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uchanekJ\Desktop\Práce\pulja\úprava 19.4.2024\"/>
    </mc:Choice>
  </mc:AlternateContent>
  <xr:revisionPtr revIDLastSave="0" documentId="13_ncr:1_{CE361B6E-E806-45FD-A779-0C0D12FA0CE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1 - Stavební objekt SO-01..." sheetId="2" r:id="rId2"/>
    <sheet name="3 - VRN - Stavební objekt" sheetId="3" r:id="rId3"/>
  </sheets>
  <definedNames>
    <definedName name="_xlnm._FilterDatabase" localSheetId="1" hidden="1">'1 - Stavební objekt SO-01...'!$C$129:$K$979</definedName>
    <definedName name="_xlnm._FilterDatabase" localSheetId="2" hidden="1">'3 - VRN - Stavební objekt'!$C$121:$K$162</definedName>
    <definedName name="_xlnm.Print_Titles" localSheetId="1">'1 - Stavební objekt SO-01...'!$129:$129</definedName>
    <definedName name="_xlnm.Print_Titles" localSheetId="2">'3 - VRN - Stavební objekt'!$121:$121</definedName>
    <definedName name="_xlnm.Print_Titles" localSheetId="0">'Rekapitulace stavby'!$92:$92</definedName>
    <definedName name="_xlnm.Print_Area" localSheetId="1">'1 - Stavební objekt SO-01...'!$C$4:$J$76,'1 - Stavební objekt SO-01...'!$C$82:$J$111,'1 - Stavební objekt SO-01...'!$C$117:$K$979</definedName>
    <definedName name="_xlnm.Print_Area" localSheetId="2">'3 - VRN - Stavební objekt'!$C$4:$J$76,'3 - VRN - Stavební objekt'!$C$82:$J$103,'3 - VRN - Stavební objekt'!$C$109:$K$162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F118" i="3"/>
  <c r="F116" i="3"/>
  <c r="E114" i="3"/>
  <c r="F91" i="3"/>
  <c r="F89" i="3"/>
  <c r="E87" i="3"/>
  <c r="J24" i="3"/>
  <c r="E24" i="3"/>
  <c r="J92" i="3"/>
  <c r="J23" i="3"/>
  <c r="J21" i="3"/>
  <c r="E21" i="3"/>
  <c r="J118" i="3" s="1"/>
  <c r="J20" i="3"/>
  <c r="J18" i="3"/>
  <c r="E18" i="3"/>
  <c r="F119" i="3"/>
  <c r="J17" i="3"/>
  <c r="J12" i="3"/>
  <c r="J116" i="3" s="1"/>
  <c r="E7" i="3"/>
  <c r="E112" i="3" s="1"/>
  <c r="AX95" i="1"/>
  <c r="J37" i="2"/>
  <c r="J36" i="2"/>
  <c r="AY95" i="1"/>
  <c r="J35" i="2"/>
  <c r="BI975" i="2"/>
  <c r="BH975" i="2"/>
  <c r="BG975" i="2"/>
  <c r="BF975" i="2"/>
  <c r="T975" i="2"/>
  <c r="R975" i="2"/>
  <c r="P975" i="2"/>
  <c r="BI970" i="2"/>
  <c r="BH970" i="2"/>
  <c r="BG970" i="2"/>
  <c r="BF970" i="2"/>
  <c r="T970" i="2"/>
  <c r="R970" i="2"/>
  <c r="P970" i="2"/>
  <c r="BI969" i="2"/>
  <c r="BH969" i="2"/>
  <c r="BG969" i="2"/>
  <c r="BF969" i="2"/>
  <c r="T969" i="2"/>
  <c r="R969" i="2"/>
  <c r="P969" i="2"/>
  <c r="BI968" i="2"/>
  <c r="BH968" i="2"/>
  <c r="BG968" i="2"/>
  <c r="BF968" i="2"/>
  <c r="T968" i="2"/>
  <c r="R968" i="2"/>
  <c r="P968" i="2"/>
  <c r="BI961" i="2"/>
  <c r="BH961" i="2"/>
  <c r="BG961" i="2"/>
  <c r="BF961" i="2"/>
  <c r="T961" i="2"/>
  <c r="R961" i="2"/>
  <c r="P961" i="2"/>
  <c r="BI955" i="2"/>
  <c r="BH955" i="2"/>
  <c r="BG955" i="2"/>
  <c r="BF955" i="2"/>
  <c r="T955" i="2"/>
  <c r="R955" i="2"/>
  <c r="P955" i="2"/>
  <c r="BI948" i="2"/>
  <c r="BH948" i="2"/>
  <c r="BG948" i="2"/>
  <c r="BF948" i="2"/>
  <c r="T948" i="2"/>
  <c r="R948" i="2"/>
  <c r="P948" i="2"/>
  <c r="BI942" i="2"/>
  <c r="BH942" i="2"/>
  <c r="BG942" i="2"/>
  <c r="BF942" i="2"/>
  <c r="T942" i="2"/>
  <c r="R942" i="2"/>
  <c r="P942" i="2"/>
  <c r="BI933" i="2"/>
  <c r="BH933" i="2"/>
  <c r="BG933" i="2"/>
  <c r="BF933" i="2"/>
  <c r="T933" i="2"/>
  <c r="R933" i="2"/>
  <c r="P933" i="2"/>
  <c r="BI925" i="2"/>
  <c r="BH925" i="2"/>
  <c r="BG925" i="2"/>
  <c r="BF925" i="2"/>
  <c r="T925" i="2"/>
  <c r="R925" i="2"/>
  <c r="P925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07" i="2"/>
  <c r="BH907" i="2"/>
  <c r="BG907" i="2"/>
  <c r="BF907" i="2"/>
  <c r="T907" i="2"/>
  <c r="R907" i="2"/>
  <c r="P907" i="2"/>
  <c r="BI903" i="2"/>
  <c r="BH903" i="2"/>
  <c r="BG903" i="2"/>
  <c r="BF903" i="2"/>
  <c r="T903" i="2"/>
  <c r="R903" i="2"/>
  <c r="P903" i="2"/>
  <c r="BI897" i="2"/>
  <c r="BH897" i="2"/>
  <c r="BG897" i="2"/>
  <c r="BF897" i="2"/>
  <c r="T897" i="2"/>
  <c r="R897" i="2"/>
  <c r="P897" i="2"/>
  <c r="BI891" i="2"/>
  <c r="BH891" i="2"/>
  <c r="BG891" i="2"/>
  <c r="BF891" i="2"/>
  <c r="T891" i="2"/>
  <c r="R891" i="2"/>
  <c r="P891" i="2"/>
  <c r="BI888" i="2"/>
  <c r="BH888" i="2"/>
  <c r="BG888" i="2"/>
  <c r="BF888" i="2"/>
  <c r="T888" i="2"/>
  <c r="R888" i="2"/>
  <c r="P888" i="2"/>
  <c r="BI880" i="2"/>
  <c r="BH880" i="2"/>
  <c r="BG880" i="2"/>
  <c r="BF880" i="2"/>
  <c r="T880" i="2"/>
  <c r="R880" i="2"/>
  <c r="P880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57" i="2"/>
  <c r="BH857" i="2"/>
  <c r="BG857" i="2"/>
  <c r="BF857" i="2"/>
  <c r="T857" i="2"/>
  <c r="R857" i="2"/>
  <c r="P857" i="2"/>
  <c r="BI844" i="2"/>
  <c r="BH844" i="2"/>
  <c r="BG844" i="2"/>
  <c r="BF844" i="2"/>
  <c r="T844" i="2"/>
  <c r="R844" i="2"/>
  <c r="P844" i="2"/>
  <c r="BI835" i="2"/>
  <c r="BH835" i="2"/>
  <c r="BG835" i="2"/>
  <c r="BF835" i="2"/>
  <c r="T835" i="2"/>
  <c r="R835" i="2"/>
  <c r="P835" i="2"/>
  <c r="BI821" i="2"/>
  <c r="BH821" i="2"/>
  <c r="BG821" i="2"/>
  <c r="BF821" i="2"/>
  <c r="T821" i="2"/>
  <c r="R821" i="2"/>
  <c r="P821" i="2"/>
  <c r="BI807" i="2"/>
  <c r="BH807" i="2"/>
  <c r="BG807" i="2"/>
  <c r="BF807" i="2"/>
  <c r="T807" i="2"/>
  <c r="R807" i="2"/>
  <c r="P807" i="2"/>
  <c r="BI792" i="2"/>
  <c r="BH792" i="2"/>
  <c r="BG792" i="2"/>
  <c r="BF792" i="2"/>
  <c r="T792" i="2"/>
  <c r="R792" i="2"/>
  <c r="P792" i="2"/>
  <c r="BI782" i="2"/>
  <c r="BH782" i="2"/>
  <c r="BG782" i="2"/>
  <c r="BF782" i="2"/>
  <c r="T782" i="2"/>
  <c r="R782" i="2"/>
  <c r="P782" i="2"/>
  <c r="BI771" i="2"/>
  <c r="BH771" i="2"/>
  <c r="BG771" i="2"/>
  <c r="BF771" i="2"/>
  <c r="T771" i="2"/>
  <c r="R771" i="2"/>
  <c r="P771" i="2"/>
  <c r="BI758" i="2"/>
  <c r="BH758" i="2"/>
  <c r="BG758" i="2"/>
  <c r="BF758" i="2"/>
  <c r="T758" i="2"/>
  <c r="R758" i="2"/>
  <c r="P758" i="2"/>
  <c r="BI748" i="2"/>
  <c r="BH748" i="2"/>
  <c r="BG748" i="2"/>
  <c r="BF748" i="2"/>
  <c r="T748" i="2"/>
  <c r="R748" i="2"/>
  <c r="P748" i="2"/>
  <c r="BI738" i="2"/>
  <c r="BH738" i="2"/>
  <c r="BG738" i="2"/>
  <c r="BF738" i="2"/>
  <c r="T738" i="2"/>
  <c r="R738" i="2"/>
  <c r="P738" i="2"/>
  <c r="BI728" i="2"/>
  <c r="BH728" i="2"/>
  <c r="BG728" i="2"/>
  <c r="BF728" i="2"/>
  <c r="T728" i="2"/>
  <c r="R728" i="2"/>
  <c r="P728" i="2"/>
  <c r="BI720" i="2"/>
  <c r="BH720" i="2"/>
  <c r="BG720" i="2"/>
  <c r="BF720" i="2"/>
  <c r="T720" i="2"/>
  <c r="R720" i="2"/>
  <c r="P720" i="2"/>
  <c r="BI709" i="2"/>
  <c r="BH709" i="2"/>
  <c r="BG709" i="2"/>
  <c r="BF709" i="2"/>
  <c r="T709" i="2"/>
  <c r="R709" i="2"/>
  <c r="P709" i="2"/>
  <c r="BI699" i="2"/>
  <c r="BH699" i="2"/>
  <c r="BG699" i="2"/>
  <c r="BF699" i="2"/>
  <c r="T699" i="2"/>
  <c r="R699" i="2"/>
  <c r="P699" i="2"/>
  <c r="BI689" i="2"/>
  <c r="BH689" i="2"/>
  <c r="BG689" i="2"/>
  <c r="BF689" i="2"/>
  <c r="T689" i="2"/>
  <c r="R689" i="2"/>
  <c r="P689" i="2"/>
  <c r="BI679" i="2"/>
  <c r="BH679" i="2"/>
  <c r="BG679" i="2"/>
  <c r="BF679" i="2"/>
  <c r="T679" i="2"/>
  <c r="R679" i="2"/>
  <c r="P679" i="2"/>
  <c r="BI669" i="2"/>
  <c r="BH669" i="2"/>
  <c r="BG669" i="2"/>
  <c r="BF669" i="2"/>
  <c r="T669" i="2"/>
  <c r="R669" i="2"/>
  <c r="P669" i="2"/>
  <c r="BI659" i="2"/>
  <c r="BH659" i="2"/>
  <c r="BG659" i="2"/>
  <c r="BF659" i="2"/>
  <c r="T659" i="2"/>
  <c r="R659" i="2"/>
  <c r="P659" i="2"/>
  <c r="BI649" i="2"/>
  <c r="BH649" i="2"/>
  <c r="BG649" i="2"/>
  <c r="BF649" i="2"/>
  <c r="T649" i="2"/>
  <c r="R649" i="2"/>
  <c r="P649" i="2"/>
  <c r="BI639" i="2"/>
  <c r="BH639" i="2"/>
  <c r="BG639" i="2"/>
  <c r="BF639" i="2"/>
  <c r="T639" i="2"/>
  <c r="R639" i="2"/>
  <c r="P639" i="2"/>
  <c r="BI632" i="2"/>
  <c r="BH632" i="2"/>
  <c r="BG632" i="2"/>
  <c r="BF632" i="2"/>
  <c r="T632" i="2"/>
  <c r="R632" i="2"/>
  <c r="P632" i="2"/>
  <c r="BI621" i="2"/>
  <c r="BH621" i="2"/>
  <c r="BG621" i="2"/>
  <c r="BF621" i="2"/>
  <c r="T621" i="2"/>
  <c r="R621" i="2"/>
  <c r="P621" i="2"/>
  <c r="BI611" i="2"/>
  <c r="BH611" i="2"/>
  <c r="BG611" i="2"/>
  <c r="BF611" i="2"/>
  <c r="T611" i="2"/>
  <c r="R611" i="2"/>
  <c r="P611" i="2"/>
  <c r="BI598" i="2"/>
  <c r="BH598" i="2"/>
  <c r="BG598" i="2"/>
  <c r="BF598" i="2"/>
  <c r="T598" i="2"/>
  <c r="R598" i="2"/>
  <c r="P598" i="2"/>
  <c r="BI585" i="2"/>
  <c r="BH585" i="2"/>
  <c r="BG585" i="2"/>
  <c r="BF585" i="2"/>
  <c r="T585" i="2"/>
  <c r="R585" i="2"/>
  <c r="P585" i="2"/>
  <c r="BI572" i="2"/>
  <c r="BH572" i="2"/>
  <c r="BG572" i="2"/>
  <c r="BF572" i="2"/>
  <c r="T572" i="2"/>
  <c r="R572" i="2"/>
  <c r="P572" i="2"/>
  <c r="BI558" i="2"/>
  <c r="BH558" i="2"/>
  <c r="BG558" i="2"/>
  <c r="BF558" i="2"/>
  <c r="T558" i="2"/>
  <c r="R558" i="2"/>
  <c r="P558" i="2"/>
  <c r="BI545" i="2"/>
  <c r="BH545" i="2"/>
  <c r="BG545" i="2"/>
  <c r="BF545" i="2"/>
  <c r="T545" i="2"/>
  <c r="R545" i="2"/>
  <c r="P545" i="2"/>
  <c r="BI534" i="2"/>
  <c r="BH534" i="2"/>
  <c r="BG534" i="2"/>
  <c r="BF534" i="2"/>
  <c r="T534" i="2"/>
  <c r="R534" i="2"/>
  <c r="P534" i="2"/>
  <c r="BI524" i="2"/>
  <c r="BH524" i="2"/>
  <c r="BG524" i="2"/>
  <c r="BF524" i="2"/>
  <c r="T524" i="2"/>
  <c r="R524" i="2"/>
  <c r="P524" i="2"/>
  <c r="BI516" i="2"/>
  <c r="BH516" i="2"/>
  <c r="BG516" i="2"/>
  <c r="BF516" i="2"/>
  <c r="T516" i="2"/>
  <c r="R516" i="2"/>
  <c r="P516" i="2"/>
  <c r="BI508" i="2"/>
  <c r="BH508" i="2"/>
  <c r="BG508" i="2"/>
  <c r="BF508" i="2"/>
  <c r="T508" i="2"/>
  <c r="R508" i="2"/>
  <c r="P508" i="2"/>
  <c r="BI500" i="2"/>
  <c r="BH500" i="2"/>
  <c r="BG500" i="2"/>
  <c r="BF500" i="2"/>
  <c r="T500" i="2"/>
  <c r="R500" i="2"/>
  <c r="P500" i="2"/>
  <c r="BI494" i="2"/>
  <c r="BH494" i="2"/>
  <c r="BG494" i="2"/>
  <c r="BF494" i="2"/>
  <c r="T494" i="2"/>
  <c r="R494" i="2"/>
  <c r="P494" i="2"/>
  <c r="BI484" i="2"/>
  <c r="BH484" i="2"/>
  <c r="BG484" i="2"/>
  <c r="BF484" i="2"/>
  <c r="T484" i="2"/>
  <c r="R484" i="2"/>
  <c r="P484" i="2"/>
  <c r="BI476" i="2"/>
  <c r="BH476" i="2"/>
  <c r="BG476" i="2"/>
  <c r="BF476" i="2"/>
  <c r="T476" i="2"/>
  <c r="R476" i="2"/>
  <c r="P476" i="2"/>
  <c r="BI465" i="2"/>
  <c r="BH465" i="2"/>
  <c r="BG465" i="2"/>
  <c r="BF465" i="2"/>
  <c r="T465" i="2"/>
  <c r="R465" i="2"/>
  <c r="P465" i="2"/>
  <c r="BI455" i="2"/>
  <c r="BH455" i="2"/>
  <c r="BG455" i="2"/>
  <c r="BF455" i="2"/>
  <c r="T455" i="2"/>
  <c r="R455" i="2"/>
  <c r="P455" i="2"/>
  <c r="BI445" i="2"/>
  <c r="BH445" i="2"/>
  <c r="BG445" i="2"/>
  <c r="BF445" i="2"/>
  <c r="T445" i="2"/>
  <c r="R445" i="2"/>
  <c r="P445" i="2"/>
  <c r="BI435" i="2"/>
  <c r="BH435" i="2"/>
  <c r="BG435" i="2"/>
  <c r="BF435" i="2"/>
  <c r="T435" i="2"/>
  <c r="R435" i="2"/>
  <c r="P435" i="2"/>
  <c r="BI425" i="2"/>
  <c r="BH425" i="2"/>
  <c r="BG425" i="2"/>
  <c r="BF425" i="2"/>
  <c r="T425" i="2"/>
  <c r="R425" i="2"/>
  <c r="P425" i="2"/>
  <c r="BI415" i="2"/>
  <c r="BH415" i="2"/>
  <c r="BG415" i="2"/>
  <c r="BF415" i="2"/>
  <c r="T415" i="2"/>
  <c r="R415" i="2"/>
  <c r="P415" i="2"/>
  <c r="BI405" i="2"/>
  <c r="BH405" i="2"/>
  <c r="BG405" i="2"/>
  <c r="BF405" i="2"/>
  <c r="T405" i="2"/>
  <c r="R405" i="2"/>
  <c r="P405" i="2"/>
  <c r="BI395" i="2"/>
  <c r="BH395" i="2"/>
  <c r="BG395" i="2"/>
  <c r="BF395" i="2"/>
  <c r="T395" i="2"/>
  <c r="R395" i="2"/>
  <c r="P395" i="2"/>
  <c r="BI385" i="2"/>
  <c r="BH385" i="2"/>
  <c r="BG385" i="2"/>
  <c r="BF385" i="2"/>
  <c r="T385" i="2"/>
  <c r="R385" i="2"/>
  <c r="P385" i="2"/>
  <c r="BI375" i="2"/>
  <c r="BH375" i="2"/>
  <c r="BG375" i="2"/>
  <c r="BF375" i="2"/>
  <c r="T375" i="2"/>
  <c r="R375" i="2"/>
  <c r="P375" i="2"/>
  <c r="BI365" i="2"/>
  <c r="BH365" i="2"/>
  <c r="BG365" i="2"/>
  <c r="BF365" i="2"/>
  <c r="T365" i="2"/>
  <c r="R365" i="2"/>
  <c r="P365" i="2"/>
  <c r="BI355" i="2"/>
  <c r="BH355" i="2"/>
  <c r="BG355" i="2"/>
  <c r="BF355" i="2"/>
  <c r="T355" i="2"/>
  <c r="R355" i="2"/>
  <c r="P355" i="2"/>
  <c r="BI345" i="2"/>
  <c r="BH345" i="2"/>
  <c r="BG345" i="2"/>
  <c r="BF345" i="2"/>
  <c r="T345" i="2"/>
  <c r="R345" i="2"/>
  <c r="P345" i="2"/>
  <c r="BI335" i="2"/>
  <c r="BH335" i="2"/>
  <c r="BG335" i="2"/>
  <c r="BF335" i="2"/>
  <c r="T335" i="2"/>
  <c r="R335" i="2"/>
  <c r="P335" i="2"/>
  <c r="BI325" i="2"/>
  <c r="BH325" i="2"/>
  <c r="BG325" i="2"/>
  <c r="BF325" i="2"/>
  <c r="T325" i="2"/>
  <c r="R325" i="2"/>
  <c r="P325" i="2"/>
  <c r="BI315" i="2"/>
  <c r="BH315" i="2"/>
  <c r="BG315" i="2"/>
  <c r="BF315" i="2"/>
  <c r="T315" i="2"/>
  <c r="R315" i="2"/>
  <c r="P315" i="2"/>
  <c r="BI305" i="2"/>
  <c r="BH305" i="2"/>
  <c r="BG305" i="2"/>
  <c r="BF305" i="2"/>
  <c r="T305" i="2"/>
  <c r="R305" i="2"/>
  <c r="P305" i="2"/>
  <c r="BI295" i="2"/>
  <c r="BH295" i="2"/>
  <c r="BG295" i="2"/>
  <c r="BF295" i="2"/>
  <c r="T295" i="2"/>
  <c r="R295" i="2"/>
  <c r="P295" i="2"/>
  <c r="BI285" i="2"/>
  <c r="BH285" i="2"/>
  <c r="BG285" i="2"/>
  <c r="BF285" i="2"/>
  <c r="T285" i="2"/>
  <c r="R285" i="2"/>
  <c r="P285" i="2"/>
  <c r="BI275" i="2"/>
  <c r="BH275" i="2"/>
  <c r="BG275" i="2"/>
  <c r="BF275" i="2"/>
  <c r="T275" i="2"/>
  <c r="R275" i="2"/>
  <c r="P275" i="2"/>
  <c r="BI265" i="2"/>
  <c r="BH265" i="2"/>
  <c r="BG265" i="2"/>
  <c r="BF265" i="2"/>
  <c r="T265" i="2"/>
  <c r="R265" i="2"/>
  <c r="P265" i="2"/>
  <c r="BI255" i="2"/>
  <c r="BH255" i="2"/>
  <c r="BG255" i="2"/>
  <c r="BF255" i="2"/>
  <c r="T255" i="2"/>
  <c r="R255" i="2"/>
  <c r="P255" i="2"/>
  <c r="BI245" i="2"/>
  <c r="BH245" i="2"/>
  <c r="BG245" i="2"/>
  <c r="BF245" i="2"/>
  <c r="T245" i="2"/>
  <c r="R245" i="2"/>
  <c r="P245" i="2"/>
  <c r="BI235" i="2"/>
  <c r="BH235" i="2"/>
  <c r="BG235" i="2"/>
  <c r="BF235" i="2"/>
  <c r="T235" i="2"/>
  <c r="R235" i="2"/>
  <c r="P235" i="2"/>
  <c r="BI225" i="2"/>
  <c r="BH225" i="2"/>
  <c r="BG225" i="2"/>
  <c r="BF225" i="2"/>
  <c r="T225" i="2"/>
  <c r="R225" i="2"/>
  <c r="P225" i="2"/>
  <c r="BI218" i="2"/>
  <c r="BH218" i="2"/>
  <c r="BG218" i="2"/>
  <c r="BF218" i="2"/>
  <c r="T218" i="2"/>
  <c r="R218" i="2"/>
  <c r="P218" i="2"/>
  <c r="BI211" i="2"/>
  <c r="BH211" i="2"/>
  <c r="BG211" i="2"/>
  <c r="BF211" i="2"/>
  <c r="T211" i="2"/>
  <c r="R211" i="2"/>
  <c r="P211" i="2"/>
  <c r="BI199" i="2"/>
  <c r="BH199" i="2"/>
  <c r="BG199" i="2"/>
  <c r="BF199" i="2"/>
  <c r="T199" i="2"/>
  <c r="T190" i="2"/>
  <c r="R199" i="2"/>
  <c r="R190" i="2"/>
  <c r="P199" i="2"/>
  <c r="BI191" i="2"/>
  <c r="BH191" i="2"/>
  <c r="BG191" i="2"/>
  <c r="BF191" i="2"/>
  <c r="T191" i="2"/>
  <c r="R191" i="2"/>
  <c r="P191" i="2"/>
  <c r="P190" i="2" s="1"/>
  <c r="BI188" i="2"/>
  <c r="BH188" i="2"/>
  <c r="BG188" i="2"/>
  <c r="BF188" i="2"/>
  <c r="T188" i="2"/>
  <c r="T187" i="2" s="1"/>
  <c r="R188" i="2"/>
  <c r="R187" i="2" s="1"/>
  <c r="P188" i="2"/>
  <c r="P187" i="2" s="1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5" i="2"/>
  <c r="BH145" i="2"/>
  <c r="F36" i="2" s="1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F35" i="2" s="1"/>
  <c r="BF137" i="2"/>
  <c r="J34" i="2" s="1"/>
  <c r="T137" i="2"/>
  <c r="R137" i="2"/>
  <c r="P137" i="2"/>
  <c r="BI133" i="2"/>
  <c r="F37" i="2" s="1"/>
  <c r="BH133" i="2"/>
  <c r="BG133" i="2"/>
  <c r="BF133" i="2"/>
  <c r="T133" i="2"/>
  <c r="R133" i="2"/>
  <c r="P133" i="2"/>
  <c r="F126" i="2"/>
  <c r="F124" i="2"/>
  <c r="E122" i="2"/>
  <c r="F91" i="2"/>
  <c r="F89" i="2"/>
  <c r="E87" i="2"/>
  <c r="J24" i="2"/>
  <c r="E24" i="2"/>
  <c r="J127" i="2"/>
  <c r="J23" i="2"/>
  <c r="J21" i="2"/>
  <c r="E21" i="2"/>
  <c r="J126" i="2" s="1"/>
  <c r="J20" i="2"/>
  <c r="J18" i="2"/>
  <c r="E18" i="2"/>
  <c r="F127" i="2" s="1"/>
  <c r="J17" i="2"/>
  <c r="J12" i="2"/>
  <c r="J124" i="2" s="1"/>
  <c r="E7" i="2"/>
  <c r="E85" i="2" s="1"/>
  <c r="L90" i="1"/>
  <c r="AM90" i="1"/>
  <c r="AM89" i="1"/>
  <c r="L89" i="1"/>
  <c r="AM87" i="1"/>
  <c r="L87" i="1"/>
  <c r="L85" i="1"/>
  <c r="L84" i="1"/>
  <c r="BK611" i="2"/>
  <c r="J186" i="2"/>
  <c r="BK137" i="3"/>
  <c r="BK138" i="3"/>
  <c r="BK621" i="2"/>
  <c r="J160" i="2"/>
  <c r="BK689" i="2"/>
  <c r="J639" i="2"/>
  <c r="BK405" i="2"/>
  <c r="BK245" i="2"/>
  <c r="BK154" i="2"/>
  <c r="BK835" i="2"/>
  <c r="J649" i="2"/>
  <c r="BK141" i="2"/>
  <c r="J500" i="2"/>
  <c r="J154" i="2"/>
  <c r="BK150" i="3"/>
  <c r="BK136" i="3"/>
  <c r="BK145" i="3"/>
  <c r="BK133" i="3"/>
  <c r="J133" i="3"/>
  <c r="J142" i="3"/>
  <c r="J134" i="3"/>
  <c r="J679" i="2"/>
  <c r="BK191" i="2"/>
  <c r="J891" i="2"/>
  <c r="BK748" i="2"/>
  <c r="J395" i="2"/>
  <c r="J315" i="2"/>
  <c r="J445" i="2"/>
  <c r="J255" i="2"/>
  <c r="BK211" i="2"/>
  <c r="J172" i="2"/>
  <c r="J133" i="2"/>
  <c r="J844" i="2"/>
  <c r="BK720" i="2"/>
  <c r="J621" i="2"/>
  <c r="J405" i="2"/>
  <c r="BK335" i="2"/>
  <c r="BK345" i="2"/>
  <c r="BK188" i="2"/>
  <c r="J153" i="3"/>
  <c r="BK139" i="3"/>
  <c r="BK153" i="3"/>
  <c r="J139" i="3"/>
  <c r="BK134" i="3"/>
  <c r="J136" i="3"/>
  <c r="J132" i="3"/>
  <c r="BK125" i="3"/>
  <c r="J137" i="3"/>
  <c r="J558" i="2"/>
  <c r="BK933" i="2"/>
  <c r="J873" i="2"/>
  <c r="BK699" i="2"/>
  <c r="J516" i="2"/>
  <c r="J149" i="2"/>
  <c r="J345" i="2"/>
  <c r="J758" i="2"/>
  <c r="J524" i="2"/>
  <c r="BK355" i="2"/>
  <c r="BK572" i="2"/>
  <c r="BK465" i="2"/>
  <c r="J265" i="2"/>
  <c r="J184" i="2"/>
  <c r="BK145" i="2"/>
  <c r="BK844" i="2"/>
  <c r="J738" i="2"/>
  <c r="BK445" i="2"/>
  <c r="J897" i="2"/>
  <c r="J305" i="2"/>
  <c r="J141" i="2"/>
  <c r="BK880" i="2"/>
  <c r="BK545" i="2"/>
  <c r="BK792" i="2"/>
  <c r="BK679" i="2"/>
  <c r="J170" i="2"/>
  <c r="J275" i="2"/>
  <c r="BK186" i="2"/>
  <c r="BK888" i="2"/>
  <c r="BK807" i="2"/>
  <c r="J435" i="2"/>
  <c r="J659" i="2"/>
  <c r="BK225" i="2"/>
  <c r="AS94" i="1"/>
  <c r="J385" i="2"/>
  <c r="BK275" i="2"/>
  <c r="J880" i="2"/>
  <c r="BK969" i="2"/>
  <c r="J709" i="2"/>
  <c r="BK375" i="2"/>
  <c r="J720" i="2"/>
  <c r="J455" i="2"/>
  <c r="BK659" i="2"/>
  <c r="J508" i="2"/>
  <c r="BK305" i="2"/>
  <c r="BK235" i="2"/>
  <c r="J165" i="2"/>
  <c r="J857" i="2"/>
  <c r="BK669" i="2"/>
  <c r="BK508" i="2"/>
  <c r="J295" i="2"/>
  <c r="BK385" i="2"/>
  <c r="BK524" i="2"/>
  <c r="J138" i="3"/>
  <c r="J125" i="3"/>
  <c r="BK918" i="2"/>
  <c r="BK632" i="2"/>
  <c r="J415" i="2"/>
  <c r="BK415" i="2"/>
  <c r="J128" i="3"/>
  <c r="BK132" i="3"/>
  <c r="BK126" i="3"/>
  <c r="BK639" i="2"/>
  <c r="BK160" i="2"/>
  <c r="BK942" i="2"/>
  <c r="BK821" i="2"/>
  <c r="J425" i="2"/>
  <c r="BK738" i="2"/>
  <c r="J484" i="2"/>
  <c r="J669" i="2"/>
  <c r="BK476" i="2"/>
  <c r="J218" i="2"/>
  <c r="J955" i="2"/>
  <c r="J821" i="2"/>
  <c r="BK516" i="2"/>
  <c r="BK395" i="2"/>
  <c r="BK585" i="2"/>
  <c r="J245" i="2"/>
  <c r="J325" i="2"/>
  <c r="J942" i="2"/>
  <c r="BK494" i="2"/>
  <c r="J933" i="2"/>
  <c r="BK534" i="2"/>
  <c r="BK325" i="2"/>
  <c r="J199" i="2"/>
  <c r="J865" i="2"/>
  <c r="BK758" i="2"/>
  <c r="J572" i="2"/>
  <c r="BK365" i="2"/>
  <c r="BK891" i="2"/>
  <c r="J534" i="2"/>
  <c r="BK170" i="2"/>
  <c r="BK903" i="2"/>
  <c r="BK771" i="2"/>
  <c r="BK484" i="2"/>
  <c r="BK142" i="3"/>
  <c r="J141" i="3"/>
  <c r="BK598" i="2"/>
  <c r="BK149" i="2"/>
  <c r="BK925" i="2"/>
  <c r="J792" i="2"/>
  <c r="J611" i="2"/>
  <c r="BK500" i="2"/>
  <c r="BK315" i="2"/>
  <c r="BK182" i="2"/>
  <c r="BK172" i="2"/>
  <c r="J145" i="2"/>
  <c r="BK970" i="2"/>
  <c r="J970" i="2"/>
  <c r="J969" i="2"/>
  <c r="J948" i="2"/>
  <c r="J465" i="2"/>
  <c r="BK435" i="2"/>
  <c r="BK425" i="2"/>
  <c r="J365" i="2"/>
  <c r="BK183" i="2"/>
  <c r="J925" i="2"/>
  <c r="J975" i="2"/>
  <c r="J961" i="2"/>
  <c r="BK955" i="2"/>
  <c r="BK907" i="2"/>
  <c r="BK709" i="2"/>
  <c r="J182" i="2"/>
  <c r="BK133" i="2"/>
  <c r="BK975" i="2"/>
  <c r="J968" i="2"/>
  <c r="BK961" i="2"/>
  <c r="J913" i="2"/>
  <c r="J907" i="2"/>
  <c r="BK897" i="2"/>
  <c r="J888" i="2"/>
  <c r="BK873" i="2"/>
  <c r="BK865" i="2"/>
  <c r="BK857" i="2"/>
  <c r="J807" i="2"/>
  <c r="BK782" i="2"/>
  <c r="J771" i="2"/>
  <c r="J748" i="2"/>
  <c r="BK728" i="2"/>
  <c r="J689" i="2"/>
  <c r="BK649" i="2"/>
  <c r="J632" i="2"/>
  <c r="J598" i="2"/>
  <c r="J545" i="2"/>
  <c r="BK455" i="2"/>
  <c r="J375" i="2"/>
  <c r="J335" i="2"/>
  <c r="BK295" i="2"/>
  <c r="J285" i="2"/>
  <c r="BK265" i="2"/>
  <c r="BK255" i="2"/>
  <c r="J235" i="2"/>
  <c r="J225" i="2"/>
  <c r="BK218" i="2"/>
  <c r="J211" i="2"/>
  <c r="J191" i="2"/>
  <c r="J188" i="2"/>
  <c r="BK184" i="2"/>
  <c r="J183" i="2"/>
  <c r="BK177" i="2"/>
  <c r="BK165" i="2"/>
  <c r="BK968" i="2"/>
  <c r="J728" i="2"/>
  <c r="J699" i="2"/>
  <c r="J918" i="2"/>
  <c r="J494" i="2"/>
  <c r="BK285" i="2"/>
  <c r="J177" i="2"/>
  <c r="J903" i="2"/>
  <c r="J835" i="2"/>
  <c r="BK558" i="2"/>
  <c r="BK137" i="2"/>
  <c r="J355" i="2"/>
  <c r="BK199" i="2"/>
  <c r="J158" i="3"/>
  <c r="J145" i="3"/>
  <c r="BK158" i="3"/>
  <c r="BK141" i="3"/>
  <c r="J126" i="3"/>
  <c r="J130" i="3"/>
  <c r="BK130" i="3"/>
  <c r="BK948" i="2"/>
  <c r="J137" i="2"/>
  <c r="BK913" i="2"/>
  <c r="J782" i="2"/>
  <c r="J476" i="2"/>
  <c r="J150" i="3"/>
  <c r="BK128" i="3"/>
  <c r="J585" i="2"/>
  <c r="F34" i="2" l="1"/>
  <c r="T544" i="2"/>
  <c r="P210" i="2"/>
  <c r="T475" i="2"/>
  <c r="T719" i="2"/>
  <c r="R967" i="2"/>
  <c r="BK210" i="2"/>
  <c r="J210" i="2"/>
  <c r="J104" i="2"/>
  <c r="P475" i="2"/>
  <c r="R719" i="2"/>
  <c r="R181" i="2"/>
  <c r="T210" i="2"/>
  <c r="P856" i="2"/>
  <c r="BK856" i="2"/>
  <c r="J856" i="2" s="1"/>
  <c r="J109" i="2" s="1"/>
  <c r="P153" i="2"/>
  <c r="T181" i="2"/>
  <c r="BK544" i="2"/>
  <c r="J544" i="2" s="1"/>
  <c r="J106" i="2" s="1"/>
  <c r="R856" i="2"/>
  <c r="BK132" i="2"/>
  <c r="J132" i="2"/>
  <c r="J98" i="2"/>
  <c r="P631" i="2"/>
  <c r="T153" i="2"/>
  <c r="T131" i="2" s="1"/>
  <c r="BK475" i="2"/>
  <c r="J475" i="2"/>
  <c r="J105" i="2" s="1"/>
  <c r="T856" i="2"/>
  <c r="R132" i="2"/>
  <c r="BK719" i="2"/>
  <c r="J719" i="2"/>
  <c r="J108" i="2" s="1"/>
  <c r="BK153" i="2"/>
  <c r="BK131" i="2" s="1"/>
  <c r="BK631" i="2"/>
  <c r="J631" i="2" s="1"/>
  <c r="J107" i="2" s="1"/>
  <c r="T967" i="2"/>
  <c r="P719" i="2"/>
  <c r="T132" i="2"/>
  <c r="BK181" i="2"/>
  <c r="J181" i="2"/>
  <c r="J100" i="2"/>
  <c r="R475" i="2"/>
  <c r="R189" i="2" s="1"/>
  <c r="R631" i="2"/>
  <c r="BK967" i="2"/>
  <c r="J967" i="2"/>
  <c r="J110" i="2" s="1"/>
  <c r="P132" i="2"/>
  <c r="P131" i="2" s="1"/>
  <c r="P181" i="2"/>
  <c r="R544" i="2"/>
  <c r="P124" i="3"/>
  <c r="T131" i="3"/>
  <c r="R210" i="2"/>
  <c r="T631" i="2"/>
  <c r="P967" i="2"/>
  <c r="P152" i="3"/>
  <c r="BK124" i="3"/>
  <c r="J124" i="3"/>
  <c r="J98" i="3"/>
  <c r="T124" i="3"/>
  <c r="P131" i="3"/>
  <c r="BK140" i="3"/>
  <c r="J140" i="3"/>
  <c r="J100" i="3" s="1"/>
  <c r="P140" i="3"/>
  <c r="BK144" i="3"/>
  <c r="J144" i="3" s="1"/>
  <c r="J101" i="3" s="1"/>
  <c r="R152" i="3"/>
  <c r="R153" i="2"/>
  <c r="P544" i="2"/>
  <c r="R124" i="3"/>
  <c r="BK131" i="3"/>
  <c r="J131" i="3"/>
  <c r="J99" i="3"/>
  <c r="R131" i="3"/>
  <c r="R140" i="3"/>
  <c r="T140" i="3"/>
  <c r="P144" i="3"/>
  <c r="R144" i="3"/>
  <c r="T144" i="3"/>
  <c r="BK152" i="3"/>
  <c r="J152" i="3"/>
  <c r="J102" i="3"/>
  <c r="T152" i="3"/>
  <c r="BK187" i="2"/>
  <c r="J187" i="2" s="1"/>
  <c r="J101" i="2" s="1"/>
  <c r="BK190" i="2"/>
  <c r="J190" i="2"/>
  <c r="J103" i="2"/>
  <c r="J89" i="3"/>
  <c r="E85" i="3"/>
  <c r="J91" i="3"/>
  <c r="J119" i="3"/>
  <c r="F92" i="3"/>
  <c r="BE128" i="3"/>
  <c r="BE132" i="3"/>
  <c r="BE134" i="3"/>
  <c r="BE145" i="3"/>
  <c r="BE133" i="3"/>
  <c r="BE138" i="3"/>
  <c r="BE136" i="3"/>
  <c r="BE137" i="3"/>
  <c r="BE125" i="3"/>
  <c r="BE126" i="3"/>
  <c r="BE130" i="3"/>
  <c r="BE139" i="3"/>
  <c r="BE141" i="3"/>
  <c r="BE142" i="3"/>
  <c r="BE150" i="3"/>
  <c r="BE153" i="3"/>
  <c r="BE158" i="3"/>
  <c r="F92" i="2"/>
  <c r="BE183" i="2"/>
  <c r="BE445" i="2"/>
  <c r="BE558" i="2"/>
  <c r="BE639" i="2"/>
  <c r="BE891" i="2"/>
  <c r="BE903" i="2"/>
  <c r="BE970" i="2"/>
  <c r="J89" i="2"/>
  <c r="E120" i="2"/>
  <c r="BE165" i="2"/>
  <c r="BE170" i="2"/>
  <c r="BE172" i="2"/>
  <c r="BE484" i="2"/>
  <c r="BE494" i="2"/>
  <c r="BE500" i="2"/>
  <c r="BE709" i="2"/>
  <c r="BE728" i="2"/>
  <c r="BE771" i="2"/>
  <c r="BE782" i="2"/>
  <c r="BE792" i="2"/>
  <c r="BE835" i="2"/>
  <c r="BE844" i="2"/>
  <c r="BE897" i="2"/>
  <c r="BE160" i="2"/>
  <c r="BE186" i="2"/>
  <c r="BE199" i="2"/>
  <c r="BE218" i="2"/>
  <c r="BE225" i="2"/>
  <c r="BE235" i="2"/>
  <c r="BE245" i="2"/>
  <c r="BE255" i="2"/>
  <c r="BE355" i="2"/>
  <c r="BE385" i="2"/>
  <c r="BE425" i="2"/>
  <c r="BE455" i="2"/>
  <c r="BE516" i="2"/>
  <c r="BE611" i="2"/>
  <c r="BE679" i="2"/>
  <c r="BE699" i="2"/>
  <c r="BE720" i="2"/>
  <c r="BE942" i="2"/>
  <c r="BE365" i="2"/>
  <c r="BE435" i="2"/>
  <c r="BE534" i="2"/>
  <c r="BE572" i="2"/>
  <c r="BE585" i="2"/>
  <c r="BE649" i="2"/>
  <c r="BE748" i="2"/>
  <c r="BE807" i="2"/>
  <c r="BE821" i="2"/>
  <c r="BE925" i="2"/>
  <c r="BC95" i="1"/>
  <c r="BE177" i="2"/>
  <c r="BE182" i="2"/>
  <c r="BE184" i="2"/>
  <c r="BE188" i="2"/>
  <c r="BE191" i="2"/>
  <c r="BE211" i="2"/>
  <c r="BE265" i="2"/>
  <c r="BE275" i="2"/>
  <c r="BE285" i="2"/>
  <c r="BE465" i="2"/>
  <c r="BE873" i="2"/>
  <c r="BE907" i="2"/>
  <c r="BE955" i="2"/>
  <c r="BA95" i="1"/>
  <c r="J92" i="2"/>
  <c r="BE913" i="2"/>
  <c r="BE137" i="2"/>
  <c r="BE918" i="2"/>
  <c r="BE961" i="2"/>
  <c r="BB95" i="1"/>
  <c r="BB94" i="1" s="1"/>
  <c r="AX94" i="1" s="1"/>
  <c r="BE295" i="2"/>
  <c r="BE315" i="2"/>
  <c r="BE325" i="2"/>
  <c r="BE335" i="2"/>
  <c r="BE345" i="2"/>
  <c r="BE375" i="2"/>
  <c r="BE395" i="2"/>
  <c r="BE415" i="2"/>
  <c r="BE141" i="2"/>
  <c r="BE149" i="2"/>
  <c r="BE968" i="2"/>
  <c r="AW95" i="1"/>
  <c r="BE133" i="2"/>
  <c r="BE305" i="2"/>
  <c r="BE405" i="2"/>
  <c r="BE476" i="2"/>
  <c r="BE508" i="2"/>
  <c r="BE524" i="2"/>
  <c r="BE621" i="2"/>
  <c r="BE659" i="2"/>
  <c r="BE689" i="2"/>
  <c r="BE738" i="2"/>
  <c r="BE758" i="2"/>
  <c r="BE857" i="2"/>
  <c r="BE865" i="2"/>
  <c r="BE933" i="2"/>
  <c r="BE969" i="2"/>
  <c r="BE154" i="2"/>
  <c r="BE975" i="2"/>
  <c r="J91" i="2"/>
  <c r="BE145" i="2"/>
  <c r="BE545" i="2"/>
  <c r="BE598" i="2"/>
  <c r="BE632" i="2"/>
  <c r="BE669" i="2"/>
  <c r="BE880" i="2"/>
  <c r="BE888" i="2"/>
  <c r="BE948" i="2"/>
  <c r="BD95" i="1"/>
  <c r="BD94" i="1" s="1"/>
  <c r="W33" i="1" s="1"/>
  <c r="F36" i="3"/>
  <c r="BC96" i="1"/>
  <c r="BC94" i="1"/>
  <c r="AY94" i="1"/>
  <c r="F34" i="3"/>
  <c r="BA96" i="1" s="1"/>
  <c r="J34" i="3"/>
  <c r="AW96" i="1"/>
  <c r="F35" i="3"/>
  <c r="BB96" i="1"/>
  <c r="F37" i="3"/>
  <c r="BD96" i="1"/>
  <c r="BA94" i="1" l="1"/>
  <c r="AW94" i="1" s="1"/>
  <c r="AK30" i="1" s="1"/>
  <c r="J153" i="2"/>
  <c r="J99" i="2" s="1"/>
  <c r="T123" i="3"/>
  <c r="T122" i="3"/>
  <c r="R131" i="2"/>
  <c r="R130" i="2"/>
  <c r="R123" i="3"/>
  <c r="R122" i="3"/>
  <c r="P123" i="3"/>
  <c r="P122" i="3"/>
  <c r="AU96" i="1"/>
  <c r="T189" i="2"/>
  <c r="T130" i="2"/>
  <c r="P189" i="2"/>
  <c r="P130" i="2"/>
  <c r="AU95" i="1"/>
  <c r="BK189" i="2"/>
  <c r="J189" i="2"/>
  <c r="J102" i="2"/>
  <c r="BK123" i="3"/>
  <c r="J123" i="3" s="1"/>
  <c r="J97" i="3" s="1"/>
  <c r="J131" i="2"/>
  <c r="J97" i="2"/>
  <c r="F33" i="2"/>
  <c r="AZ95" i="1"/>
  <c r="J33" i="2"/>
  <c r="AV95" i="1"/>
  <c r="AT95" i="1"/>
  <c r="J33" i="3"/>
  <c r="AV96" i="1"/>
  <c r="AT96" i="1"/>
  <c r="W31" i="1"/>
  <c r="F33" i="3"/>
  <c r="AZ96" i="1"/>
  <c r="W30" i="1"/>
  <c r="W32" i="1"/>
  <c r="BK130" i="2" l="1"/>
  <c r="J130" i="2"/>
  <c r="J96" i="2"/>
  <c r="BK122" i="3"/>
  <c r="J122" i="3"/>
  <c r="J96" i="3"/>
  <c r="AU94" i="1"/>
  <c r="AZ94" i="1"/>
  <c r="AV94" i="1"/>
  <c r="AK29" i="1"/>
  <c r="J30" i="3" l="1"/>
  <c r="AG96" i="1"/>
  <c r="J30" i="2"/>
  <c r="AG95" i="1"/>
  <c r="AG94" i="1"/>
  <c r="AK26" i="1" s="1"/>
  <c r="AK35" i="1" s="1"/>
  <c r="AT94" i="1"/>
  <c r="W29" i="1"/>
  <c r="J39" i="2" l="1"/>
  <c r="AN95" i="1"/>
  <c r="J39" i="3"/>
  <c r="AN94" i="1"/>
  <c r="AN96" i="1"/>
</calcChain>
</file>

<file path=xl/sharedStrings.xml><?xml version="1.0" encoding="utf-8"?>
<sst xmlns="http://schemas.openxmlformats.org/spreadsheetml/2006/main" count="9514" uniqueCount="936">
  <si>
    <t>Export Komplet</t>
  </si>
  <si>
    <t/>
  </si>
  <si>
    <t>2.0</t>
  </si>
  <si>
    <t>False</t>
  </si>
  <si>
    <t>{78a0452c-6841-4168-b4f2-ed92168559bc}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</si>
  <si>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</si>
  <si>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</si>
  <si>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</si>
  <si>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</si>
  <si>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</si>
  <si>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</si>
  <si>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</si>
  <si>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</si>
  <si>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</si>
  <si>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</si>
  <si>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</si>
  <si>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</si>
  <si>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Dělostřelecká tvrz Bouda - poznáváme pohraniční opevnění</t>
  </si>
  <si>
    <t>KSO:</t>
  </si>
  <si>
    <t>CC-CZ:</t>
  </si>
  <si>
    <t>Místo:</t>
  </si>
  <si>
    <t>Těchonín</t>
  </si>
  <si>
    <t>Datum:</t>
  </si>
  <si>
    <t>Zadavatel:</t>
  </si>
  <si>
    <t>IČ:</t>
  </si>
  <si>
    <t>70892822</t>
  </si>
  <si>
    <t xml:space="preserve">Pardubický kraj, Komenského náměstí 125, 530 02 </t>
  </si>
  <si>
    <t>DIČ:</t>
  </si>
  <si>
    <t>CZ70892822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</si>
  <si>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</si>
  <si>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</si>
  <si>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</si>
  <si>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</si>
  <si>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</si>
  <si>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</si>
  <si>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</si>
  <si>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</si>
  <si>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</si>
  <si>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</si>
  <si>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</si>
  <si>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</si>
  <si>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</si>
  <si>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</si>
  <si>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</si>
  <si>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</si>
  <si>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</si>
  <si>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</si>
  <si>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</si>
  <si>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</si>
  <si>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</si>
  <si>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</si>
  <si>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</si>
  <si>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</si>
  <si>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</si>
  <si>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</si>
  <si>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</si>
  <si>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</si>
  <si>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</si>
  <si>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</si>
  <si>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</si>
  <si>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</si>
  <si>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</si>
  <si>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</si>
  <si>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</si>
  <si>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</si>
  <si>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</si>
  <si>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</si>
  <si>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</si>
  <si>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</si>
  <si>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</si>
  <si>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</si>
  <si>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</si>
  <si>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</si>
  <si>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</si>
  <si>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</si>
  <si>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</si>
  <si>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</si>
  <si>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</si>
  <si>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</si>
  <si>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</si>
  <si>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</si>
  <si>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</si>
  <si>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objekt SO-01 (vchodový objekt K - S 22a) - stavební část</t>
  </si>
  <si>
    <t>STA</t>
  </si>
  <si>
    <t>{ded0b6af-66db-4691-9379-eaf3edd82b82}</t>
  </si>
  <si>
    <t>2</t>
  </si>
  <si>
    <t>3</t>
  </si>
  <si>
    <t>VRN - Stavební objekt</t>
  </si>
  <si>
    <t>{d9af49b5-9002-4be3-8cc8-1007bd92fabb}</t>
  </si>
  <si>
    <t>KRYCÍ LIST SOUPISU PRACÍ</t>
  </si>
  <si>
    <t>Objekt:</t>
  </si>
  <si>
    <t>1 - Stavební objekt SO-01 (vchodový objekt K - S 22a)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</si>
  <si>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</si>
  <si>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</si>
  <si>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</si>
  <si>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</si>
  <si>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</si>
  <si>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</si>
  <si>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</si>
  <si>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</si>
  <si>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</si>
  <si>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</si>
  <si>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</si>
  <si>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</si>
  <si>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</si>
  <si>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</si>
  <si>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</si>
  <si>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</si>
  <si>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</si>
  <si>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</si>
  <si>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</si>
  <si>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</si>
  <si>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</si>
  <si>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</si>
  <si>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</si>
  <si>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</si>
  <si>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</si>
  <si>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</si>
  <si>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</si>
  <si>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</si>
  <si>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</si>
  <si>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</si>
  <si>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</si>
  <si>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</si>
  <si>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</si>
  <si>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</si>
  <si>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</si>
  <si>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</si>
  <si>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</si>
  <si>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</si>
  <si>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611328131</t>
  </si>
  <si>
    <t>Potažení vnitřních rovných stropů sanačním štukem tloušťky do 3 mm</t>
  </si>
  <si>
    <t>m2</t>
  </si>
  <si>
    <t>CS ÚRS 2023 02</t>
  </si>
  <si>
    <t>4</t>
  </si>
  <si>
    <t>-135013500</t>
  </si>
  <si>
    <t>P</t>
  </si>
  <si>
    <t>Poznámka k položce:_x000D_
reprofilace cementovým štukem (bez použití vápna!), penetrace povrchů_x000D_
viz.výkres D.1.1 b)  1; D.1.1 b)  2 a D.1.1 b) 83;_x000D_
součástí položky je dodávka práce, pomůcek, materiálu a dopravní náklady;_x000D_
(jde o lokální opravu betonových stropů cementovou maltou v odpovídajcící tloušťce dle stavebního provedení a THR)</t>
  </si>
  <si>
    <t>VV</t>
  </si>
  <si>
    <t>357,31</t>
  </si>
  <si>
    <t>Součet</t>
  </si>
  <si>
    <t>612328131</t>
  </si>
  <si>
    <t>Potažení vnitřních stěn sanačním štukem tloušťky do 3 mm</t>
  </si>
  <si>
    <t>-1581402211</t>
  </si>
  <si>
    <t>Poznámka k položce:_x000D_
reprofilace cementovým štukem (bez použití vápna!), penetrace _x000D_
viz.výkres D.1.1 b)  1; D.1.1 b)  2 a D.1.1 b) 83;_x000D_
součástí položky je dodávka práce, pomůcek, materiálu a dopravní náklady;_x000D_
(jde o lokální opravu betonových stěn cementovou maltou v odpovídajcící tloušťce dle stavebního provedení a THR)</t>
  </si>
  <si>
    <t>1040,25</t>
  </si>
  <si>
    <t>632451.1</t>
  </si>
  <si>
    <t>Pokládka betonového potěru podlahy v m.č. 103</t>
  </si>
  <si>
    <t>Položka atypická kalkulovaná projektantem stavby</t>
  </si>
  <si>
    <t>-541768701</t>
  </si>
  <si>
    <t xml:space="preserve">Poznámka k položce:_x000D_
doplnění betonového potěru s plynulým napojením ke stávajícím konstrukcím (zarubně, prostupy, atd.),"_x000D_
"tloušťka potěru do 50mm (platí pro m.č.103),"_x000D_
"viz.výkres D.1.1 b)  1; D.1.1 b)  2 a D.1.1 b) 83;"_x000D_
-popis prací-_x000D_
Síla potěru min. 20mm (do 80mm), včetně mechanického odstranění nerovností podkladního betonu vystupujících nad rovinu úrovně čisté podlahy. Potěr bude vyroben přímo na stavbě ze směsí přesátého písku a cementu, potěr bude zpracován výhradně ručně plechovými a dřevěnými hladítky, se vsypem cementu (t.j. cementový pálený povrch) s alternativou dohlazení molitanovým hladítkem, v případech. kde se dopojuje nový potěr ke stávajícímu, se přechod provede nerušivě, t.j. do ztracena, aby nebyl viditelný._x000D_
Součástí této dodávky je výroba atypických hladítek fabionů, žlábků a podlahových vpustí, tyto musí vždy odpovídat původnímu řešení. Rovinatost potěru bude odpovídat původnímu řešení, které se ověří 2m hliníkovou latí u stávajících dochovaných povrchů. _x000D_
_x000D_
"**součástí položky je dodávka práce, pomůcek, materiálu a dopravní náklady včetně likvidace stavebního odpadu;_x000D_
_x000D_
_x000D_
_x000D_
</t>
  </si>
  <si>
    <t>45,85</t>
  </si>
  <si>
    <t>632451.2</t>
  </si>
  <si>
    <t>Pokládka betonového potěru podlahy v m.č. 107</t>
  </si>
  <si>
    <t>699188329</t>
  </si>
  <si>
    <t xml:space="preserve">Poznámka k položce:_x000D_
doplnění betonového potěru s plynulým napojením ke stávajícím konstrukcím (zarubně, prostupy, atd.),"_x000D_
"tloušťka potěru do 100mm (platí pro m.č.107),"_x000D_
"viz.výkres D.1.1 b)  1; D.1.1 b)  2 a D.1.1 b) 83;"_x000D_
-popis prací-_x000D_
Síla potěru min. 20mm (do 80mm), včetně mechanického odstranění nerovností podkladního betonu vystupujících nad rovinu úrovně čisté podlahy. Potěr bude vyroben přímo na stavbě ze směsí přesátého písku a cementu, potěr bude zpracován výhradně ručně plechovými a dřevěnými hladítky, se vsypem cementu (t.j. cementový pálený povrch) s alternativou dohlazení molitanovým hladítkem, v případech. kde se dopojuje nový potěr ke stávajícímu, se přechod provede nerušivě, t.j. do ztracena, aby nebyl viditelný._x000D_
Součástí této dodávky je výroba atypických hladítek fabionů, žlábků a podlahových vpustí, tyto musí vždy odpovídat původnímu řešení. Rovinatost potěru bude odpovídat původnímu řešení, které se ověří 2m hliníkovou latí u stávajících dochovaných povrchů. _x000D_
"**součástí položky je dodávka práce, pomůcek, materiálu a dopravní náklady včetně likvidace stavebního odpadu;_x000D_
_x000D_
_x000D_
_x000D_
</t>
  </si>
  <si>
    <t>43,85</t>
  </si>
  <si>
    <t>5</t>
  </si>
  <si>
    <t>632451421</t>
  </si>
  <si>
    <t>Doplnění cementového potěru hlazeného pl do 1 m2 tl přes 10 do 20 mm</t>
  </si>
  <si>
    <t>1115322844</t>
  </si>
  <si>
    <t xml:space="preserve">Poznámka k položce:_x000D_
Lokální oprava betonových podlah, doplnění betonového potěru s plynulým napojením ke stávajícímu nepoškozenému potěru, malé vrypy do potěru se ponechají a zůstanou bez opravy, platí do velikosti vrypu 5/5mm nebo 3/10mm_x000D_
viz.výkres D.1.1 b)  1; D.1.1 b)  2 a D.1.1 b) 83;_x000D_
_x000D_
</t>
  </si>
  <si>
    <t>298,02</t>
  </si>
  <si>
    <t>9</t>
  </si>
  <si>
    <t>Ostatní konstrukce a práce, bourání</t>
  </si>
  <si>
    <t>985131311</t>
  </si>
  <si>
    <t>Ruční dočištění ploch stěn, rubu kleneb a podlah ocelových kartáči</t>
  </si>
  <si>
    <t>434728783</t>
  </si>
  <si>
    <t>Poznámka k položce:_x000D_
'mechanické nebo chemické očištění konstrukce oškrábáním a kartáčováním'</t>
  </si>
  <si>
    <t>"stěny" 1040,25</t>
  </si>
  <si>
    <t>"stropy" 357,31</t>
  </si>
  <si>
    <t>"podlahy" 298,02</t>
  </si>
  <si>
    <t>7</t>
  </si>
  <si>
    <t>985221021</t>
  </si>
  <si>
    <t xml:space="preserve">Postupné rozebírání cihelného zdiva </t>
  </si>
  <si>
    <t>m3</t>
  </si>
  <si>
    <t>1449758027</t>
  </si>
  <si>
    <t xml:space="preserve">Poznámka k položce:_x000D_
-t.j.odbourání zbytků plných cihel nepůvodní dozdívky do úrovně celých cihel, odstranění nesoudržných_x000D_
částí cihelné příčky, viz.výkres D.1.1 b) 24 a výkaz výměr D.1.1 b) 83,_x000D_
práce budou prováděny se zřetelem na co nejmenší poškození okolních konstrukcí, tedy převážně ručním způsobem !_x000D_
</t>
  </si>
  <si>
    <t>2,4*0,3</t>
  </si>
  <si>
    <t>15,28*0,15</t>
  </si>
  <si>
    <t>8</t>
  </si>
  <si>
    <t>985221101</t>
  </si>
  <si>
    <t>Doplnění zdiva cihlami do aktivované malty</t>
  </si>
  <si>
    <t>191841022</t>
  </si>
  <si>
    <t xml:space="preserve">Poznámka k položce:_x000D_
"-t.j. dozdívka příčky z plných cihel na cementovou maltu za současného spárování a zatření malty ve spáře stětkou,"_x000D_
"viz.výkres D.1.1 b) 24 a výkaz výměr D.1.1 b) 83, druh cihel – tzv.lícovky,"_x000D_
"zednickou lžící s rozetřením povrchu spáry štětkou;"_x000D_
"**součástí položky je dodávka práce, pomůcek, materiálu, dopravní náklady;"_x000D_
_x000D_
_x000D_
_x000D_
</t>
  </si>
  <si>
    <t>"tl.150mm" 29,43*0,15</t>
  </si>
  <si>
    <t>"tl.300mm" 2,4*0,3</t>
  </si>
  <si>
    <t>M</t>
  </si>
  <si>
    <t>59623003</t>
  </si>
  <si>
    <t>cihla lícová plná český formát 290x140x65mm</t>
  </si>
  <si>
    <t>kus</t>
  </si>
  <si>
    <t>-863909854</t>
  </si>
  <si>
    <t>5,135*320 'Přepočtené koeficientem množství</t>
  </si>
  <si>
    <t>10</t>
  </si>
  <si>
    <t>985321111</t>
  </si>
  <si>
    <t>Ochranný nátěr výztuže na cementové bázi stěn, líce kleneb a podhledů 1 vrstva tl 1 mm</t>
  </si>
  <si>
    <t>-1894691877</t>
  </si>
  <si>
    <t>Poznámka k položce:_x000D_
ošetření obnažené výztuže pasivačním nátěrem po očištění výztuže</t>
  </si>
  <si>
    <t>11</t>
  </si>
  <si>
    <t>985422122.1</t>
  </si>
  <si>
    <t>Injektáž stropu v m.č.115</t>
  </si>
  <si>
    <t>soubor</t>
  </si>
  <si>
    <t>428690442</t>
  </si>
  <si>
    <t xml:space="preserve">Poznámka k položce:_x000D_
-t.j.provedení vodotěsné injektáže stropu v m.č.115 v místě průsaku vody, součástí dodávky je odstranění oplechování stropu, provedení injektáže v rozsahu max.10m2 do hloubky max.1m, opětovné osazení oplechování včetně kotvení a dotmelení (příp.vyvaření) plechů,_x000D_
viz.výkres D.1.1 b)  81;_x000D_
-Popis prací-_x000D_
Injektáž stropu se provádí ve stísněných vnitřních částech řešené stavby s vyloučením vjezdu vozidly, přístup je po schodech s otvorem vel.800/2000m._x000D_
Injektáž se provádí do specifické struktury tzv .pevnostního betonu, který obsahuje velké množství menších či větších dutin a který obsahuje značné množství výztuže  s pruty o průměru 20mm, čímž je omezený počet míst k provádění injektážních vrtů. Počítá se s větším množstvím aplikace injektážní hmoty. Injketáž se provádí jen z vnitřní části stavby z místnosti o světlosti do 2200mm, místnost má oplechování stropu a stěn z plechu tl. 4mm, součástí dodávky je i zacelení injketážních otvorů v oplechování, které provede dodavatel injketáže, zacelení plechu musí být plynulé, aby zacelení nebylo viditelné. _x000D_
**součástí položky je dodávka práce, pomůcek, materiálu a dopravní náklady_x000D_
_x000D_
</t>
  </si>
  <si>
    <t>997</t>
  </si>
  <si>
    <t>Přesun sutě</t>
  </si>
  <si>
    <t>997013211</t>
  </si>
  <si>
    <t>Vnitrostaveništní doprava suti a vybouraných hmot pro budovy v do 6 m ručně</t>
  </si>
  <si>
    <t>t</t>
  </si>
  <si>
    <t>9630971</t>
  </si>
  <si>
    <t>13</t>
  </si>
  <si>
    <t>997013501</t>
  </si>
  <si>
    <t>Odvoz suti a vybouraných hmot na skládku nebo meziskládku do 1 km se složením</t>
  </si>
  <si>
    <t>-1030750205</t>
  </si>
  <si>
    <t>14</t>
  </si>
  <si>
    <t>997013509</t>
  </si>
  <si>
    <t>Příplatek k odvozu suti a vybouraných hmot na skládku ZKD 1 km přes 1 km</t>
  </si>
  <si>
    <t>-705985770</t>
  </si>
  <si>
    <t>6,095*30 'Přepočtené koeficientem množství</t>
  </si>
  <si>
    <t>15</t>
  </si>
  <si>
    <t>997013631</t>
  </si>
  <si>
    <t>Poplatek za uložení na skládce (skládkovné) stavebního odpadu směsného kód odpadu 17 09 04</t>
  </si>
  <si>
    <t>-131040369</t>
  </si>
  <si>
    <t>998</t>
  </si>
  <si>
    <t>Přesun hmot</t>
  </si>
  <si>
    <t>16</t>
  </si>
  <si>
    <t>998011001</t>
  </si>
  <si>
    <t>Přesun hmot pro budovy zděné v do 6 m</t>
  </si>
  <si>
    <t>1655149396</t>
  </si>
  <si>
    <t>PSV</t>
  </si>
  <si>
    <t>Práce a dodávky PSV</t>
  </si>
  <si>
    <t>721</t>
  </si>
  <si>
    <t>Zdravotechnika - vnitřní kanalizace</t>
  </si>
  <si>
    <t>17</t>
  </si>
  <si>
    <t>721141.2</t>
  </si>
  <si>
    <t>Replika litinové kanalisace DN 50</t>
  </si>
  <si>
    <t>m</t>
  </si>
  <si>
    <t>1559461568</t>
  </si>
  <si>
    <t>"-t.j.dodávka a montáž litinového kanalisačního potrubí DN50, potrubí je konservované horkým asfaltem,"</t>
  </si>
  <si>
    <t>"potrubí je napojeno na sifon mycího žlabu, součástí potrubí jsou 3 kolena, potubí je zaustěno do jímky OMS, potrubí"</t>
  </si>
  <si>
    <t>"se ukládá do stávajícího kanálu v podlaze m.č.010"</t>
  </si>
  <si>
    <t>"viz.výkres D.1.1 b)  29; D.1.1 b)  30;"</t>
  </si>
  <si>
    <t>"**součástí položky je dodávka práce, pomůcek, materiálu a dopravní náklady, včetně nákladů na odstranění odpadu"</t>
  </si>
  <si>
    <t>2,5</t>
  </si>
  <si>
    <t>18</t>
  </si>
  <si>
    <t>721241.1</t>
  </si>
  <si>
    <t>Replika podlahových poklopů</t>
  </si>
  <si>
    <t>1611290850</t>
  </si>
  <si>
    <t>"-t.j.dodávka a montáž podlahových poklopů kanálů s kanalisací v m.č.010 včetně zápustného madla a výřezu pro"</t>
  </si>
  <si>
    <t>"kanalisační potrubí, vše bude s pozinkováním a s aplikací nátěrového systému, tj.1x nátěr v odstínu oranžovém a 3x"</t>
  </si>
  <si>
    <t>"v odstínu středně šedém, součástí dodávky je mechanické očistění stávajících rámečků z „L“profilů, které jsou"</t>
  </si>
  <si>
    <t>"zabetonované v podlaze, součástí je odstranění korodovaných pásovin přivařených k „L“profilům, výroba nových"</t>
  </si>
  <si>
    <t>"pásovin včetně přivaření k „L“profilům a aplikace nátěrového systému na všechny části rámečků, t.j.1x nátěr v odstínu"</t>
  </si>
  <si>
    <t>"oranžovém a 3x nátěr v odstínu středně šedém, součástí je vysekání stávajících konsolí v levé části chodby svážnice a"</t>
  </si>
  <si>
    <t>"viz.výkres D.1.1 b)  29; D.1.1 b)  43; D.1.1 b)  44; D.1.1 b)  45;"</t>
  </si>
  <si>
    <t>722</t>
  </si>
  <si>
    <t>Zdravotechnika - vnitřní vodovod</t>
  </si>
  <si>
    <t>19</t>
  </si>
  <si>
    <t>722170801.1</t>
  </si>
  <si>
    <t>Demontáž rozvodů vody z PE</t>
  </si>
  <si>
    <t>-620433942</t>
  </si>
  <si>
    <t>"-t.j.celková demontáž povrchového vedení vedovodu PE ve vchodovém objektu a ve svážnici,"</t>
  </si>
  <si>
    <t>"viz.výkres D.1.1 b)  6; D.1.1 b)  28; D.1.1 b) 83;"</t>
  </si>
  <si>
    <t>"**součástí položky je dodávka práce, pomůcek, materiálu a dopravní náklady včetně likvidace odpadu;"</t>
  </si>
  <si>
    <t>"demontované součásti, o které projeví zájem provozovatel musea, budou předány provozovateli musea;"</t>
  </si>
  <si>
    <t>62,05</t>
  </si>
  <si>
    <t>20</t>
  </si>
  <si>
    <t>722173116.1</t>
  </si>
  <si>
    <t>Montáž PE vodovodu v rámci přeložení trasy (do VZD kanálu pod podlahou 1.p.p.)</t>
  </si>
  <si>
    <t>821746640</t>
  </si>
  <si>
    <t>"-t.j.celková montáž povrchového vedení na příchytky, vodovod je veden v m.č.014 po stěně a bude opatřen textilním"</t>
  </si>
  <si>
    <t>"opředením jako imitace kabelového vedení;"</t>
  </si>
  <si>
    <t>"**součástí položky je dodávka práce, pomůcek a dopravní náklady, bez materiálu (použije se demontovaný vodovod)"</t>
  </si>
  <si>
    <t>25,95</t>
  </si>
  <si>
    <t>722176.1</t>
  </si>
  <si>
    <t>Dodávka a montáž repliky plechové zásobní nádrže vel. 600/1000/1700mm</t>
  </si>
  <si>
    <t>ks</t>
  </si>
  <si>
    <t>-1967649334</t>
  </si>
  <si>
    <t>"-t.j.celková dodávka a montáž povrchového vedení vodovodu na příchytky, včetně všech součástí, v co největší míře"</t>
  </si>
  <si>
    <t>"se použijí výrobky ve stylu retro odpovídající době 30.let 20.stol., jednotlivé části jsou popsány níže,"</t>
  </si>
  <si>
    <t>"veškeré části budou s pozinkováním, dále s aplikací nátěrového systému t.j.1x nátěr v odstínu oranžovém a 3x nátěr středně šedý"</t>
  </si>
  <si>
    <t>"viz.výkres D.1.1 b)  6; D.1.1 b)  7; D.1.1 b)  29; D.1.1 b)  30; D.1.1 b)  31; D.1.1 b)  32; D.1.1 b)  33; D.1.1 b)  34;"</t>
  </si>
  <si>
    <t>"D.1.1 b)  35; D.1.1 b)  36; D.1.1 b)  37; D.1.1 b)  38; D.1.1 b)  39; D.1.1 b)  40; D.1.1 b)  41; D.1.1 b)  42; D.1.1 b)  46; "</t>
  </si>
  <si>
    <t>"D.1.1 b)  47; D.1.1 b)  48; D.1.1 b)  49; D.1.1 b)  82; D.1.1 b) 83;"</t>
  </si>
  <si>
    <t>22</t>
  </si>
  <si>
    <t>722176.2</t>
  </si>
  <si>
    <t>Dodávka a montáž repliky povákové skříně 30 l</t>
  </si>
  <si>
    <t>-1190556745</t>
  </si>
  <si>
    <t>23</t>
  </si>
  <si>
    <t>722176.3</t>
  </si>
  <si>
    <t>Dodávka a montáž repliky plechové spotřební nádrže vel.300/700/1000mm, s vodoznakem, včetně korkové tlumící vrstvy vedle a nad nádrží</t>
  </si>
  <si>
    <t>1146603425</t>
  </si>
  <si>
    <t>24</t>
  </si>
  <si>
    <t>722176.4</t>
  </si>
  <si>
    <t>Dodávka a montáž repliky mycího žlabu vel. 430/1200mm, s vnitřním bílým smaltem</t>
  </si>
  <si>
    <t>244221653</t>
  </si>
  <si>
    <t>25</t>
  </si>
  <si>
    <t>722176.5</t>
  </si>
  <si>
    <t>Dodávka a montáž repliky, lahvového' litinového sifonu k mycímu žlabu</t>
  </si>
  <si>
    <t>-113013426</t>
  </si>
  <si>
    <t>26</t>
  </si>
  <si>
    <t>722176.6</t>
  </si>
  <si>
    <t>Dodávka a montáž repliky litinové mísy WC se sklopným prkénkem</t>
  </si>
  <si>
    <t>-1019200610</t>
  </si>
  <si>
    <t>27</t>
  </si>
  <si>
    <t>722176.7</t>
  </si>
  <si>
    <t>Dodávka a montáž repliky nádržky splachovače se splachovačem, se svodným potrubím do mísy WC, ovládání s řetízkem a s býlím porcelánovým madlem (tj. rukojetí splachovače)</t>
  </si>
  <si>
    <t>967730107</t>
  </si>
  <si>
    <t>28</t>
  </si>
  <si>
    <t>722176.8</t>
  </si>
  <si>
    <t>Dodávka a montáž repliky ventilu na uzmačení na potrubí 5/4</t>
  </si>
  <si>
    <t>-714753580</t>
  </si>
  <si>
    <t>29</t>
  </si>
  <si>
    <t>722176.9</t>
  </si>
  <si>
    <t>Dodávka a montáž repliky výtokového ventilu nad mycím žlabem 1/2 v provedení ,,retro"</t>
  </si>
  <si>
    <t>408602988</t>
  </si>
  <si>
    <t>30</t>
  </si>
  <si>
    <t>722176.10</t>
  </si>
  <si>
    <t>Dodávka a montáž repliky výpustného ventilu pod spotř.nádrží 1'' v provedení ,,retro"</t>
  </si>
  <si>
    <t>1136753925</t>
  </si>
  <si>
    <t>31</t>
  </si>
  <si>
    <t>722176.11</t>
  </si>
  <si>
    <t>Dodávka a montáž repliky pružné spojky na potrubí 5/4''</t>
  </si>
  <si>
    <t>1977361574</t>
  </si>
  <si>
    <t>32</t>
  </si>
  <si>
    <t>722176.12</t>
  </si>
  <si>
    <t>Dodávka a montáž přechodového prvku PE/ocel vodovodu pod svážnicí a v m.č.106 (jedná se o nový prvek na přechodu mezi replikou vodovodu z ocelových trubek a mezi novým funkčním vodovodem do provozní budovy musea ve tvrzi Bouda</t>
  </si>
  <si>
    <t>-2078553916</t>
  </si>
  <si>
    <t>33</t>
  </si>
  <si>
    <t>722176.13</t>
  </si>
  <si>
    <t>Dodávka a montáž repliky vodovodu - ocelové potrubí se šroubovými spoji 1/2''</t>
  </si>
  <si>
    <t>-1918483990</t>
  </si>
  <si>
    <t>0,9</t>
  </si>
  <si>
    <t>34</t>
  </si>
  <si>
    <t>722176.14</t>
  </si>
  <si>
    <t>Dodávka a montáž repliky vodovodu - ocelové potrubí se šroubovými spoji 1''</t>
  </si>
  <si>
    <t>904817661</t>
  </si>
  <si>
    <t>70,95</t>
  </si>
  <si>
    <t>35</t>
  </si>
  <si>
    <t>722176.15</t>
  </si>
  <si>
    <t>Dodávka a montáž repliky vodovodu - ocelové potrubí se šroubovými spoji 5/4''</t>
  </si>
  <si>
    <t>-1735145186</t>
  </si>
  <si>
    <t>31,44</t>
  </si>
  <si>
    <t>36</t>
  </si>
  <si>
    <t>722176.16</t>
  </si>
  <si>
    <t>Dodávka a montáž repliky mosazného ventilu 5/4'' v provedení ,retro' včetně dodávky repliky ,kolečka v provedení retro'</t>
  </si>
  <si>
    <t>-277485601</t>
  </si>
  <si>
    <t>37</t>
  </si>
  <si>
    <t>722176.17</t>
  </si>
  <si>
    <t>Dodávka a montáž repliky mosazného ventilu 1/2'' (u nádržky splachovače)</t>
  </si>
  <si>
    <t>1761036816</t>
  </si>
  <si>
    <t>38</t>
  </si>
  <si>
    <t>722176.18</t>
  </si>
  <si>
    <t>Dodávka a montáž repliky mosazného ventilu 1'' (v m.č.106) na větvi k zásobní nádrži</t>
  </si>
  <si>
    <t>-2045215387</t>
  </si>
  <si>
    <t>39</t>
  </si>
  <si>
    <t>722176.19</t>
  </si>
  <si>
    <t>Dodávka a montáž repliky prvku vodovodu - ocelové koleno 90° vodovodu 1/2''</t>
  </si>
  <si>
    <t>-126934316</t>
  </si>
  <si>
    <t>40</t>
  </si>
  <si>
    <t>722176.20</t>
  </si>
  <si>
    <t>Dodávka a montáž repliky prvku vodovodu - ocelové koleno 90° vodovodu 1''</t>
  </si>
  <si>
    <t>1634284277</t>
  </si>
  <si>
    <t>41</t>
  </si>
  <si>
    <t>722176.21</t>
  </si>
  <si>
    <t>Dodávka a montáž repliky prvku vodovodu - ocelové koleno 90° vodovodu 5/4''</t>
  </si>
  <si>
    <t>145817131</t>
  </si>
  <si>
    <t>42</t>
  </si>
  <si>
    <t>722176.22</t>
  </si>
  <si>
    <t>Dodávka a montáž repliky prvku vodovodu - mosazná odbočka T vodovodu 5/4''</t>
  </si>
  <si>
    <t>-1482695572</t>
  </si>
  <si>
    <t>43</t>
  </si>
  <si>
    <t>722176.23</t>
  </si>
  <si>
    <t>Dodávka a montáž repliky prvku vodovodu - mosazná odbočka T vodovodu 1''</t>
  </si>
  <si>
    <t>-641949193</t>
  </si>
  <si>
    <t>44</t>
  </si>
  <si>
    <t>722176.24</t>
  </si>
  <si>
    <t>Dodávka a montáž repliky prvku vodovodu - šroubová redukce vodovodu 1'-1/2'''</t>
  </si>
  <si>
    <t>308226153</t>
  </si>
  <si>
    <t>45</t>
  </si>
  <si>
    <t>722176.25</t>
  </si>
  <si>
    <t>Dodávka a montáž repliky prvku vodovodu - šroubová redukce vodovodu 1'-5/4'''</t>
  </si>
  <si>
    <t>53064388</t>
  </si>
  <si>
    <t>741</t>
  </si>
  <si>
    <t>Elektroinstalace - silnoproud</t>
  </si>
  <si>
    <t>46</t>
  </si>
  <si>
    <t>741120.1</t>
  </si>
  <si>
    <t>Montáž původního kabelového rozvodu ve svážnici na nové konsoly pod stropem</t>
  </si>
  <si>
    <t>-469055101</t>
  </si>
  <si>
    <t>"-t.j.celková montáž povrchového vedení na konsoly,"</t>
  </si>
  <si>
    <t>"délka vedení je do 30m;"</t>
  </si>
  <si>
    <t>"viz.výkres D.1.1 b)  6; D.1.1 b)  7; D.1.1 b) 83;"</t>
  </si>
  <si>
    <t>"demontované součásti, o které projeví zájem provozovatel musea, budou předány provozovateli musea;</t>
  </si>
  <si>
    <t>47</t>
  </si>
  <si>
    <t>741120.2</t>
  </si>
  <si>
    <t>Přeložka původního kabelového rozvodu v m.č. 007, 008 a 014</t>
  </si>
  <si>
    <t>-961577971</t>
  </si>
  <si>
    <t>"-t.j.přeložení kabelového vedení do chráničky v podlaze a přeložení kabelového vedení ze žlabu na stěnu m.č.014,"</t>
  </si>
  <si>
    <t>"součástí je demontáž původního vedení a montáž vedení, úprava kabelů – instalace opředení v m.č.014, součástí je"</t>
  </si>
  <si>
    <t>"i případný materiál jako spojkovací krabice, příchytky a další montážní materiál jako stěnové příchytky, délka přeložky"</t>
  </si>
  <si>
    <t>"je do 20m, součástí je dodávka a zřízení chráničky v podlaze m.č.007"</t>
  </si>
  <si>
    <t>"viz.výkres D.1.1 b)  26; D.1.1 b)  27; D.1.1 b) 28; D.1.1 b) 83;"</t>
  </si>
  <si>
    <t>48</t>
  </si>
  <si>
    <t>741372861.1</t>
  </si>
  <si>
    <t>Demontáž stávajícího světelného rozvodu ve vchodovém objektu</t>
  </si>
  <si>
    <t>-1981764675</t>
  </si>
  <si>
    <t>"-t.j.celková demontáž povrchového vedení, svítidel, krabic, zásuvek a vypínačů"</t>
  </si>
  <si>
    <t>49</t>
  </si>
  <si>
    <t>741373.1</t>
  </si>
  <si>
    <t>Dodávka a montáž repliky speciálního svítidla (bez uvedení druhu) pro čs. pohraniční opevnění</t>
  </si>
  <si>
    <t>-1684211992</t>
  </si>
  <si>
    <t>"-t.j.dodávka, montáž, revize repliky vnitřního osvětlení, dodavatel si zvolí soustavu (230V nebo 12V) a té přizpůsobí"</t>
  </si>
  <si>
    <t>"součásti instalace, instalace sestává z níže uvedných položek, součástí je dále projektová výrobní dokumentace,"</t>
  </si>
  <si>
    <t>"kterou dodavatel nechá odsouhlasit zodpovědným projektantem a provozovatelem musea,"</t>
  </si>
  <si>
    <t>"viz.výkres D.1.1 b)  65; D.1.1 b)  66; D.1.1 b) 67; D.1.1 b) 68; D.1.1 b) 83;"</t>
  </si>
  <si>
    <t>50</t>
  </si>
  <si>
    <t>741373.2</t>
  </si>
  <si>
    <t>Dodávka a montáž zásuvky (230V) v retro stylu</t>
  </si>
  <si>
    <t>-40157095</t>
  </si>
  <si>
    <t>51</t>
  </si>
  <si>
    <t>741373.3</t>
  </si>
  <si>
    <t>Dodávka a montáž repliky tzv. raménka z ocelové trubky</t>
  </si>
  <si>
    <t>1634295861</t>
  </si>
  <si>
    <t>52</t>
  </si>
  <si>
    <t>741373.4</t>
  </si>
  <si>
    <t>Dodávka a montáž „podlahové vitriny“ v m.č.103</t>
  </si>
  <si>
    <t>-1556074553</t>
  </si>
  <si>
    <t>"která bude výrobkem na „zakázku, vitrina s podlahovým únosným sklem bude zabetonována do podlahy a součástí bude vnitřní LED osvětlení, položka je "</t>
  </si>
  <si>
    <t>"včetně napojení na el.síť a včetně dodávky a montáže trafa, trafo bude umístěno v podlaze ve vitrině na boku, aby nebylo rušivé"</t>
  </si>
  <si>
    <t>53</t>
  </si>
  <si>
    <t>741373.5</t>
  </si>
  <si>
    <t>Dodávka a montáž repliky kabelového rozvodu v objektu včetně plechových příchytek a příchytek pod světly a pod instalacemi</t>
  </si>
  <si>
    <t>923270528</t>
  </si>
  <si>
    <t>"včetně „L“lišt a kotevního a spojovacího materiálu, kabely budou s textilním opředením "</t>
  </si>
  <si>
    <t>"a s nátěrem šedou barvou, kotevní materiál bude pozinkovaný (připouští se pouze odstín šedý do „stříbrna"</t>
  </si>
  <si>
    <t>504</t>
  </si>
  <si>
    <t>751</t>
  </si>
  <si>
    <t>Vzduchotechnika</t>
  </si>
  <si>
    <t>54</t>
  </si>
  <si>
    <t>751510010.1</t>
  </si>
  <si>
    <t>Replika vzduchotechnického potrubí pr.275mm s přírubami (kouřovod kasáren), tl. plechu 1mm, pozinkované potrubí</t>
  </si>
  <si>
    <t>1183593378</t>
  </si>
  <si>
    <t>"-t.j.výroba, dodávka a montáž plechového vzduchotechnického potrubí s letovanými spoji a s ocelovými přírubami"</t>
  </si>
  <si>
    <t>"pro sešroubování jednotlivých dílů potrubí, maximální délka prvku potrubí je vždy do 4000mm, potrubí je s těsněnými"</t>
  </si>
  <si>
    <t>"spoji a případně i s revizními otvory (platí jen pro některá potrubí !), vše bude pozinkováno a s nátěrovým systémem"</t>
  </si>
  <si>
    <t>"dle specifikace výkr. D.1.1 b) 7, společně s potrubím budou dodány kotevní prvky potrubí na konsoly z pásoviny a "</t>
  </si>
  <si>
    <t>"spojovací šroubové spoje, součástí montáže je vyvrtání otvorů pro šrouby do konsoly „L“80/80/10mm,"</t>
  </si>
  <si>
    <t>"součástí potrubí jsou přechodové kusy kruhového a n-úhelníkového průřezu a zalomení potrubí (t.j.kolena),"</t>
  </si>
  <si>
    <t>"viz.výkres D.1.1 b)  1; D.1.1 b)  6; D.1.1 b) 7;"</t>
  </si>
  <si>
    <t>"**součástí položky je dodávka práce, pomůcek, materiálu a dopravní náklady;"</t>
  </si>
  <si>
    <t>" nátěr syntetický, odstín oranžový, zvenčí nátěr 2x černý, potrubí má revizní otvory (3ks), délka potrubí max. 30m "</t>
  </si>
  <si>
    <t>"skutečné délky se doměří na stavbě před zadáním do výroby"</t>
  </si>
  <si>
    <t>55</t>
  </si>
  <si>
    <t>751510010.2</t>
  </si>
  <si>
    <t>Replika vzduchotechnického potrubí pr.100mm s přírubami (odvětrání kanalisace), tl. plechu 1mm, pozinkované potrubí</t>
  </si>
  <si>
    <t>-1427451027</t>
  </si>
  <si>
    <t>" nátěr syntetický, odstín odstín uvnitř středně šedý (barva olova nebo metalický vzhled barvy)- potrubí bylo původně poolověné" "</t>
  </si>
  <si>
    <t>"zvenčí nátěr 2x středně šedý, délka potrubí max. 30 m"</t>
  </si>
  <si>
    <t>56</t>
  </si>
  <si>
    <t>751510010.3</t>
  </si>
  <si>
    <t>Replika vzduchotechnického potrubí vel. 275/350mm s přírubami (odtah zkaženého vzduchu ze strojovny), tl. plechu 1,5mm, pozinkované potrubí</t>
  </si>
  <si>
    <t>1918828858</t>
  </si>
  <si>
    <t>" nátěr syntetický, odstín oranžový, zvenčí nátěr 2x středně šedý, délka potrubí max. 30m "</t>
  </si>
  <si>
    <t>57</t>
  </si>
  <si>
    <t>751510010.4</t>
  </si>
  <si>
    <t>Replika vzduchotechnického potrubí vel. 525/350mm s přírubami (přívod vnějšího vzduchu do filtrovny), tl. plechu 1,5mm, pozinkované potrubí</t>
  </si>
  <si>
    <t>-1521869702</t>
  </si>
  <si>
    <t>" nátěr syntetický, odstín oranžový, zvenčí nátěr 2x středně šedý, potrubí má revisní otvory 6ks, délka potrubí max. 30m "</t>
  </si>
  <si>
    <t>58</t>
  </si>
  <si>
    <t>751510010.5</t>
  </si>
  <si>
    <t>Replika vzduchotechnického potrubí pr. 200mm s přírubami (výfuk motorů ze strojovny), tl. plechu 4 mm, pozinkované potrubí</t>
  </si>
  <si>
    <t>-228056201</t>
  </si>
  <si>
    <t>" nátěr syntetický, odstín oranžový, zvenčí nátěr 2x černý, délka potrubí max. 30m "</t>
  </si>
  <si>
    <t>59</t>
  </si>
  <si>
    <t>751510010.6</t>
  </si>
  <si>
    <t>Replika VZD v m.č.010</t>
  </si>
  <si>
    <t>-932060612</t>
  </si>
  <si>
    <t>"-t.j.dodávka a montáž repliky ukončení původní vzduchotechniky s ohledem na opravované zdivo a omítky, neboť"</t>
  </si>
  <si>
    <t>"vzduchotechnika je zde zazděna, potrubí O100mm, v m.č.010 je potrubí ukončeno rámečkem se sítem z kloubkového"</t>
  </si>
  <si>
    <t>"pletiva, vše bude pozinkované a s nátěrovým systémem, t.j.1x nátěr v odstínu oranžovém a 3x náter v odstínu"</t>
  </si>
  <si>
    <t>"středně šedém, potrubí je v m.č.011 opatřené rámečkem=přírubou s provizorním zaslepením plechem tl.1mm,"</t>
  </si>
  <si>
    <t>"potrubí je zazděno v příččce mezi m.č.010 a m.č.011, což je součástí dodávky délka potrubí je max.2m,"</t>
  </si>
  <si>
    <t>"viz.výkres D.1.1 b)  29;"</t>
  </si>
  <si>
    <t>60</t>
  </si>
  <si>
    <t>751510010.7</t>
  </si>
  <si>
    <t>Replika potrubí v m.č.010</t>
  </si>
  <si>
    <t>355188646</t>
  </si>
  <si>
    <t>"-t.j.dodávka a montáž repliky potrubí odvětrání ze septiku OMS, plechové potrubí z 1mm plechu s přírubami,"</t>
  </si>
  <si>
    <t>"potrubí O50mm, v m.č.010 je potrubí zaústěno (zabetonováno) do OMS a je vedeno po stěně svislo ke stropu a"</t>
  </si>
  <si>
    <t>"odtud do m.č.011, kde e provizorně ukončí plechem tl.1mm, vše bude pozinkováno a s nátěrovým systémem, t.j.1x"</t>
  </si>
  <si>
    <t>"nátěr v odstínu oranžovém a 3x nátěr v odstínu středně šedém, potrubí je v příččce zazděno, což je součástí dodávky,"</t>
  </si>
  <si>
    <t>"délka potrubí je max.6m, součástí potrubí jsou i dvě kolena 90°a 45° a úprava potrubí pro zaústění do OMS,"</t>
  </si>
  <si>
    <t>764</t>
  </si>
  <si>
    <t>Konstrukce klempířské</t>
  </si>
  <si>
    <t>61</t>
  </si>
  <si>
    <t>76432.1</t>
  </si>
  <si>
    <t>Doplnění oplechování stěn</t>
  </si>
  <si>
    <t>1897579070</t>
  </si>
  <si>
    <t>"-t.j.celkové doplnění oplechování z plechů tl.2mm a kotvení, včetně odstranění prvků původního oplechování,"</t>
  </si>
  <si>
    <t>"s 1x základním antikorozním nátěrem, 1x nátěrem v odstínu oranžovém a 2x nátěrem v odstínu středně šedém;"</t>
  </si>
  <si>
    <t>"viz.výkres D.1.1 b)  1; D.1.1 b)  2 a D.1.1 b) 83;"</t>
  </si>
  <si>
    <t>38,32+3,36</t>
  </si>
  <si>
    <t>62</t>
  </si>
  <si>
    <t>76432.2</t>
  </si>
  <si>
    <t>Plech 'PL1, vel. 600/1200, z plechu tl. 4mm s kosočtvercovým vzorem, se dvěma madly</t>
  </si>
  <si>
    <t>1923351395</t>
  </si>
  <si>
    <t>"-t.j.výroba a osazení podlahových plechů a pororoštu dle jednotlivé specifikace, veškeré prvky budou pozinkované"</t>
  </si>
  <si>
    <t>"a bez aplikace nátěrového systému, součástí dodávky je i případné přisekání stávajících betonových podlahových"</t>
  </si>
  <si>
    <t>"konstrukcí v rámci osazení podlahových rámů pro plechy a pro osazení roštu v dolní stanici svážnice,"</t>
  </si>
  <si>
    <t>"součástí dodávky je i výroba, dodávka a montáž podlahových rámečků pro rošty,"</t>
  </si>
  <si>
    <t>"viz.výkres  D.1.1 b)  1;  D.1.1 b)  5;  D.1.1 b)  8;  D.1.1 b)  9;  D.1.1 b)  10;  D.1.1 b)  11;  D.1.1 b)  12;"</t>
  </si>
  <si>
    <t>"** před zadáním do výroby zaměří dodavatel stavby jednotlivé otvory pro plechy a pro rošt a upraví příp.rozměry !"</t>
  </si>
  <si>
    <t>"**součástí položky je dodávka práce, pomůcek, materiálu a dopravní náklady včetně odstranění stavební suti;"</t>
  </si>
  <si>
    <t>63</t>
  </si>
  <si>
    <t>76432.3</t>
  </si>
  <si>
    <t>Plech 'PL2, vel. 1130/1880, z plechu tl. 4mm s kosočtvercovým vzorem, se dvěma madly</t>
  </si>
  <si>
    <t>842148403</t>
  </si>
  <si>
    <t>64</t>
  </si>
  <si>
    <t>76432.4</t>
  </si>
  <si>
    <t>Plech 'PL2, vel. 1067/300, z plechu tl. 4mm s kosočtvercovým vzorem, bez madla</t>
  </si>
  <si>
    <t>-908261080</t>
  </si>
  <si>
    <t>65</t>
  </si>
  <si>
    <t>76432.5</t>
  </si>
  <si>
    <t>Plech 'PL3, vel. 600/1000, z plechu tl. 4mm s kosočtvercovým vzorem, se dvěma madly</t>
  </si>
  <si>
    <t>895854603</t>
  </si>
  <si>
    <t>66</t>
  </si>
  <si>
    <t>76432.6</t>
  </si>
  <si>
    <t>Plech 'PL4, vel. 500/1000, z plechu tl. 4mm s kosočtvercovým vzorem, se dvěma madly</t>
  </si>
  <si>
    <t>592273685</t>
  </si>
  <si>
    <t>67</t>
  </si>
  <si>
    <t>76432.7</t>
  </si>
  <si>
    <t>Plech 'PL5, max. vel. 2500/3000, složený z několika částí</t>
  </si>
  <si>
    <t>747772341</t>
  </si>
  <si>
    <t>68</t>
  </si>
  <si>
    <t>76432.8</t>
  </si>
  <si>
    <t>Plech 'PL6, max. vel. 280/250, z plechu tl. 4mm s kosočtvercovým vzorem, s madlem</t>
  </si>
  <si>
    <t>1445810725</t>
  </si>
  <si>
    <t>69</t>
  </si>
  <si>
    <t>76432.9</t>
  </si>
  <si>
    <t>Plech 'PL6, max. vel. 280/420, z plechu tl. 4mm s kosočtvercovým vzorem, s madlem</t>
  </si>
  <si>
    <t>156412468</t>
  </si>
  <si>
    <t>767</t>
  </si>
  <si>
    <t>Konstrukce zámečnické</t>
  </si>
  <si>
    <t>70</t>
  </si>
  <si>
    <t>767163101.1</t>
  </si>
  <si>
    <t>Replika trubkového ocelového zábradlí</t>
  </si>
  <si>
    <t>1611131888</t>
  </si>
  <si>
    <t>"-t.j.výroba, dodávka a osazení trubkového zábradlí v m.č.112 včetně odstranění nepůvodního trubkového oc.zábradlí,"</t>
  </si>
  <si>
    <t>"veškeré části budou s pozinkováním, dále s aplikací nátěrového systému t.j.1x nátěr v odstínu oranžovém a 3x nátěr "</t>
  </si>
  <si>
    <t>"v odstínu středně šedém,"</t>
  </si>
  <si>
    <t>"viz.výkres D.1.1 b)  1; D.1.1 b)  2; D.1.1 b)  34;"</t>
  </si>
  <si>
    <t>71</t>
  </si>
  <si>
    <t>767995.1</t>
  </si>
  <si>
    <t>Replika speciální plechové zárubně</t>
  </si>
  <si>
    <t>53324859</t>
  </si>
  <si>
    <t>"-t.j.výroba, dodávka a zazdění plechové zárubně dle specifikace (výkres D.1.1 b) 83), s pozinkováním a s aplikací"</t>
  </si>
  <si>
    <t>"nátěrového systému, t.j.1x nátěr v odstínu oranžovém a 3x nátěr v odstínu středně šedém, součástí je i přisekání"</t>
  </si>
  <si>
    <t>"stavebních konstrukcí nebo vybourání degradované zárubně (3ks),"</t>
  </si>
  <si>
    <t>"součástí je i případná úprava zárubně pro těsnění a dodávka a montáž těsnění nebo kliček a otvorů pro kličky těsněných dveří,"</t>
  </si>
  <si>
    <t>"viz.výkres D.1.1 b)  1; D.1.1 b)  2; D.1.1 b) 16; D.1.1 b) 17; D.1.1 b) 18; D.1.1 b) 19; D.1.1 b) 20; D.1.1 b) 21; "</t>
  </si>
  <si>
    <t>"D.1.1 b) 22; D.1.1 b) 83;"</t>
  </si>
  <si>
    <t>72</t>
  </si>
  <si>
    <t>767995.2</t>
  </si>
  <si>
    <t>Oprava stávající plechové zárubně</t>
  </si>
  <si>
    <t>315364384</t>
  </si>
  <si>
    <t>"-t.j.mechnické očistění stávající zazděné ocelové zárubně, dotmelení, dovaření pantů a aplikace"</t>
  </si>
  <si>
    <t>"nátěrového systému, t.j.1x nátěr v odstínu oranžovém a 3x nátěr v odstínu středně šedém,"</t>
  </si>
  <si>
    <t>"součástí je i případná úprava zárubně pro těsnění a dodávka a montáž těsnění nebo kliček a otvorů pro kličky"</t>
  </si>
  <si>
    <t>"těsněných dveří,"</t>
  </si>
  <si>
    <t>73</t>
  </si>
  <si>
    <t>767995.3</t>
  </si>
  <si>
    <t>Replika speciálního plechového profilovaného dveřního křídla</t>
  </si>
  <si>
    <t>-938912534</t>
  </si>
  <si>
    <t>"-t.j.výroba, dodávka a osazení plechového dveřního křídla dle specifikace (výkres D.1.1 b) 83), s pozinkováním a"</t>
  </si>
  <si>
    <t>"s aplikací nátěrového systému, t.j.1x nátěr v odstínu oranžovém a 3x nátěr v odstínu středně šedém, součástí je i"</t>
  </si>
  <si>
    <t>"malování čísla dle šablony, kterou dodá zodpovědný projektant v rámci zadání stavby, číslo bude malované červenou"</t>
  </si>
  <si>
    <t>"matnou barvou, součástí dveřního křídla je kování (klika z kulatiny, zámek s mosaznými krytkami) a panty"</t>
  </si>
  <si>
    <t>74</t>
  </si>
  <si>
    <t>767995.4</t>
  </si>
  <si>
    <t>Replika poklopu ŽO</t>
  </si>
  <si>
    <t>-1134523740</t>
  </si>
  <si>
    <t>"-t.j.výroba, dodávka a osazení vybavení tzv.ženijního průlezného otvoru, vybavení sestává z dvojdílného poklopu, z rámu"</t>
  </si>
  <si>
    <t>"kotveném do betonové stropní konstrukce, součástí je výroba, dodávka a montáž zábradlí, řetězů zábradlí a kotevního"</t>
  </si>
  <si>
    <t>"oka zbradlí, součástí je mechanické očistění ocelových původních prvků (oko řetězu, žebřík v 1.P.P.-m.č.006, závěsné"</t>
  </si>
  <si>
    <t>"oko kladkostroje v 1.N.P.-m.č.106), veškeré nově dodané části budou s pozinkováním,"</t>
  </si>
  <si>
    <t>"dále vše s aplikací nátěrového systému t.j.1x nátěr v odstínu oranžovém a 3x nátěr v odstínu středně šedém,"</t>
  </si>
  <si>
    <t>"součástí dodávky je i těsnění poklopu a odstranění nedobového ocelového poklopu průlezu včetně případného"</t>
  </si>
  <si>
    <t>"sekání a zabetonování rámu poklopu,"</t>
  </si>
  <si>
    <t>"viz.výkres D.1.1 b)  1; D.1.1 b)  2; D.1.1 b)  50; D.1.1 b)  51; D.1.1 b)  52; D.1.1 b)  53; D.1.1 b)  54; D.1.1 b)  55; "</t>
  </si>
  <si>
    <t>"D.1.1 b)  56;"</t>
  </si>
  <si>
    <t>75</t>
  </si>
  <si>
    <t>767995.5</t>
  </si>
  <si>
    <t xml:space="preserve">Replika podstropních konsol ve svážnici </t>
  </si>
  <si>
    <t>1046560120</t>
  </si>
  <si>
    <t>"-t.j.výroba, dodávka a montáž (zazdění) konsol potrubí ve svážnici a v m.č.106, konsola sestává z hlavního nosníku z "</t>
  </si>
  <si>
    <t>"„L“80/80/10mm a z krajových konsolí ze dvou „L“35/35/5mm, které se zazdí cementovou maltou, spojení citovaných "</t>
  </si>
  <si>
    <t>"částí je šroubovým spojem, veškeré části budou pozinkované a s nátěrovým systémem, t.j.1x nátěr v odstínu"</t>
  </si>
  <si>
    <t>"provizorní zavěšení stávajících el.rozvodů NN do 1,0kV vnitřního osvětlení,"</t>
  </si>
  <si>
    <t xml:space="preserve">"dodávka je včetně vybourání stávajících nepůvodních konsol ve svážnici" </t>
  </si>
  <si>
    <t>76</t>
  </si>
  <si>
    <t>767995.6</t>
  </si>
  <si>
    <t>Stavební úprava OMS a plechový poklop</t>
  </si>
  <si>
    <t>888481708</t>
  </si>
  <si>
    <t>"-t.j.dodávka a montáž repliky plechového poklopu vlezného otvoru OMS z kanalového plechu tl.4mm s kosočtvercovým"</t>
  </si>
  <si>
    <t>"vzorem, poklop bude se zápustným madlem jako u pol.č.12 tohoto soupisu, poklop bude s pozinkováním a s nátěrovým"</t>
  </si>
  <si>
    <t>"systémem, t.j.1x nátěr v odstínu oranžovém a 3x nátěr v odstínu středně šedém, součástí dodávky je zednické zřízení"</t>
  </si>
  <si>
    <t>"otvorů pro 2 vtoky z WC mís, dodávka a osazení ocelového potrubí DN100 se zabetonováním do desky nad OMS"</t>
  </si>
  <si>
    <t>"a dopojení k mísám, součástí dodávky je případné zabetonování nepůvodních otvorů do OMS,"</t>
  </si>
  <si>
    <t>77</t>
  </si>
  <si>
    <t>767995.7</t>
  </si>
  <si>
    <t>Oprava a doplnění kolejiště nad svážnicí a ve svážnici</t>
  </si>
  <si>
    <t>646145260</t>
  </si>
  <si>
    <t>"Položka sestává z odstranění jedné koleje ve svážnici, z výroby, dodávky a oszaení obou kolejí ve svážnici včetně výroby, dodávky"</t>
  </si>
  <si>
    <t>"a osazení podkladních prvků kolejí v místech, kde tyto prvky úplně chybí nebo jsou silně degradované."</t>
  </si>
  <si>
    <t>"Položka dále sestává z mechanického očištění stávajícího původního kolejiště v 1.NP vchodového objektu K-S22a v místě nad svážnicí"</t>
  </si>
  <si>
    <t>"a v jeho konzervací (platí pro 30% kolejiště), u max 70% původního kolejiště dojde k částečnému doplnění ocelových prvků kolejí,"</t>
  </si>
  <si>
    <t xml:space="preserve">"t.j. navážení ocelových profilů hlav kolejnicí nebo vodídích želez." </t>
  </si>
  <si>
    <t>"Položka je včetně výroby prvků, dopravy, montáže, osazení, vč. bouracích prací a pomůcek nebo hmot, dále pak včetně doplnění betonového"</t>
  </si>
  <si>
    <t>"potěru tl. do 80 mm (platí pro max. 50 % plochy kolejiště) nebo oprava stávajících betonových podlah ve svážnici a nad svážnicí 1.NP"</t>
  </si>
  <si>
    <t xml:space="preserve">"(předpokldádá se 50% plochy kolejiště)" </t>
  </si>
  <si>
    <t xml:space="preserve">"Součástí dodávky je dodání, montáž a revize atd. dvou LED pásků osvětlení s umístěním na kolejnici první a druhé koleje svážnice"  </t>
  </si>
  <si>
    <t xml:space="preserve">"z důvodů zvýšení intenzity osvětlení podlahy" </t>
  </si>
  <si>
    <t>"viz.výkres  D.1.1 b)  1;  D.1.1 b)  5;  D.1.1 b)  6;  D.1.1 b)  13;  D.1.1 b)  14;  D.1.1 b)  15;"</t>
  </si>
  <si>
    <t>78</t>
  </si>
  <si>
    <t>767995.8</t>
  </si>
  <si>
    <t>Uzávěra střílny vstupu (tj. střílna na obranu vchodu)</t>
  </si>
  <si>
    <t>1127707430</t>
  </si>
  <si>
    <t>"-t.j.výroba a dodávka s montáží vnější a vnitřní ocelové desky s kolejnicemi, výroba a dodávka s montáží pojezdového"</t>
  </si>
  <si>
    <t>"uzávěru střílny, výroba a dodávka s montáží 4ks spojovacích tyčí včetně šroubení, celkové smontování a dobetonování"</t>
  </si>
  <si>
    <t>"citovaných částí ve stávajícím otvoru v železobetonovém zdivu vchodového objektu K – S22a, počítá se s drobným"</t>
  </si>
  <si>
    <t>"dosekáním betonového zdiva v rámci osazení prvků střílny na obranu vchodu,"</t>
  </si>
  <si>
    <t>"vnitřní deska včetně pojezdového uzávěru bude nakonservována mazacím tukem, a to na všech pohledových a na"</t>
  </si>
  <si>
    <t>"všech mechanických částech, vnější deska a spojovací tyče budou pozinkovány (tyče nebudou pozinkovány v místě"</t>
  </si>
  <si>
    <t>"závitu), pohledová část vnější desky bude opatřena nátěrovým systémem v rozsahu 1x nátěr v odstínu oranžovém"</t>
  </si>
  <si>
    <t>"a 3x nátěr v odstínu tmavém šedém případně černém (určí AD po očistě nátěrů pocelových částí),"</t>
  </si>
  <si>
    <t>"viz.výkres  D.1.1 b)  2;  D.1.1 b)  57;  D.1.1 b)  58;  D.1.1 b)  59;  D.1.1 b)  60;  D.1.1 b)  61;  D.1.1 b)  62;  D.1.1 b)  63; "</t>
  </si>
  <si>
    <t>"D.1.1 b)  64;"</t>
  </si>
  <si>
    <t>79</t>
  </si>
  <si>
    <t>767995.9</t>
  </si>
  <si>
    <t>Úprava vchodové mříže nákladního vjezdu</t>
  </si>
  <si>
    <t>-1310660416</t>
  </si>
  <si>
    <t>"-t.j.celková oprava ocelové mříže, která sestává ze dvou dvoukřídlých polí, mříž bude demontována a odvezena na"</t>
  </si>
  <si>
    <t>"dílnu, kde dojde k odstranění všech stávajících nátěrů, které vykazují vysoký stupeň degradace, díly mříže budou po-"</t>
  </si>
  <si>
    <t>"zinkovány a bude aplikován nátěrový systém v rozsahu 1x nátěr v odstínu oranžovém a 3x nátěr v odstínu tmavém"</t>
  </si>
  <si>
    <t>"šedém případně černém (určí AD po očistě nátěrů mříže), součástí je celkové vyčistění ložisek, promazání ložisek, vý-"</t>
  </si>
  <si>
    <t>"roba a doplnění maznic, výroba chybějících částí – zejména se jedná o dvě horní zástrče a o dvě dolní zástrče,"</t>
  </si>
  <si>
    <t>"stávající ocelové prvky mříže, které jsou kotvené do zdiva vchodového objektu se ponechají na místě a provede se"</t>
  </si>
  <si>
    <t>"očistění na místě, kdy se odstraní degradované nátěry a provede se aplikace nátěrového systému v rozsahu "</t>
  </si>
  <si>
    <t>"2x nátěr základní antikorozní,1x nátěr v odstínu oranžovém a 3x nátěr v odstínu tmavém šedém případně černém"</t>
  </si>
  <si>
    <t>"(určí AD po očistě nátěrů pocelových částí),"</t>
  </si>
  <si>
    <t>"viz.výkres D.1.1 b)  1; D.1.1 b)  2;"</t>
  </si>
  <si>
    <t>80</t>
  </si>
  <si>
    <t>767995.10</t>
  </si>
  <si>
    <t>Replika podlahové mříže v m.č.007</t>
  </si>
  <si>
    <t>1997013118</t>
  </si>
  <si>
    <t>"-t.j.výroba, dodávka a montáž speciální podlahové mříže ukončení stávající vzduchotechniky v podlaze m.č.007,"</t>
  </si>
  <si>
    <t>"která bude vyrobena jako přesná replika, mříž sestává ze dvou částí, veškeré části budou zinkovány a nátěrovým"</t>
  </si>
  <si>
    <t>"systémem v rozsahu 1x nátěr v odstínu oranžovém a 3x nátěr v odstínu tmavém šedém,"</t>
  </si>
  <si>
    <t>"součástí dodávky je i zednické přizpůsobení podlahy v místě osazení mříže,"</t>
  </si>
  <si>
    <t>"viz.výkres D.1.1 b)  26; D.1.1 b)  27; D.1.1 b)  28; D.1.1 b)  69;  D.1.1 b)  70; D.1.1 b)  71;"</t>
  </si>
  <si>
    <t>81</t>
  </si>
  <si>
    <t>767995.11</t>
  </si>
  <si>
    <t>Replika mříže hlavního sání vzduchu v.m.114 a v m.č.115</t>
  </si>
  <si>
    <t>1052373387</t>
  </si>
  <si>
    <t>"-t.j.výroba, dodávka a montáž speciální mříže sání vzduchu do podzemí tvrze včetně části plechového potrubí, které"</t>
  </si>
  <si>
    <t>"bude provizorně zaslepeno plechem tl.4mm, veškeré části budou s pozinkováním a s nátěrovým systémem v"</t>
  </si>
  <si>
    <t>"rozsahu 1x nátěr v odstínu oranžovém a 3x nátěr v odstínu tmavém šedém, vnitřní plechové potrubí bude jen s nátěrem"</t>
  </si>
  <si>
    <t>"v odstínu oranžovém, součástí dodávky je vybourání stávající provizorní ocelové mříže a vybourání nepůvodního"</t>
  </si>
  <si>
    <t>"plechového potrubí, součástí dodávky je zabetonování repliky, zednické začistění v m.č.114 a zřízení fasádního nátěru"</t>
  </si>
  <si>
    <t>"v odstínu tmavém šedém včetně penetrace (počítá se s trojnásobným nátěrem, očistění povrchů omítek v m.č.114"</t>
  </si>
  <si>
    <t>"je již rozpočtován v jiné části tohoto soupisu,"</t>
  </si>
  <si>
    <t>"viz.výkres D.1.1 b)  72; D.1.1 b)  73; D.1.1 b)  74;"</t>
  </si>
  <si>
    <t>783</t>
  </si>
  <si>
    <t>Dokončovací práce - nátěry</t>
  </si>
  <si>
    <t>82</t>
  </si>
  <si>
    <t>783317101.1</t>
  </si>
  <si>
    <t>Oprava trubkového ocelového zábradlí</t>
  </si>
  <si>
    <t>-524550489</t>
  </si>
  <si>
    <t>"-t.j.mechanické očistění zábradlí včetně ocelových částí schodiště (stupnice, schodnice z profilů "U") a odstranění"</t>
  </si>
  <si>
    <t>"nepůvodního oplechování spodní části schodišťového ramene, aplikace nátěrového systému"</t>
  </si>
  <si>
    <t>"t.j.1x nátěr v odstínu oranžovém a 3x nátěr v odstínu středně šedém,"</t>
  </si>
  <si>
    <t>83</t>
  </si>
  <si>
    <t>783424201.1</t>
  </si>
  <si>
    <t>Oprava protistřepinového oplechování stěn</t>
  </si>
  <si>
    <t>-1868478528</t>
  </si>
  <si>
    <t>"-t.j.mechanické nebo chemické očistění konstrukce oškrabáním a kartáčováním, aplikace nátěrového systému"</t>
  </si>
  <si>
    <t>"1x základním antikorozním nátěrem, 1x nátěrem v odstínu oranžovém a 2x nátěrem v odstínu středně šedém,"</t>
  </si>
  <si>
    <t>"počítá se s náhradou silně zkorodovaných částí do 10% plochy nebo s tmelením do 25% plochy;"</t>
  </si>
  <si>
    <t>33,48+50,88</t>
  </si>
  <si>
    <t>84</t>
  </si>
  <si>
    <t>783424201.2</t>
  </si>
  <si>
    <t>Oprava protistřepinového oplechování stropů</t>
  </si>
  <si>
    <t>327294525</t>
  </si>
  <si>
    <t>28,91</t>
  </si>
  <si>
    <t>85</t>
  </si>
  <si>
    <t>78382.1</t>
  </si>
  <si>
    <t>Dodávka a aplikace fasádního nátěru - maskování čela vjezdu po padací vrata v m.č. 103</t>
  </si>
  <si>
    <t>-1135387965</t>
  </si>
  <si>
    <t>"-t.j.dodávka a aplikace penetrace a speciálního odstínu tmavé šedé fasádní barvy stěn a stropu čela vjezdu nákladního"</t>
  </si>
  <si>
    <t>"vjezdu do vchodového objektu K – S22a a přetažení tohoto nátěru přes rohy vjezdu částečně do plochy již maskované"</t>
  </si>
  <si>
    <t>"fasády s tupým rozetřením okrajů-t.j.do ztracena, nátěr aplikovat ve 3 vrstvách,"</t>
  </si>
  <si>
    <t>"viz.výkres D.1.1 b)  1; D.1.1 b)  2 a D.1.1 b) 83;</t>
  </si>
  <si>
    <t>"**součástí položky je dodávka práce, pomůcek, materiálu a dopravní náklady včetně likvidace stavebního odpadu;"</t>
  </si>
  <si>
    <t>3,14+41,77+(3,15*2+1*2+3,5)*1,5</t>
  </si>
  <si>
    <t>86</t>
  </si>
  <si>
    <t>78382.2</t>
  </si>
  <si>
    <t>Dodávka a aplikace fasádního nátěru - maskování vstupu pro pěší v m.č.114</t>
  </si>
  <si>
    <t>20667808</t>
  </si>
  <si>
    <t>33,4</t>
  </si>
  <si>
    <t>87</t>
  </si>
  <si>
    <t>78382.3</t>
  </si>
  <si>
    <t>Mechanické očištění a konzervace původních ocelových prvků</t>
  </si>
  <si>
    <t>1377953015</t>
  </si>
  <si>
    <t xml:space="preserve">"Mechanické očištění a konzervace prvků původních vzdcuhotechnických potrubí, žebříku v 1.PP a závěsu kladkostroje včetně provední konzervace" </t>
  </si>
  <si>
    <t>"nebo s aplikací nátěrového systému."</t>
  </si>
  <si>
    <t>"položka je včetně dopravy a dodání pomůcek, nářadí a materiálu"</t>
  </si>
  <si>
    <t>88</t>
  </si>
  <si>
    <t>78382.4</t>
  </si>
  <si>
    <t>Provizorní vrata (replika)</t>
  </si>
  <si>
    <t>-855641900</t>
  </si>
  <si>
    <t>"Výroba, dodání a montáž provizorních dvoukřídlých vrat v m.č.103 mezi PDV a MV (viz. výkres č.D.1.1. b) 1) se zárubní ze surových trámů a prken 25mm"</t>
  </si>
  <si>
    <t xml:space="preserve">"s pobitím lepenkou" </t>
  </si>
  <si>
    <t>"položka je včetně dopravy a dodání pomůcek"</t>
  </si>
  <si>
    <t>89</t>
  </si>
  <si>
    <t>78382.5</t>
  </si>
  <si>
    <t>Pákové ovládání výtahu svážnice (replika)</t>
  </si>
  <si>
    <t>-1928941472</t>
  </si>
  <si>
    <t>"Výroba, dodání a montáž pákového ovládání svážnice. Položka je včetně dopravy  a dodání pomůcek, nářadí a materiálu"</t>
  </si>
  <si>
    <t>90</t>
  </si>
  <si>
    <t>78382.6</t>
  </si>
  <si>
    <t>Úprava periskopových trub</t>
  </si>
  <si>
    <t>162681127</t>
  </si>
  <si>
    <t>"Provedení úpravy ocelových trub pro periskop, tj. výroba pouzdra uložení pro periskop a výroba ukončení periskopové ocelové truby a jejich přivaření"</t>
  </si>
  <si>
    <t>"ke stávající trubě, která je zabetonovaná ve stěně vchodového objektu"</t>
  </si>
  <si>
    <t>"položka je včetně dopravy  a dodání pomůcek, nářadí a materiálu, včetně případných bouracích prací"</t>
  </si>
  <si>
    <t>91</t>
  </si>
  <si>
    <t>78382.7</t>
  </si>
  <si>
    <t>Doplnění výfukových potrubí v obvodové stěně</t>
  </si>
  <si>
    <t>1858823034</t>
  </si>
  <si>
    <t>"Výroba, dodání a montáž  (zabetonování) ocelových potrubí výfuku a výdešných potrubí."</t>
  </si>
  <si>
    <t>"položka je včetně dopravy a dodání pomůcek, nářadí a materiálu a včetně drobných bouracích prací."</t>
  </si>
  <si>
    <t>92</t>
  </si>
  <si>
    <t>78382.8</t>
  </si>
  <si>
    <t>Úprava výfukového potrubí v m.č. 115</t>
  </si>
  <si>
    <t>619551493</t>
  </si>
  <si>
    <t>"Výroba, dodání a montáž ocelového vzduchotechnického potrubí do světlosti 150 mm a do délky 10 m s nátěrovým systémem, v m.č. 115, do tohoto potrubí"</t>
  </si>
  <si>
    <t>"se umístí stávající výfukové potrubí od stávajícího záložního dieselagregátu na výrobu el. energie."</t>
  </si>
  <si>
    <t>"Položka je včetně dopravy a dodání pomůcek, nářadí a materiálu a včetně drobných bouracích prací, včetně případné úpravy stávajícího výfuku."</t>
  </si>
  <si>
    <t xml:space="preserve">"Nové VZD potrubí musí být provedené jako vzduchotěsné s plynotěsným dopojením ke stěnám nebo k podlaze" </t>
  </si>
  <si>
    <t>93</t>
  </si>
  <si>
    <t>78382.9</t>
  </si>
  <si>
    <t>VZD potrubí hlavního sání a uzávěr v m.č. 115</t>
  </si>
  <si>
    <t>-960409368</t>
  </si>
  <si>
    <t>"Výroba, dodání a montáž ocelového vzduchotechnického potrubí s nátěrovým systémem do světlosti 100mm/1000mm a do délky 10m,"</t>
  </si>
  <si>
    <t>"v m.č. 115, výroba, dodání a montáž plynotěsného uzávěru na potrubí s plynotěsným dopojením k potrubí ve stěně a se zabetonováním potrubí"</t>
  </si>
  <si>
    <t>" ve stropu nad 1.PP".</t>
  </si>
  <si>
    <t>"Položka je včetně dopravy  a dodání pomůcek, nářadí a materiálu a včetně drobných bouracích prací, včetně případné úpravy stávajícího výfuku"</t>
  </si>
  <si>
    <t xml:space="preserve">"Nové VZD potrubí musí být provedeno jako vzduchotěsné s plynotěsným dopojením k potrubí, ke stěnám nebo k podlaze" </t>
  </si>
  <si>
    <t>94</t>
  </si>
  <si>
    <t>78382.10</t>
  </si>
  <si>
    <t>Úprava ocelových podlahových plechů v m.č.103 v otvoru pro padací vrata</t>
  </si>
  <si>
    <t>-986336542</t>
  </si>
  <si>
    <t>"Úprava stávajících podlahových plechů a jejich konstrukce ve smyslu zvýšení polohy plechů tak, aby tyto byly v úrovni nášlapů podlahy v 1.NP po"</t>
  </si>
  <si>
    <t>"provedení podlahového cementového potěru."</t>
  </si>
  <si>
    <t>"Součástí je i mechanické očištění plechových žlabů v m.č.003 (v 1.PP) a aplikace nátěrového systému (odstín nátěru určí provozovatel muzea"</t>
  </si>
  <si>
    <t>"ve tvrzi Bouda), doporučuje se jiný odstín, než šedý, nejdená se o původní prvek."</t>
  </si>
  <si>
    <t xml:space="preserve">"Součástí dodávky je dodání a osazení nového svodného potrubí ze žlabů." </t>
  </si>
  <si>
    <t>"Položka je včetně dopravy a dodání pomůcek, nářadí a stavebního materiálu a včetně drobných bouracích prací."</t>
  </si>
  <si>
    <t>95</t>
  </si>
  <si>
    <t>78382.11</t>
  </si>
  <si>
    <t>Úprava vchodové mříže vstupu pro pěší v m.č.114</t>
  </si>
  <si>
    <t>76893169</t>
  </si>
  <si>
    <t>"Úprava stávající mříže, která je s pozinkváním."</t>
  </si>
  <si>
    <t>"Součástí dodávky je dodání a aplikace nátěrového systému, který bude shodný s mříží nákladního vjezdu, tj. nátěr syntetický tmavý šedý."</t>
  </si>
  <si>
    <t>"Položka je včetně dopravy a dodání pomůcek, nářadí a materiálu."</t>
  </si>
  <si>
    <t>96</t>
  </si>
  <si>
    <t>78382.12</t>
  </si>
  <si>
    <t>Úprava prostupu anteny</t>
  </si>
  <si>
    <t>176057992</t>
  </si>
  <si>
    <t>"Tj. nalezení (trubka není patrná ani na fasádě ani v interiéru) původního prostupu pro antenu (ocelová trubka o průměru do 100mm)"</t>
  </si>
  <si>
    <t>"vedoucího z m.č.115 k týlové stěně, vyčištění této trubky a drobné úpravy fasády v místě vyustění trubky (provedení náběhu, ukončení fasády,"</t>
  </si>
  <si>
    <t>"provedení maskovacího nátěru fasádní barvou atd.) "</t>
  </si>
  <si>
    <t>"Položka je včetně dopravy a dodání pomlcek, nářadí a materiálu"</t>
  </si>
  <si>
    <t>97</t>
  </si>
  <si>
    <t>783901453</t>
  </si>
  <si>
    <t>Vysátí betonových podlah před provedením nátěru</t>
  </si>
  <si>
    <t>-1835454547</t>
  </si>
  <si>
    <t>"lokální opravy betonového potěru podlahy"</t>
  </si>
  <si>
    <t>"podkládka nového betonového potěru m.č.103 a 107"</t>
  </si>
  <si>
    <t>45,85+43,85</t>
  </si>
  <si>
    <t>98</t>
  </si>
  <si>
    <t>783913171</t>
  </si>
  <si>
    <t>Penetrační syntetický nátěr hrubých betonových podlah</t>
  </si>
  <si>
    <t>-301657609</t>
  </si>
  <si>
    <t>784</t>
  </si>
  <si>
    <t>Dokončovací práce - malby a tapety</t>
  </si>
  <si>
    <t>99</t>
  </si>
  <si>
    <t>784111011</t>
  </si>
  <si>
    <t>Obroušení podkladu omítnutého v místnostech v do 3,80 m</t>
  </si>
  <si>
    <t>614393802</t>
  </si>
  <si>
    <t>100</t>
  </si>
  <si>
    <t>784181011</t>
  </si>
  <si>
    <t>Dvojnásobné pačokování v místnostech v do 3,80 m</t>
  </si>
  <si>
    <t>1058552181</t>
  </si>
  <si>
    <t>101</t>
  </si>
  <si>
    <t>784312001</t>
  </si>
  <si>
    <t>Jednonásobné bílé vápenné malby v místnostech v do 3,80 m</t>
  </si>
  <si>
    <t>1541239060</t>
  </si>
  <si>
    <t>Poznámka k položce:_x000D_
"-t.j.výmalba 3x bílým nátěrem včetně zakrytí přilehlých konstrukcí proti ušpinění,"_x000D_
"výmalba se provede pouze štětkováním, tahy svislé a vodorovné, případně šikmé, výmalba hašeným vápnem,"_x000D_
"výmalba se provádí na již hotové tzn.opravené, očistěné a vyzrálé podkladní konstrukce (čistění, oprava je již obsažena_x000D_
vždy u konkrétní položky tohoto soupisu prací),"_x000D_
"viz.výkres D.1.1 b)  1; D.1.1 b)  2 a D.1.1 b) 83;"_x000D_
"**součástí položky je dodávka práce, pomůcek, materiálu a dopravní náklady;"</t>
  </si>
  <si>
    <t>"3.vrstva"</t>
  </si>
  <si>
    <t>1166,29-84,36-41,68-41,77+386,22-28,91-3,14</t>
  </si>
  <si>
    <t>102</t>
  </si>
  <si>
    <t>784312021</t>
  </si>
  <si>
    <t>Dvojnásobné bílé vápenné malby v místnostech v do 3,80 m</t>
  </si>
  <si>
    <t>1837240684</t>
  </si>
  <si>
    <t xml:space="preserve">Poznámka k položce:_x000D_
"-t.j.výmalba 3x bílým nátěrem včetně zakrytí přilehlých konstrukcí proti ušpinění,"_x000D_
"výmalba se provede pouze štětkováním, tahy svislé a vodorovné, případně šikmé, výmalba hašeným vápnem,"_x000D_
"výmalba se provádí na již hotové tzn.opravené, očistěné a vyzrálé podkladní konstrukce (čistění, oprava je již obsažena_x000D_
vždy u konkrétní položky tohoto soupisu prací),"_x000D_
"viz.výkres D.1.1 b)  1; D.1.1 b)  2 a D.1.1 b) 83;"_x000D_
"**součástí položky je dodávka práce, pomůcek, materiálu a dopravní náklady;"_x000D_
</t>
  </si>
  <si>
    <t>"1. a 2.vrstva"</t>
  </si>
  <si>
    <t>3 - VRN - Stavební objekt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</si>
  <si>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</si>
  <si>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</si>
  <si>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</si>
  <si>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</si>
  <si>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</si>
  <si>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</si>
  <si>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</si>
  <si>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</si>
  <si>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</si>
  <si>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</si>
  <si>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</si>
  <si>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</si>
  <si>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celek</t>
  </si>
  <si>
    <t>CS ÚRS 2023 01</t>
  </si>
  <si>
    <t>1024</t>
  </si>
  <si>
    <t>362553573</t>
  </si>
  <si>
    <t>013002000</t>
  </si>
  <si>
    <t>Projektové práce</t>
  </si>
  <si>
    <t>1193693418</t>
  </si>
  <si>
    <t xml:space="preserve">Poznámka k položce:_x000D_
Dokumntace skutečného provedení stavby_x000D_
</t>
  </si>
  <si>
    <t>013203000</t>
  </si>
  <si>
    <t>Dokumentace stavby bez rozlišení</t>
  </si>
  <si>
    <t>-435776195</t>
  </si>
  <si>
    <t>Poznámka k položce:_x000D_
Výrobní a dílenská dokumentace</t>
  </si>
  <si>
    <t>013254000</t>
  </si>
  <si>
    <t>Dokumentace skutečného provedení stavby</t>
  </si>
  <si>
    <t>1730800296</t>
  </si>
  <si>
    <t>VRN3</t>
  </si>
  <si>
    <t>Zařízení staveniště</t>
  </si>
  <si>
    <t>030001000</t>
  </si>
  <si>
    <t>-1017505478</t>
  </si>
  <si>
    <t>031002000</t>
  </si>
  <si>
    <t>Související práce pro zařízení staveniště</t>
  </si>
  <si>
    <t>-1636860305</t>
  </si>
  <si>
    <t>032002000</t>
  </si>
  <si>
    <t>Vybavení staveniště</t>
  </si>
  <si>
    <t>997012056</t>
  </si>
  <si>
    <t xml:space="preserve">Poznámka k položce:_x000D_
Veškeré náklady na vybudování a zajištění zařízení staveniště a jeho provoz včetně skládky materiálu_x000D_
</t>
  </si>
  <si>
    <t>033002000</t>
  </si>
  <si>
    <t>Připojení staveniště na inženýrské sítě</t>
  </si>
  <si>
    <t>1693964288</t>
  </si>
  <si>
    <t>034002000</t>
  </si>
  <si>
    <t>Zabezpečení staveniště</t>
  </si>
  <si>
    <t>935409484</t>
  </si>
  <si>
    <t>034103000</t>
  </si>
  <si>
    <t>Oplocení staveniště</t>
  </si>
  <si>
    <t>-452338833</t>
  </si>
  <si>
    <t>039002000</t>
  </si>
  <si>
    <t>Zrušení zařízení staveniště</t>
  </si>
  <si>
    <t>-1171980891</t>
  </si>
  <si>
    <t>VRN4</t>
  </si>
  <si>
    <t>Inženýrská činnost</t>
  </si>
  <si>
    <t>043002000</t>
  </si>
  <si>
    <t>Zkoušky a ostatní měření</t>
  </si>
  <si>
    <t>-809445371</t>
  </si>
  <si>
    <t>045002000</t>
  </si>
  <si>
    <t>Kompletační a koordinační činnost</t>
  </si>
  <si>
    <t>1759943998</t>
  </si>
  <si>
    <t>Poznámka k položce:_x000D_
Koordinace veškerých prací a dodávek, které jsou součástí díla a dále koordinace, navazujících dodávek interiérového vybavení</t>
  </si>
  <si>
    <t>VRN5</t>
  </si>
  <si>
    <t>Finanční náklady</t>
  </si>
  <si>
    <t>051002000</t>
  </si>
  <si>
    <t>Pojistné</t>
  </si>
  <si>
    <t>81134288</t>
  </si>
  <si>
    <t>"pojištění dodavatele"</t>
  </si>
  <si>
    <t xml:space="preserve">"pojištění díla" </t>
  </si>
  <si>
    <t>056002000</t>
  </si>
  <si>
    <t>Bankovní záruka</t>
  </si>
  <si>
    <t>-842698173</t>
  </si>
  <si>
    <t>Poznámka k položce:_x000D_
Náklady spojené s bankovními zárukami dle SOD</t>
  </si>
  <si>
    <t>VRN9</t>
  </si>
  <si>
    <t>Ostatní náklady</t>
  </si>
  <si>
    <t>091504000.1</t>
  </si>
  <si>
    <t xml:space="preserve">Náklady související s publikační činností </t>
  </si>
  <si>
    <t>-1089595891</t>
  </si>
  <si>
    <t>Poznámka k položce:_x000D_
Zhotoven z materiálu odolného proti povětrnostním podmínkám, který bude instalován po celou dobu realizace projektu na viditelném místě staveniště, minimální velikost bilboardu je 2100mm x 2200mm, požadavek na umístění a grafický podklad předá objednatel zhotoviteli před zahájením realizace stavby, dodávka včetně pomocné nosné konstrukce.</t>
  </si>
  <si>
    <t>"D+M dočasný bilboard"</t>
  </si>
  <si>
    <t>091504000.2</t>
  </si>
  <si>
    <t>-1918470396</t>
  </si>
  <si>
    <t>Poznámka k položce:_x000D_
Zhotoven z materiálu odolného proti povětrnostním podmínkám,minimální velikost pamětní desky je 300mm x 400mm (na výšku nebo na šířku), požadavek na umístění a grafický podklad předá objednatel zhotoviteli před zahájením realizace stavby.</t>
  </si>
  <si>
    <t>"D+M stálá pamětní deska"</t>
  </si>
  <si>
    <t>Poznámky k soupisu stavebních prací, dodávek a služeb:</t>
  </si>
  <si>
    <t>Pozn.č.1</t>
  </si>
  <si>
    <t>V rámci přípravy projektové dokumentace vznikají částečné změny, původní výkresy jsou uvedeny v celém rozsahu s tím, že</t>
  </si>
  <si>
    <t>změnový výkres vždy řeší jen malou část projektu a pro celkovou přehlednost jsou uvedeny původní výkresy, kde je vždy za-</t>
  </si>
  <si>
    <t>chycena stavební část v celém kontextu, platí vždy, že změnový výkres nebo část je nadřazena původním částem, t.j.platí vždy</t>
  </si>
  <si>
    <t>jen změna uvedená ve změnovém výkresu, pro přehlednost jsou změnové výkresy zvýrazněny i „tučným“písmem či poznámkou.</t>
  </si>
  <si>
    <t>Pozn.č.2</t>
  </si>
  <si>
    <t>Veškeré odstraňované části (nádrž, zábradlí, původní elektroinstalace, plechové dveře atd.) se ponechají na stavbě a předají se</t>
  </si>
  <si>
    <t>provozovateli muzea v Dělostřelecké tvrzi Bouda.</t>
  </si>
  <si>
    <t>Pozn.č.3</t>
  </si>
  <si>
    <t>Ocenění položek tohoto soupisu, popis jednotlivých částí a členění bylo provedeno individuálně,</t>
  </si>
  <si>
    <t>neboť se nejedná o běžnou pozemní stavbu, nýbrž o specifickou kulturní památku se značným množstvím</t>
  </si>
  <si>
    <t xml:space="preserve">speciálních částí a stavebních detailů, které vznikly dnes již „netradičními“ pracovními postupy. </t>
  </si>
  <si>
    <t>Zpracovatel tohoto soupisu tento odborně zpracoval na základě dosavadních zkušeností zpracovatele s</t>
  </si>
  <si>
    <t>obdobnými objekty tzv.československého pohraničního opevnění. Zpracovatel soupisu si je proto vědom,</t>
  </si>
  <si>
    <t xml:space="preserve">že cenová hladina jednotlivých speciálních částí se může lišit od běžných ceníkových cen, </t>
  </si>
  <si>
    <t>a to zejména s ohledem na netypické pracovní postupy a požadavky na jednotlivé části stavby s ohledem na</t>
  </si>
  <si>
    <t>jejich kulturní hodnotu.</t>
  </si>
  <si>
    <t>Pozn.č.4</t>
  </si>
  <si>
    <t>Před zadáním do výroby vypracuje dodavatel dílenskou dokumentaci, tuto nechá odsouhlasit projektantem a provozovatelem</t>
  </si>
  <si>
    <t>Musea ve tvrzi Bouda, tato dokumentace bude po dokončení zakázky předána objednateli (stavebníkovi).</t>
  </si>
  <si>
    <t>Pozn.č.5</t>
  </si>
  <si>
    <t>Pod pojmem hlavní projektant se rozumí i zodpovědný projektant.</t>
  </si>
  <si>
    <t>Pozn.č.6</t>
  </si>
  <si>
    <t>Vítěznému uchazeči o zakázku budou poskytnuty archivní podklady a výkresy k jednotlivým částem a konstrukcím zakázky.</t>
  </si>
  <si>
    <t>Jedná se o detailní výkresovou dokumentaci k řešeným částem stavby, tyto podklady pochází ze druhé poloviny 30.let</t>
  </si>
  <si>
    <t>20.století, součástí pak bude případná konsultace.</t>
  </si>
  <si>
    <t>Pozn.č.7</t>
  </si>
  <si>
    <t>Projektant poskytne konzultační činnost pro účel nacenění zakázky všem případným uchazečům výběrového řízení, pokud si to</t>
  </si>
  <si>
    <t>vyžádají, zároveň proběhne před vlastním naceněním prohlídka budoucího staveniště a uchazeči si prohlédnou reálné pod-</t>
  </si>
  <si>
    <t>mínky na stavbě a stav jednotlivých konstrukcí a také požadovaný stav.</t>
  </si>
  <si>
    <t>Pozn.č.8</t>
  </si>
  <si>
    <t>Specifikace nátěrového systému NÁTĚR-1: pozinkování ocelové konstrukce, 1x nátěr syntetický-odstín oranžový (t.j.imitace</t>
  </si>
  <si>
    <t>původní hygienicky závadné suříkové podkladní barvy), 2x nátěr syntetický-odstín khaki.</t>
  </si>
  <si>
    <t>Pozn.č.9</t>
  </si>
  <si>
    <t>Pro veškeré položky tohoto soupisu platí, že jsou naceněny včetně dopravních nákladů na stavbu a včetně pomocných</t>
  </si>
  <si>
    <t>konstrukcí, které si na svůj vrub zřídí dodavatel stavební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</si>
</sst>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indexed="8"/>
      <name val="Calibri"/>
      <family val="2"/>
      <charset val="238"/>
    </font>
    <font>
      <b/>
      <u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9" fillId="0" borderId="0"/>
  </cellStyleXfs>
  <cellXfs count="2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40" fillId="0" borderId="23" xfId="2" applyFont="1" applyBorder="1"/>
    <xf numFmtId="0" fontId="41" fillId="0" borderId="24" xfId="0" applyFont="1" applyBorder="1"/>
    <xf numFmtId="0" fontId="42" fillId="0" borderId="24" xfId="2" applyFont="1" applyBorder="1"/>
    <xf numFmtId="0" fontId="42" fillId="0" borderId="25" xfId="2" applyFont="1" applyBorder="1"/>
    <xf numFmtId="0" fontId="42" fillId="0" borderId="26" xfId="2" applyFont="1" applyBorder="1"/>
    <xf numFmtId="0" fontId="41" fillId="0" borderId="0" xfId="0" applyFont="1"/>
    <xf numFmtId="0" fontId="42" fillId="0" borderId="0" xfId="2" applyFont="1"/>
    <xf numFmtId="0" fontId="42" fillId="0" borderId="27" xfId="2" applyFont="1" applyBorder="1"/>
    <xf numFmtId="0" fontId="40" fillId="0" borderId="26" xfId="2" applyFont="1" applyBorder="1"/>
    <xf numFmtId="0" fontId="43" fillId="0" borderId="26" xfId="2" applyFont="1" applyBorder="1"/>
    <xf numFmtId="0" fontId="43" fillId="0" borderId="0" xfId="0" applyFont="1"/>
    <xf numFmtId="0" fontId="43" fillId="0" borderId="0" xfId="2" applyFont="1"/>
    <xf numFmtId="0" fontId="43" fillId="0" borderId="27" xfId="2" applyFont="1" applyBorder="1"/>
    <xf numFmtId="0" fontId="43" fillId="0" borderId="26" xfId="0" applyFont="1" applyBorder="1"/>
    <xf numFmtId="0" fontId="43" fillId="0" borderId="27" xfId="0" applyFont="1" applyBorder="1"/>
    <xf numFmtId="0" fontId="0" fillId="0" borderId="27" xfId="0" applyBorder="1"/>
    <xf numFmtId="0" fontId="41" fillId="0" borderId="26" xfId="0" applyFont="1" applyBorder="1"/>
    <xf numFmtId="0" fontId="0" fillId="0" borderId="26" xfId="0" applyBorder="1"/>
    <xf numFmtId="0" fontId="0" fillId="0" borderId="28" xfId="0" applyBorder="1"/>
    <xf numFmtId="0" fontId="41" fillId="0" borderId="29" xfId="0" applyFont="1" applyBorder="1"/>
    <xf numFmtId="0" fontId="42" fillId="0" borderId="29" xfId="2" applyFont="1" applyBorder="1"/>
    <xf numFmtId="0" fontId="42" fillId="0" borderId="30" xfId="2" applyFont="1" applyBorder="1"/>
  </cellXfs>
  <cellStyles count="3">
    <cellStyle name="Excel Built-in Normal" xfId="2" xr:uid="{4783A914-791E-4773-8206-E9D76579C946}"/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BI15" sqref="BI1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0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5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R5" s="19"/>
      <c r="BE5" s="18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7" t="s">
        <v>17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R6" s="19"/>
      <c r="BE6" s="183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3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25">
        <v>45401</v>
      </c>
      <c r="AR8" s="19"/>
      <c r="BE8" s="183"/>
      <c r="BS8" s="16" t="s">
        <v>6</v>
      </c>
    </row>
    <row r="9" spans="1:74" ht="14.45" customHeight="1">
      <c r="B9" s="19"/>
      <c r="AR9" s="19"/>
      <c r="BE9" s="183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183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28</v>
      </c>
      <c r="AR11" s="19"/>
      <c r="BE11" s="183"/>
      <c r="BS11" s="16" t="s">
        <v>6</v>
      </c>
    </row>
    <row r="12" spans="1:74" ht="6.95" customHeight="1">
      <c r="B12" s="19"/>
      <c r="AR12" s="19"/>
      <c r="BE12" s="183"/>
      <c r="BS12" s="16" t="s">
        <v>6</v>
      </c>
    </row>
    <row r="13" spans="1:74" ht="12" customHeight="1">
      <c r="B13" s="19"/>
      <c r="D13" s="26" t="s">
        <v>29</v>
      </c>
      <c r="AK13" s="26" t="s">
        <v>24</v>
      </c>
      <c r="AN13" s="28" t="s">
        <v>30</v>
      </c>
      <c r="AR13" s="19"/>
      <c r="BE13" s="183"/>
      <c r="BS13" s="16" t="s">
        <v>6</v>
      </c>
    </row>
    <row r="14" spans="1:74" ht="12.75">
      <c r="B14" s="19"/>
      <c r="E14" s="188" t="s">
        <v>30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6" t="s">
        <v>27</v>
      </c>
      <c r="AN14" s="28" t="s">
        <v>30</v>
      </c>
      <c r="AR14" s="19"/>
      <c r="BE14" s="183"/>
      <c r="BS14" s="16" t="s">
        <v>6</v>
      </c>
    </row>
    <row r="15" spans="1:74" ht="6.95" customHeight="1">
      <c r="B15" s="19"/>
      <c r="AR15" s="19"/>
      <c r="BE15" s="183"/>
      <c r="BS15" s="16" t="s">
        <v>3</v>
      </c>
    </row>
    <row r="16" spans="1:74" ht="12" customHeight="1">
      <c r="B16" s="19"/>
      <c r="D16" s="26" t="s">
        <v>31</v>
      </c>
      <c r="AK16" s="26" t="s">
        <v>24</v>
      </c>
      <c r="AN16" s="24" t="s">
        <v>1</v>
      </c>
      <c r="AR16" s="19"/>
      <c r="BE16" s="183"/>
      <c r="BS16" s="16" t="s">
        <v>3</v>
      </c>
    </row>
    <row r="17" spans="2:71" ht="18.399999999999999" customHeight="1">
      <c r="B17" s="19"/>
      <c r="E17" s="24" t="s">
        <v>32</v>
      </c>
      <c r="AK17" s="26" t="s">
        <v>27</v>
      </c>
      <c r="AN17" s="24" t="s">
        <v>1</v>
      </c>
      <c r="AR17" s="19"/>
      <c r="BE17" s="183"/>
      <c r="BS17" s="16" t="s">
        <v>33</v>
      </c>
    </row>
    <row r="18" spans="2:71" ht="6.95" customHeight="1">
      <c r="B18" s="19"/>
      <c r="AR18" s="19"/>
      <c r="BE18" s="183"/>
      <c r="BS18" s="16" t="s">
        <v>6</v>
      </c>
    </row>
    <row r="19" spans="2:71" ht="12" customHeight="1">
      <c r="B19" s="19"/>
      <c r="D19" s="26" t="s">
        <v>34</v>
      </c>
      <c r="AK19" s="26" t="s">
        <v>24</v>
      </c>
      <c r="AN19" s="24" t="s">
        <v>1</v>
      </c>
      <c r="AR19" s="19"/>
      <c r="BE19" s="183"/>
      <c r="BS19" s="16" t="s">
        <v>6</v>
      </c>
    </row>
    <row r="20" spans="2:71" ht="18.399999999999999" customHeight="1">
      <c r="B20" s="19"/>
      <c r="E20" s="24" t="s">
        <v>32</v>
      </c>
      <c r="AK20" s="26" t="s">
        <v>27</v>
      </c>
      <c r="AN20" s="24" t="s">
        <v>1</v>
      </c>
      <c r="AR20" s="19"/>
      <c r="BE20" s="183"/>
      <c r="BS20" s="16" t="s">
        <v>33</v>
      </c>
    </row>
    <row r="21" spans="2:71" ht="6.95" customHeight="1">
      <c r="B21" s="19"/>
      <c r="AR21" s="19"/>
      <c r="BE21" s="183"/>
    </row>
    <row r="22" spans="2:71" ht="12" customHeight="1">
      <c r="B22" s="19"/>
      <c r="D22" s="26" t="s">
        <v>35</v>
      </c>
      <c r="AR22" s="19"/>
      <c r="BE22" s="183"/>
    </row>
    <row r="23" spans="2:71" ht="16.5" customHeight="1">
      <c r="B23" s="19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9"/>
      <c r="BE23" s="183"/>
    </row>
    <row r="24" spans="2:71" ht="6.95" customHeight="1">
      <c r="B24" s="19"/>
      <c r="AR24" s="19"/>
      <c r="BE24" s="18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3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1">
        <f>ROUND(AG94,2)</f>
        <v>0</v>
      </c>
      <c r="AL26" s="192"/>
      <c r="AM26" s="192"/>
      <c r="AN26" s="192"/>
      <c r="AO26" s="192"/>
      <c r="AR26" s="31"/>
      <c r="BE26" s="183"/>
    </row>
    <row r="27" spans="2:71" s="1" customFormat="1" ht="6.95" customHeight="1">
      <c r="B27" s="31"/>
      <c r="AR27" s="31"/>
      <c r="BE27" s="183"/>
    </row>
    <row r="28" spans="2:71" s="1" customFormat="1" ht="12.75">
      <c r="B28" s="31"/>
      <c r="L28" s="193" t="s">
        <v>37</v>
      </c>
      <c r="M28" s="193"/>
      <c r="N28" s="193"/>
      <c r="O28" s="193"/>
      <c r="P28" s="193"/>
      <c r="W28" s="193" t="s">
        <v>38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39</v>
      </c>
      <c r="AL28" s="193"/>
      <c r="AM28" s="193"/>
      <c r="AN28" s="193"/>
      <c r="AO28" s="193"/>
      <c r="AR28" s="31"/>
      <c r="BE28" s="183"/>
    </row>
    <row r="29" spans="2:71" s="2" customFormat="1" ht="14.45" customHeight="1">
      <c r="B29" s="35"/>
      <c r="D29" s="26" t="s">
        <v>40</v>
      </c>
      <c r="F29" s="26" t="s">
        <v>41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5"/>
      <c r="BE29" s="184"/>
    </row>
    <row r="30" spans="2:71" s="2" customFormat="1" ht="14.45" customHeight="1">
      <c r="B30" s="35"/>
      <c r="F30" s="26" t="s">
        <v>42</v>
      </c>
      <c r="L30" s="196">
        <v>0.12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5"/>
      <c r="BE30" s="184"/>
    </row>
    <row r="31" spans="2:71" s="2" customFormat="1" ht="14.45" hidden="1" customHeight="1">
      <c r="B31" s="35"/>
      <c r="F31" s="26" t="s">
        <v>43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5"/>
      <c r="BE31" s="184"/>
    </row>
    <row r="32" spans="2:71" s="2" customFormat="1" ht="14.45" hidden="1" customHeight="1">
      <c r="B32" s="35"/>
      <c r="F32" s="26" t="s">
        <v>44</v>
      </c>
      <c r="L32" s="196">
        <v>0.12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5"/>
      <c r="BE32" s="184"/>
    </row>
    <row r="33" spans="2:69" s="2" customFormat="1" ht="14.45" hidden="1" customHeight="1">
      <c r="B33" s="35"/>
      <c r="F33" s="26" t="s">
        <v>45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5"/>
      <c r="BE33" s="184"/>
    </row>
    <row r="34" spans="2:69" s="1" customFormat="1" ht="6.95" customHeight="1" thickBot="1">
      <c r="B34" s="31"/>
      <c r="AR34" s="31"/>
      <c r="BE34" s="183"/>
    </row>
    <row r="35" spans="2:69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7" t="s">
        <v>48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9">
        <f>SUM(AK26:AK33)</f>
        <v>0</v>
      </c>
      <c r="AL35" s="198"/>
      <c r="AM35" s="198"/>
      <c r="AN35" s="198"/>
      <c r="AO35" s="200"/>
      <c r="AP35" s="36"/>
      <c r="AQ35" s="36"/>
      <c r="AR35" s="31"/>
      <c r="BE35" s="226" t="s">
        <v>899</v>
      </c>
      <c r="BF35" s="227"/>
      <c r="BG35" s="227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</row>
    <row r="36" spans="2:69" s="1" customFormat="1" ht="6.95" customHeight="1">
      <c r="B36" s="31"/>
      <c r="AR36" s="31"/>
      <c r="BE36" s="230"/>
      <c r="BF36" s="231"/>
      <c r="BG36" s="231"/>
      <c r="BH36" s="232"/>
      <c r="BI36" s="232"/>
      <c r="BJ36" s="232"/>
      <c r="BK36" s="232"/>
      <c r="BL36" s="232"/>
      <c r="BM36" s="232"/>
      <c r="BN36" s="232"/>
      <c r="BO36" s="232"/>
      <c r="BP36" s="232"/>
      <c r="BQ36" s="233"/>
    </row>
    <row r="37" spans="2:69" s="1" customFormat="1" ht="14.45" customHeight="1">
      <c r="B37" s="31"/>
      <c r="AR37" s="31"/>
      <c r="BE37" s="234" t="s">
        <v>900</v>
      </c>
      <c r="BF37" s="231"/>
      <c r="BG37" s="231"/>
      <c r="BH37" s="232"/>
      <c r="BI37" s="232"/>
      <c r="BJ37" s="232"/>
      <c r="BK37" s="232"/>
      <c r="BL37" s="232"/>
      <c r="BM37" s="232"/>
      <c r="BN37" s="232"/>
      <c r="BO37" s="232"/>
      <c r="BP37" s="232"/>
      <c r="BQ37" s="233"/>
    </row>
    <row r="38" spans="2:69" ht="14.45" customHeight="1">
      <c r="B38" s="19"/>
      <c r="AR38" s="19"/>
      <c r="BE38" s="230" t="s">
        <v>901</v>
      </c>
      <c r="BF38" s="231"/>
      <c r="BG38" s="231"/>
      <c r="BH38" s="232"/>
      <c r="BI38" s="232"/>
      <c r="BJ38" s="232"/>
      <c r="BK38" s="232"/>
      <c r="BL38" s="232"/>
      <c r="BM38" s="232"/>
      <c r="BN38" s="232"/>
      <c r="BO38" s="232"/>
      <c r="BP38" s="232"/>
      <c r="BQ38" s="233"/>
    </row>
    <row r="39" spans="2:69" ht="14.45" customHeight="1">
      <c r="B39" s="19"/>
      <c r="AR39" s="19"/>
      <c r="BE39" s="230" t="s">
        <v>902</v>
      </c>
      <c r="BF39" s="231"/>
      <c r="BG39" s="231"/>
      <c r="BH39" s="232"/>
      <c r="BI39" s="232"/>
      <c r="BJ39" s="232"/>
      <c r="BK39" s="232"/>
      <c r="BL39" s="232"/>
      <c r="BM39" s="232"/>
      <c r="BN39" s="232"/>
      <c r="BO39" s="232"/>
      <c r="BP39" s="232"/>
      <c r="BQ39" s="233"/>
    </row>
    <row r="40" spans="2:69" ht="14.45" customHeight="1">
      <c r="B40" s="19"/>
      <c r="AR40" s="19"/>
      <c r="BE40" s="230" t="s">
        <v>903</v>
      </c>
      <c r="BF40" s="231"/>
      <c r="BG40" s="231"/>
      <c r="BH40" s="232"/>
      <c r="BI40" s="232"/>
      <c r="BJ40" s="232"/>
      <c r="BK40" s="232"/>
      <c r="BL40" s="232"/>
      <c r="BM40" s="232"/>
      <c r="BN40" s="232"/>
      <c r="BO40" s="232"/>
      <c r="BP40" s="232"/>
      <c r="BQ40" s="233"/>
    </row>
    <row r="41" spans="2:69" ht="14.45" customHeight="1">
      <c r="B41" s="19"/>
      <c r="AR41" s="19"/>
      <c r="BE41" s="230" t="s">
        <v>904</v>
      </c>
      <c r="BF41" s="231"/>
      <c r="BG41" s="231"/>
      <c r="BH41" s="232"/>
      <c r="BI41" s="232"/>
      <c r="BJ41" s="232"/>
      <c r="BK41" s="232"/>
      <c r="BL41" s="232"/>
      <c r="BM41" s="232"/>
      <c r="BN41" s="232"/>
      <c r="BO41" s="232"/>
      <c r="BP41" s="232"/>
      <c r="BQ41" s="233"/>
    </row>
    <row r="42" spans="2:69" ht="14.45" customHeight="1">
      <c r="B42" s="19"/>
      <c r="AR42" s="19"/>
      <c r="BE42" s="230"/>
      <c r="BF42" s="231"/>
      <c r="BG42" s="231"/>
      <c r="BH42" s="232"/>
      <c r="BI42" s="232"/>
      <c r="BJ42" s="232"/>
      <c r="BK42" s="232"/>
      <c r="BL42" s="232"/>
      <c r="BM42" s="232"/>
      <c r="BN42" s="232"/>
      <c r="BO42" s="232"/>
      <c r="BP42" s="232"/>
      <c r="BQ42" s="233"/>
    </row>
    <row r="43" spans="2:69" ht="14.45" customHeight="1">
      <c r="B43" s="19"/>
      <c r="AR43" s="19"/>
      <c r="BE43" s="234" t="s">
        <v>905</v>
      </c>
      <c r="BF43" s="231"/>
      <c r="BG43" s="231"/>
      <c r="BH43" s="232"/>
      <c r="BI43" s="232"/>
      <c r="BJ43" s="232"/>
      <c r="BK43" s="232"/>
      <c r="BL43" s="232"/>
      <c r="BM43" s="232"/>
      <c r="BN43" s="232"/>
      <c r="BO43" s="232"/>
      <c r="BP43" s="232"/>
      <c r="BQ43" s="233"/>
    </row>
    <row r="44" spans="2:69" ht="14.45" customHeight="1">
      <c r="B44" s="19"/>
      <c r="AR44" s="19"/>
      <c r="BE44" s="230" t="s">
        <v>906</v>
      </c>
      <c r="BF44" s="231"/>
      <c r="BG44" s="231"/>
      <c r="BH44" s="232"/>
      <c r="BI44" s="232"/>
      <c r="BJ44" s="232"/>
      <c r="BK44" s="232"/>
      <c r="BL44" s="232"/>
      <c r="BM44" s="232"/>
      <c r="BN44" s="232"/>
      <c r="BO44" s="232"/>
      <c r="BP44" s="232"/>
      <c r="BQ44" s="233"/>
    </row>
    <row r="45" spans="2:69" ht="14.45" customHeight="1">
      <c r="B45" s="19"/>
      <c r="AR45" s="19"/>
      <c r="BE45" s="230" t="s">
        <v>907</v>
      </c>
      <c r="BF45" s="231"/>
      <c r="BG45" s="231"/>
      <c r="BH45" s="232"/>
      <c r="BI45" s="232"/>
      <c r="BJ45" s="232"/>
      <c r="BK45" s="232"/>
      <c r="BL45" s="232"/>
      <c r="BM45" s="232"/>
      <c r="BN45" s="232"/>
      <c r="BO45" s="232"/>
      <c r="BP45" s="232"/>
      <c r="BQ45" s="233"/>
    </row>
    <row r="46" spans="2:69" ht="14.45" customHeight="1">
      <c r="B46" s="19"/>
      <c r="AR46" s="19"/>
      <c r="BE46" s="230"/>
      <c r="BF46" s="231"/>
      <c r="BG46" s="231"/>
      <c r="BH46" s="232"/>
      <c r="BI46" s="232"/>
      <c r="BJ46" s="232"/>
      <c r="BK46" s="232"/>
      <c r="BL46" s="232"/>
      <c r="BM46" s="232"/>
      <c r="BN46" s="232"/>
      <c r="BO46" s="232"/>
      <c r="BP46" s="232"/>
      <c r="BQ46" s="233"/>
    </row>
    <row r="47" spans="2:69" ht="14.45" customHeight="1">
      <c r="B47" s="19"/>
      <c r="AR47" s="19"/>
      <c r="BE47" s="234" t="s">
        <v>908</v>
      </c>
      <c r="BF47" s="231"/>
      <c r="BG47" s="231"/>
      <c r="BH47" s="232"/>
      <c r="BI47" s="232"/>
      <c r="BJ47" s="232"/>
      <c r="BK47" s="232"/>
      <c r="BL47" s="232"/>
      <c r="BM47" s="232"/>
      <c r="BN47" s="232"/>
      <c r="BO47" s="232"/>
      <c r="BP47" s="232"/>
      <c r="BQ47" s="233"/>
    </row>
    <row r="48" spans="2:69" ht="14.45" customHeight="1">
      <c r="B48" s="19"/>
      <c r="AR48" s="19"/>
      <c r="BE48" s="235" t="s">
        <v>909</v>
      </c>
      <c r="BF48" s="236"/>
      <c r="BG48" s="236"/>
      <c r="BH48" s="237"/>
      <c r="BI48" s="237"/>
      <c r="BJ48" s="237"/>
      <c r="BK48" s="237"/>
      <c r="BL48" s="237"/>
      <c r="BM48" s="237"/>
      <c r="BN48" s="237"/>
      <c r="BO48" s="237"/>
      <c r="BP48" s="237"/>
      <c r="BQ48" s="238"/>
    </row>
    <row r="49" spans="2:69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  <c r="BE49" s="235" t="s">
        <v>910</v>
      </c>
      <c r="BF49" s="236"/>
      <c r="BG49" s="236"/>
      <c r="BH49" s="237"/>
      <c r="BI49" s="237"/>
      <c r="BJ49" s="237"/>
      <c r="BK49" s="237"/>
      <c r="BL49" s="237"/>
      <c r="BM49" s="237"/>
      <c r="BN49" s="237"/>
      <c r="BO49" s="237"/>
      <c r="BP49" s="237"/>
      <c r="BQ49" s="238"/>
    </row>
    <row r="50" spans="2:69" ht="15.75">
      <c r="B50" s="19"/>
      <c r="AR50" s="19"/>
      <c r="BE50" s="235" t="s">
        <v>911</v>
      </c>
      <c r="BF50" s="236"/>
      <c r="BG50" s="236"/>
      <c r="BH50" s="237"/>
      <c r="BI50" s="237"/>
      <c r="BJ50" s="237"/>
      <c r="BK50" s="237"/>
      <c r="BL50" s="237"/>
      <c r="BM50" s="237"/>
      <c r="BN50" s="237"/>
      <c r="BO50" s="237"/>
      <c r="BP50" s="237"/>
      <c r="BQ50" s="238"/>
    </row>
    <row r="51" spans="2:69" ht="15.75">
      <c r="B51" s="19"/>
      <c r="AR51" s="19"/>
      <c r="BE51" s="235" t="s">
        <v>912</v>
      </c>
      <c r="BF51" s="236"/>
      <c r="BG51" s="236"/>
      <c r="BH51" s="237"/>
      <c r="BI51" s="237"/>
      <c r="BJ51" s="237"/>
      <c r="BK51" s="237"/>
      <c r="BL51" s="237"/>
      <c r="BM51" s="237"/>
      <c r="BN51" s="237"/>
      <c r="BO51" s="237"/>
      <c r="BP51" s="237"/>
      <c r="BQ51" s="238"/>
    </row>
    <row r="52" spans="2:69" ht="15.75">
      <c r="B52" s="19"/>
      <c r="AR52" s="19"/>
      <c r="BE52" s="235" t="s">
        <v>913</v>
      </c>
      <c r="BF52" s="236"/>
      <c r="BG52" s="236"/>
      <c r="BH52" s="237"/>
      <c r="BI52" s="237"/>
      <c r="BJ52" s="237"/>
      <c r="BK52" s="237"/>
      <c r="BL52" s="237"/>
      <c r="BM52" s="237"/>
      <c r="BN52" s="237"/>
      <c r="BO52" s="237"/>
      <c r="BP52" s="237"/>
      <c r="BQ52" s="238"/>
    </row>
    <row r="53" spans="2:69" ht="15.75">
      <c r="B53" s="19"/>
      <c r="AR53" s="19"/>
      <c r="BE53" s="239" t="s">
        <v>914</v>
      </c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40"/>
    </row>
    <row r="54" spans="2:69" ht="15.75">
      <c r="B54" s="19"/>
      <c r="AR54" s="19"/>
      <c r="BE54" s="239" t="s">
        <v>915</v>
      </c>
      <c r="BQ54" s="241"/>
    </row>
    <row r="55" spans="2:69" ht="15.75">
      <c r="B55" s="19"/>
      <c r="AR55" s="19"/>
      <c r="BE55" s="239" t="s">
        <v>916</v>
      </c>
      <c r="BQ55" s="241"/>
    </row>
    <row r="56" spans="2:69" ht="15.75">
      <c r="B56" s="19"/>
      <c r="AR56" s="19"/>
      <c r="BE56" s="239"/>
      <c r="BQ56" s="241"/>
    </row>
    <row r="57" spans="2:69" ht="15.75">
      <c r="B57" s="19"/>
      <c r="AR57" s="19"/>
      <c r="BE57" s="234" t="s">
        <v>917</v>
      </c>
      <c r="BQ57" s="241"/>
    </row>
    <row r="58" spans="2:69">
      <c r="B58" s="19"/>
      <c r="AR58" s="19"/>
      <c r="BE58" s="230" t="s">
        <v>918</v>
      </c>
      <c r="BQ58" s="241"/>
    </row>
    <row r="59" spans="2:69">
      <c r="B59" s="19"/>
      <c r="AR59" s="19"/>
      <c r="BE59" s="242" t="s">
        <v>919</v>
      </c>
      <c r="BQ59" s="241"/>
    </row>
    <row r="60" spans="2:69" s="1" customFormat="1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  <c r="BE60" s="242"/>
      <c r="BF60"/>
      <c r="BG60"/>
      <c r="BH60"/>
      <c r="BI60"/>
      <c r="BJ60"/>
      <c r="BK60"/>
      <c r="BL60"/>
      <c r="BM60"/>
      <c r="BN60"/>
      <c r="BO60"/>
      <c r="BP60"/>
      <c r="BQ60" s="241"/>
    </row>
    <row r="61" spans="2:69" ht="15.75">
      <c r="B61" s="19"/>
      <c r="AR61" s="19"/>
      <c r="BE61" s="234" t="s">
        <v>920</v>
      </c>
      <c r="BF61" s="231"/>
      <c r="BG61" s="231"/>
      <c r="BH61" s="232"/>
      <c r="BI61" s="232"/>
      <c r="BJ61" s="232"/>
      <c r="BK61" s="232"/>
      <c r="BL61" s="232"/>
      <c r="BM61" s="232"/>
      <c r="BN61" s="232"/>
      <c r="BO61" s="232"/>
      <c r="BP61" s="232"/>
      <c r="BQ61" s="233"/>
    </row>
    <row r="62" spans="2:69">
      <c r="B62" s="19"/>
      <c r="AR62" s="19"/>
      <c r="BE62" s="230" t="s">
        <v>921</v>
      </c>
      <c r="BF62" s="231"/>
      <c r="BG62" s="231"/>
      <c r="BH62" s="232"/>
      <c r="BI62" s="232"/>
      <c r="BJ62" s="232"/>
      <c r="BK62" s="232"/>
      <c r="BL62" s="232"/>
      <c r="BM62" s="232"/>
      <c r="BN62" s="232"/>
      <c r="BO62" s="232"/>
      <c r="BP62" s="232"/>
      <c r="BQ62" s="233"/>
    </row>
    <row r="63" spans="2:69">
      <c r="B63" s="19"/>
      <c r="AR63" s="19"/>
      <c r="BE63" s="230"/>
      <c r="BF63" s="231"/>
      <c r="BG63" s="231"/>
      <c r="BH63" s="232"/>
      <c r="BI63" s="232"/>
      <c r="BJ63" s="232"/>
      <c r="BK63" s="232"/>
      <c r="BL63" s="232"/>
      <c r="BM63" s="232"/>
      <c r="BN63" s="232"/>
      <c r="BO63" s="232"/>
      <c r="BP63" s="232"/>
      <c r="BQ63" s="233"/>
    </row>
    <row r="64" spans="2:69" s="1" customFormat="1" ht="15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  <c r="BE64" s="234" t="s">
        <v>922</v>
      </c>
      <c r="BF64" s="231"/>
      <c r="BG64" s="231"/>
      <c r="BH64" s="232"/>
      <c r="BI64" s="232"/>
      <c r="BJ64" s="232"/>
      <c r="BK64" s="232"/>
      <c r="BL64" s="232"/>
      <c r="BM64" s="232"/>
      <c r="BN64" s="232"/>
      <c r="BO64" s="232"/>
      <c r="BP64" s="232"/>
      <c r="BQ64" s="233"/>
    </row>
    <row r="65" spans="2:69">
      <c r="B65" s="19"/>
      <c r="AR65" s="19"/>
      <c r="BE65" s="230" t="s">
        <v>923</v>
      </c>
      <c r="BF65" s="231"/>
      <c r="BG65" s="231"/>
      <c r="BH65" s="232"/>
      <c r="BI65" s="232"/>
      <c r="BJ65" s="232"/>
      <c r="BK65" s="232"/>
      <c r="BL65" s="232"/>
      <c r="BM65" s="232"/>
      <c r="BN65" s="232"/>
      <c r="BO65" s="232"/>
      <c r="BP65" s="232"/>
      <c r="BQ65" s="233"/>
    </row>
    <row r="66" spans="2:69">
      <c r="B66" s="19"/>
      <c r="AR66" s="19"/>
      <c r="BE66" s="242" t="s">
        <v>924</v>
      </c>
      <c r="BF66" s="231"/>
      <c r="BG66" s="231"/>
      <c r="BH66" s="232"/>
      <c r="BI66" s="232"/>
      <c r="BJ66" s="232"/>
      <c r="BK66" s="232"/>
      <c r="BL66" s="232"/>
      <c r="BM66" s="232"/>
      <c r="BN66" s="232"/>
      <c r="BO66" s="232"/>
      <c r="BP66" s="232"/>
      <c r="BQ66" s="233"/>
    </row>
    <row r="67" spans="2:69">
      <c r="B67" s="19"/>
      <c r="AR67" s="19"/>
      <c r="BE67" s="230" t="s">
        <v>925</v>
      </c>
      <c r="BF67" s="231"/>
      <c r="BG67" s="231"/>
      <c r="BH67" s="232"/>
      <c r="BI67" s="232"/>
      <c r="BJ67" s="232"/>
      <c r="BK67" s="232"/>
      <c r="BL67" s="232"/>
      <c r="BM67" s="232"/>
      <c r="BN67" s="232"/>
      <c r="BO67" s="232"/>
      <c r="BP67" s="232"/>
      <c r="BQ67" s="233"/>
    </row>
    <row r="68" spans="2:69">
      <c r="B68" s="19"/>
      <c r="AR68" s="19"/>
      <c r="BE68" s="243"/>
      <c r="BF68" s="231"/>
      <c r="BG68" s="231"/>
      <c r="BH68" s="232"/>
      <c r="BI68" s="232"/>
      <c r="BJ68" s="232"/>
      <c r="BK68" s="232"/>
      <c r="BL68" s="232"/>
      <c r="BM68" s="232"/>
      <c r="BN68" s="232"/>
      <c r="BO68" s="232"/>
      <c r="BP68" s="232"/>
      <c r="BQ68" s="233"/>
    </row>
    <row r="69" spans="2:69" ht="15.75">
      <c r="B69" s="19"/>
      <c r="AR69" s="19"/>
      <c r="BE69" s="234" t="s">
        <v>926</v>
      </c>
      <c r="BF69" s="231"/>
      <c r="BG69" s="231"/>
      <c r="BH69" s="232"/>
      <c r="BI69" s="232"/>
      <c r="BJ69" s="232"/>
      <c r="BK69" s="232"/>
      <c r="BL69" s="232"/>
      <c r="BM69" s="232"/>
      <c r="BN69" s="232"/>
      <c r="BO69" s="232"/>
      <c r="BP69" s="232"/>
      <c r="BQ69" s="233"/>
    </row>
    <row r="70" spans="2:69">
      <c r="B70" s="19"/>
      <c r="AR70" s="19"/>
      <c r="BE70" s="230" t="s">
        <v>927</v>
      </c>
      <c r="BF70" s="231"/>
      <c r="BG70" s="231"/>
      <c r="BH70" s="232"/>
      <c r="BI70" s="232"/>
      <c r="BJ70" s="232"/>
      <c r="BK70" s="232"/>
      <c r="BL70" s="232"/>
      <c r="BM70" s="232"/>
      <c r="BN70" s="232"/>
      <c r="BO70" s="232"/>
      <c r="BP70" s="232"/>
      <c r="BQ70" s="233"/>
    </row>
    <row r="71" spans="2:69">
      <c r="B71" s="19"/>
      <c r="AR71" s="19"/>
      <c r="BE71" s="230" t="s">
        <v>928</v>
      </c>
      <c r="BF71" s="231"/>
      <c r="BG71" s="231"/>
      <c r="BH71" s="232"/>
      <c r="BI71" s="232"/>
      <c r="BJ71" s="232"/>
      <c r="BK71" s="232"/>
      <c r="BL71" s="232"/>
      <c r="BM71" s="232"/>
      <c r="BN71" s="232"/>
      <c r="BO71" s="232"/>
      <c r="BP71" s="232"/>
      <c r="BQ71" s="233"/>
    </row>
    <row r="72" spans="2:69">
      <c r="B72" s="19"/>
      <c r="AR72" s="19"/>
      <c r="BE72" s="230" t="s">
        <v>929</v>
      </c>
      <c r="BF72" s="231"/>
      <c r="BG72" s="231"/>
      <c r="BH72" s="232"/>
      <c r="BI72" s="232"/>
      <c r="BJ72" s="232"/>
      <c r="BK72" s="232"/>
      <c r="BL72" s="232"/>
      <c r="BM72" s="232"/>
      <c r="BN72" s="232"/>
      <c r="BO72" s="232"/>
      <c r="BP72" s="232"/>
      <c r="BQ72" s="233"/>
    </row>
    <row r="73" spans="2:69">
      <c r="B73" s="19"/>
      <c r="AR73" s="19"/>
      <c r="BE73" s="230"/>
      <c r="BF73" s="231"/>
      <c r="BG73" s="231"/>
      <c r="BH73" s="232"/>
      <c r="BI73" s="232"/>
      <c r="BJ73" s="232"/>
      <c r="BK73" s="232"/>
      <c r="BL73" s="232"/>
      <c r="BM73" s="232"/>
      <c r="BN73" s="232"/>
      <c r="BO73" s="232"/>
      <c r="BP73" s="232"/>
      <c r="BQ73" s="233"/>
    </row>
    <row r="74" spans="2:69" ht="15.75">
      <c r="B74" s="19"/>
      <c r="AR74" s="19"/>
      <c r="BE74" s="234" t="s">
        <v>930</v>
      </c>
      <c r="BF74" s="231"/>
      <c r="BG74" s="231"/>
      <c r="BH74" s="232"/>
      <c r="BI74" s="232"/>
      <c r="BJ74" s="232"/>
      <c r="BK74" s="232"/>
      <c r="BL74" s="232"/>
      <c r="BM74" s="232"/>
      <c r="BN74" s="232"/>
      <c r="BO74" s="232"/>
      <c r="BP74" s="232"/>
      <c r="BQ74" s="233"/>
    </row>
    <row r="75" spans="2:69" s="1" customFormat="1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  <c r="BE75" s="230" t="s">
        <v>931</v>
      </c>
      <c r="BF75" s="231"/>
      <c r="BG75" s="231"/>
      <c r="BH75" s="232"/>
      <c r="BI75" s="232"/>
      <c r="BJ75" s="232"/>
      <c r="BK75" s="232"/>
      <c r="BL75" s="232"/>
      <c r="BM75" s="232"/>
      <c r="BN75" s="232"/>
      <c r="BO75" s="232"/>
      <c r="BP75" s="232"/>
      <c r="BQ75" s="233"/>
    </row>
    <row r="76" spans="2:69" s="1" customFormat="1">
      <c r="B76" s="31"/>
      <c r="AR76" s="31"/>
      <c r="BE76" s="230" t="s">
        <v>932</v>
      </c>
      <c r="BF76" s="231"/>
      <c r="BG76" s="231"/>
      <c r="BH76" s="232"/>
      <c r="BI76" s="232"/>
      <c r="BJ76" s="232"/>
      <c r="BK76" s="232"/>
      <c r="BL76" s="232"/>
      <c r="BM76" s="232"/>
      <c r="BN76" s="232"/>
      <c r="BO76" s="232"/>
      <c r="BP76" s="232"/>
      <c r="BQ76" s="233"/>
    </row>
    <row r="77" spans="2:69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  <c r="BE77" s="230"/>
      <c r="BF77" s="231"/>
      <c r="BG77" s="231"/>
      <c r="BH77" s="232"/>
      <c r="BI77" s="232"/>
      <c r="BJ77" s="232"/>
      <c r="BK77" s="232"/>
      <c r="BL77" s="232"/>
      <c r="BM77" s="232"/>
      <c r="BN77" s="232"/>
      <c r="BO77" s="232"/>
      <c r="BP77" s="232"/>
      <c r="BQ77" s="233"/>
    </row>
    <row r="78" spans="2:69" ht="15.75">
      <c r="BE78" s="234" t="s">
        <v>933</v>
      </c>
      <c r="BF78" s="231"/>
      <c r="BG78" s="231"/>
      <c r="BH78" s="232"/>
      <c r="BI78" s="232"/>
      <c r="BJ78" s="232"/>
      <c r="BK78" s="232"/>
      <c r="BL78" s="232"/>
      <c r="BM78" s="232"/>
      <c r="BN78" s="232"/>
      <c r="BO78" s="232"/>
      <c r="BP78" s="232"/>
      <c r="BQ78" s="233"/>
    </row>
    <row r="79" spans="2:69">
      <c r="BE79" s="230" t="s">
        <v>934</v>
      </c>
      <c r="BF79" s="231"/>
      <c r="BG79" s="231"/>
      <c r="BH79" s="232"/>
      <c r="BI79" s="232"/>
      <c r="BJ79" s="232"/>
      <c r="BK79" s="232"/>
      <c r="BL79" s="232"/>
      <c r="BM79" s="232"/>
      <c r="BN79" s="232"/>
      <c r="BO79" s="232"/>
      <c r="BP79" s="232"/>
      <c r="BQ79" s="233"/>
    </row>
    <row r="80" spans="2:69">
      <c r="BE80" s="230" t="s">
        <v>935</v>
      </c>
      <c r="BF80" s="231"/>
      <c r="BG80" s="231"/>
      <c r="BH80" s="232"/>
      <c r="BI80" s="232"/>
      <c r="BJ80" s="232"/>
      <c r="BK80" s="232"/>
      <c r="BL80" s="232"/>
      <c r="BM80" s="232"/>
      <c r="BN80" s="232"/>
      <c r="BO80" s="232"/>
      <c r="BP80" s="232"/>
      <c r="BQ80" s="233"/>
    </row>
    <row r="81" spans="1:91" s="1" customFormat="1" ht="6.95" customHeight="1" thickBo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  <c r="BE81" s="244"/>
      <c r="BF81" s="245"/>
      <c r="BG81" s="245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A17</v>
      </c>
      <c r="AR84" s="47"/>
    </row>
    <row r="85" spans="1:91" s="4" customFormat="1" ht="36.950000000000003" customHeight="1">
      <c r="B85" s="48"/>
      <c r="C85" s="49" t="s">
        <v>16</v>
      </c>
      <c r="L85" s="201" t="str">
        <f>K6</f>
        <v>Dělostřelecká tvrz Bouda - poznáváme pohraniční opevnění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Těchonín</v>
      </c>
      <c r="AI87" s="26" t="s">
        <v>22</v>
      </c>
      <c r="AM87" s="203">
        <f>IF(AN8= "","",AN8)</f>
        <v>45401</v>
      </c>
      <c r="AN87" s="203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 xml:space="preserve">Pardubický kraj, Komenského náměstí 125, 530 02 </v>
      </c>
      <c r="AI89" s="26" t="s">
        <v>31</v>
      </c>
      <c r="AM89" s="204" t="str">
        <f>IF(E17="","",E17)</f>
        <v xml:space="preserve"> </v>
      </c>
      <c r="AN89" s="205"/>
      <c r="AO89" s="205"/>
      <c r="AP89" s="205"/>
      <c r="AR89" s="31"/>
      <c r="AS89" s="206" t="s">
        <v>56</v>
      </c>
      <c r="AT89" s="20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34</v>
      </c>
      <c r="AM90" s="204" t="str">
        <f>IF(E20="","",E20)</f>
        <v xml:space="preserve"> </v>
      </c>
      <c r="AN90" s="205"/>
      <c r="AO90" s="205"/>
      <c r="AP90" s="205"/>
      <c r="AR90" s="31"/>
      <c r="AS90" s="208"/>
      <c r="AT90" s="209"/>
      <c r="BD90" s="55"/>
    </row>
    <row r="91" spans="1:91" s="1" customFormat="1" ht="10.9" customHeight="1">
      <c r="B91" s="31"/>
      <c r="AR91" s="31"/>
      <c r="AS91" s="208"/>
      <c r="AT91" s="209"/>
      <c r="BD91" s="55"/>
    </row>
    <row r="92" spans="1:91" s="1" customFormat="1" ht="29.25" customHeight="1">
      <c r="B92" s="31"/>
      <c r="C92" s="210" t="s">
        <v>57</v>
      </c>
      <c r="D92" s="211"/>
      <c r="E92" s="211"/>
      <c r="F92" s="211"/>
      <c r="G92" s="211"/>
      <c r="H92" s="56"/>
      <c r="I92" s="212" t="s">
        <v>58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59</v>
      </c>
      <c r="AH92" s="211"/>
      <c r="AI92" s="211"/>
      <c r="AJ92" s="211"/>
      <c r="AK92" s="211"/>
      <c r="AL92" s="211"/>
      <c r="AM92" s="211"/>
      <c r="AN92" s="212" t="s">
        <v>60</v>
      </c>
      <c r="AO92" s="211"/>
      <c r="AP92" s="214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8">
        <f>ROUND(SUM(AG95:AG96),2)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24.75" customHeight="1">
      <c r="A95" s="73" t="s">
        <v>80</v>
      </c>
      <c r="B95" s="74"/>
      <c r="C95" s="75"/>
      <c r="D95" s="217" t="s">
        <v>81</v>
      </c>
      <c r="E95" s="217"/>
      <c r="F95" s="217"/>
      <c r="G95" s="217"/>
      <c r="H95" s="217"/>
      <c r="I95" s="76"/>
      <c r="J95" s="217" t="s">
        <v>82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'1 - Stavební objekt SO-01...'!J30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77" t="s">
        <v>83</v>
      </c>
      <c r="AR95" s="74"/>
      <c r="AS95" s="78">
        <v>0</v>
      </c>
      <c r="AT95" s="79">
        <f>ROUND(SUM(AV95:AW95),2)</f>
        <v>0</v>
      </c>
      <c r="AU95" s="80">
        <f>'1 - Stavební objekt SO-01...'!P130</f>
        <v>0</v>
      </c>
      <c r="AV95" s="79">
        <f>'1 - Stavební objekt SO-01...'!J33</f>
        <v>0</v>
      </c>
      <c r="AW95" s="79">
        <f>'1 - Stavební objekt SO-01...'!J34</f>
        <v>0</v>
      </c>
      <c r="AX95" s="79">
        <f>'1 - Stavební objekt SO-01...'!J35</f>
        <v>0</v>
      </c>
      <c r="AY95" s="79">
        <f>'1 - Stavební objekt SO-01...'!J36</f>
        <v>0</v>
      </c>
      <c r="AZ95" s="79">
        <f>'1 - Stavební objekt SO-01...'!F33</f>
        <v>0</v>
      </c>
      <c r="BA95" s="79">
        <f>'1 - Stavební objekt SO-01...'!F34</f>
        <v>0</v>
      </c>
      <c r="BB95" s="79">
        <f>'1 - Stavební objekt SO-01...'!F35</f>
        <v>0</v>
      </c>
      <c r="BC95" s="79">
        <f>'1 - Stavební objekt SO-01...'!F36</f>
        <v>0</v>
      </c>
      <c r="BD95" s="81">
        <f>'1 - Stavební objekt SO-01...'!F37</f>
        <v>0</v>
      </c>
      <c r="BT95" s="82" t="s">
        <v>81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6" customFormat="1" ht="16.5" customHeight="1">
      <c r="A96" s="73" t="s">
        <v>80</v>
      </c>
      <c r="B96" s="74"/>
      <c r="C96" s="75"/>
      <c r="D96" s="217" t="s">
        <v>86</v>
      </c>
      <c r="E96" s="217"/>
      <c r="F96" s="217"/>
      <c r="G96" s="217"/>
      <c r="H96" s="217"/>
      <c r="I96" s="76"/>
      <c r="J96" s="217" t="s">
        <v>87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5">
        <f>'3 - VRN - Stavební objekt'!J30</f>
        <v>0</v>
      </c>
      <c r="AH96" s="216"/>
      <c r="AI96" s="216"/>
      <c r="AJ96" s="216"/>
      <c r="AK96" s="216"/>
      <c r="AL96" s="216"/>
      <c r="AM96" s="216"/>
      <c r="AN96" s="215">
        <f>SUM(AG96,AT96)</f>
        <v>0</v>
      </c>
      <c r="AO96" s="216"/>
      <c r="AP96" s="216"/>
      <c r="AQ96" s="77" t="s">
        <v>83</v>
      </c>
      <c r="AR96" s="74"/>
      <c r="AS96" s="83">
        <v>0</v>
      </c>
      <c r="AT96" s="84">
        <f>ROUND(SUM(AV96:AW96),2)</f>
        <v>0</v>
      </c>
      <c r="AU96" s="85">
        <f>'3 - VRN - Stavební objekt'!P122</f>
        <v>0</v>
      </c>
      <c r="AV96" s="84">
        <f>'3 - VRN - Stavební objekt'!J33</f>
        <v>0</v>
      </c>
      <c r="AW96" s="84">
        <f>'3 - VRN - Stavební objekt'!J34</f>
        <v>0</v>
      </c>
      <c r="AX96" s="84">
        <f>'3 - VRN - Stavební objekt'!J35</f>
        <v>0</v>
      </c>
      <c r="AY96" s="84">
        <f>'3 - VRN - Stavební objekt'!J36</f>
        <v>0</v>
      </c>
      <c r="AZ96" s="84">
        <f>'3 - VRN - Stavební objekt'!F33</f>
        <v>0</v>
      </c>
      <c r="BA96" s="84">
        <f>'3 - VRN - Stavební objekt'!F34</f>
        <v>0</v>
      </c>
      <c r="BB96" s="84">
        <f>'3 - VRN - Stavební objekt'!F35</f>
        <v>0</v>
      </c>
      <c r="BC96" s="84">
        <f>'3 - VRN - Stavební objekt'!F36</f>
        <v>0</v>
      </c>
      <c r="BD96" s="86">
        <f>'3 - VRN - Stavební objekt'!F37</f>
        <v>0</v>
      </c>
      <c r="BT96" s="82" t="s">
        <v>81</v>
      </c>
      <c r="BV96" s="82" t="s">
        <v>78</v>
      </c>
      <c r="BW96" s="82" t="s">
        <v>88</v>
      </c>
      <c r="BX96" s="82" t="s">
        <v>4</v>
      </c>
      <c r="CL96" s="82" t="s">
        <v>1</v>
      </c>
      <c r="CM96" s="82" t="s">
        <v>85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Stavební objekt SO-01...'!C2" display="/" xr:uid="{00000000-0004-0000-0000-000000000000}"/>
    <hyperlink ref="A96" location="'3 - VRN - Stavební objekt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89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Dělostřelecká tvrz Bouda - poznáváme pohraniční opevnění</v>
      </c>
      <c r="F7" s="222"/>
      <c r="G7" s="222"/>
      <c r="H7" s="222"/>
      <c r="L7" s="19"/>
    </row>
    <row r="8" spans="2:46" s="1" customFormat="1" ht="12" customHeight="1">
      <c r="B8" s="31"/>
      <c r="D8" s="26" t="s">
        <v>90</v>
      </c>
      <c r="L8" s="31"/>
    </row>
    <row r="9" spans="2:46" s="1" customFormat="1" ht="30" customHeight="1">
      <c r="B9" s="31"/>
      <c r="E9" s="201" t="s">
        <v>91</v>
      </c>
      <c r="F9" s="223"/>
      <c r="G9" s="223"/>
      <c r="H9" s="223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32</v>
      </c>
      <c r="I12" s="26" t="s">
        <v>22</v>
      </c>
      <c r="J12" s="51">
        <f>'Rekapitulace stavby'!AN8</f>
        <v>45401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28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85"/>
      <c r="G18" s="185"/>
      <c r="H18" s="18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0" t="s">
        <v>1</v>
      </c>
      <c r="F27" s="190"/>
      <c r="G27" s="190"/>
      <c r="H27" s="19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ROUND(J130,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ROUND((SUM(BE130:BE979)),  2)</f>
        <v>0</v>
      </c>
      <c r="I33" s="91">
        <v>0.21</v>
      </c>
      <c r="J33" s="90">
        <f>ROUND(((SUM(BE130:BE979))*I33),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ROUND((SUM(BF130:BF979)),  2)</f>
        <v>0</v>
      </c>
      <c r="I34" s="91">
        <v>0.12</v>
      </c>
      <c r="J34" s="90">
        <f>ROUND(((SUM(BF130:BF979))*I34),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ROUND((SUM(BG130:BG979)),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ROUND((SUM(BH130:BH979)),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ROUND((SUM(BI130:BI979)),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Dělostřelecká tvrz Bouda - poznáváme pohraniční opevnění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90</v>
      </c>
      <c r="L86" s="31"/>
    </row>
    <row r="87" spans="2:47" s="1" customFormat="1" ht="30" customHeight="1">
      <c r="B87" s="31"/>
      <c r="E87" s="201" t="str">
        <f>E9</f>
        <v>1 - Stavební objekt SO-01 (vchodový objekt K - S 22a) - stavební část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45401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Pardubický kraj, Komenského náměstí 125, 530 02 </v>
      </c>
      <c r="I91" s="26" t="s">
        <v>31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93</v>
      </c>
      <c r="D94" s="92"/>
      <c r="E94" s="92"/>
      <c r="F94" s="92"/>
      <c r="G94" s="92"/>
      <c r="H94" s="92"/>
      <c r="I94" s="92"/>
      <c r="J94" s="101" t="s">
        <v>94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95</v>
      </c>
      <c r="J96" s="65">
        <f>J130</f>
        <v>0</v>
      </c>
      <c r="L96" s="31"/>
      <c r="AU96" s="16" t="s">
        <v>96</v>
      </c>
    </row>
    <row r="97" spans="2:12" s="8" customFormat="1" ht="24.95" customHeight="1">
      <c r="B97" s="103"/>
      <c r="D97" s="104" t="s">
        <v>97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2:12" s="9" customFormat="1" ht="19.899999999999999" customHeight="1">
      <c r="B98" s="107"/>
      <c r="D98" s="108" t="s">
        <v>98</v>
      </c>
      <c r="E98" s="109"/>
      <c r="F98" s="109"/>
      <c r="G98" s="109"/>
      <c r="H98" s="109"/>
      <c r="I98" s="109"/>
      <c r="J98" s="110">
        <f>J132</f>
        <v>0</v>
      </c>
      <c r="L98" s="107"/>
    </row>
    <row r="99" spans="2:12" s="9" customFormat="1" ht="19.899999999999999" customHeight="1">
      <c r="B99" s="107"/>
      <c r="D99" s="108" t="s">
        <v>99</v>
      </c>
      <c r="E99" s="109"/>
      <c r="F99" s="109"/>
      <c r="G99" s="109"/>
      <c r="H99" s="109"/>
      <c r="I99" s="109"/>
      <c r="J99" s="110">
        <f>J153</f>
        <v>0</v>
      </c>
      <c r="L99" s="107"/>
    </row>
    <row r="100" spans="2:12" s="9" customFormat="1" ht="19.899999999999999" customHeight="1">
      <c r="B100" s="107"/>
      <c r="D100" s="108" t="s">
        <v>100</v>
      </c>
      <c r="E100" s="109"/>
      <c r="F100" s="109"/>
      <c r="G100" s="109"/>
      <c r="H100" s="109"/>
      <c r="I100" s="109"/>
      <c r="J100" s="110">
        <f>J181</f>
        <v>0</v>
      </c>
      <c r="L100" s="107"/>
    </row>
    <row r="101" spans="2:12" s="9" customFormat="1" ht="19.899999999999999" customHeight="1">
      <c r="B101" s="107"/>
      <c r="D101" s="108" t="s">
        <v>101</v>
      </c>
      <c r="E101" s="109"/>
      <c r="F101" s="109"/>
      <c r="G101" s="109"/>
      <c r="H101" s="109"/>
      <c r="I101" s="109"/>
      <c r="J101" s="110">
        <f>J187</f>
        <v>0</v>
      </c>
      <c r="L101" s="107"/>
    </row>
    <row r="102" spans="2:12" s="8" customFormat="1" ht="24.95" customHeight="1">
      <c r="B102" s="103"/>
      <c r="D102" s="104" t="s">
        <v>102</v>
      </c>
      <c r="E102" s="105"/>
      <c r="F102" s="105"/>
      <c r="G102" s="105"/>
      <c r="H102" s="105"/>
      <c r="I102" s="105"/>
      <c r="J102" s="106">
        <f>J189</f>
        <v>0</v>
      </c>
      <c r="L102" s="103"/>
    </row>
    <row r="103" spans="2:12" s="9" customFormat="1" ht="19.899999999999999" customHeight="1">
      <c r="B103" s="107"/>
      <c r="D103" s="108" t="s">
        <v>103</v>
      </c>
      <c r="E103" s="109"/>
      <c r="F103" s="109"/>
      <c r="G103" s="109"/>
      <c r="H103" s="109"/>
      <c r="I103" s="109"/>
      <c r="J103" s="110">
        <f>J190</f>
        <v>0</v>
      </c>
      <c r="L103" s="107"/>
    </row>
    <row r="104" spans="2:12" s="9" customFormat="1" ht="19.899999999999999" customHeight="1">
      <c r="B104" s="107"/>
      <c r="D104" s="108" t="s">
        <v>104</v>
      </c>
      <c r="E104" s="109"/>
      <c r="F104" s="109"/>
      <c r="G104" s="109"/>
      <c r="H104" s="109"/>
      <c r="I104" s="109"/>
      <c r="J104" s="110">
        <f>J210</f>
        <v>0</v>
      </c>
      <c r="L104" s="107"/>
    </row>
    <row r="105" spans="2:12" s="9" customFormat="1" ht="19.899999999999999" customHeight="1">
      <c r="B105" s="107"/>
      <c r="D105" s="108" t="s">
        <v>105</v>
      </c>
      <c r="E105" s="109"/>
      <c r="F105" s="109"/>
      <c r="G105" s="109"/>
      <c r="H105" s="109"/>
      <c r="I105" s="109"/>
      <c r="J105" s="110">
        <f>J475</f>
        <v>0</v>
      </c>
      <c r="L105" s="107"/>
    </row>
    <row r="106" spans="2:12" s="9" customFormat="1" ht="19.899999999999999" customHeight="1">
      <c r="B106" s="107"/>
      <c r="D106" s="108" t="s">
        <v>106</v>
      </c>
      <c r="E106" s="109"/>
      <c r="F106" s="109"/>
      <c r="G106" s="109"/>
      <c r="H106" s="109"/>
      <c r="I106" s="109"/>
      <c r="J106" s="110">
        <f>J544</f>
        <v>0</v>
      </c>
      <c r="L106" s="107"/>
    </row>
    <row r="107" spans="2:12" s="9" customFormat="1" ht="19.899999999999999" customHeight="1">
      <c r="B107" s="107"/>
      <c r="D107" s="108" t="s">
        <v>107</v>
      </c>
      <c r="E107" s="109"/>
      <c r="F107" s="109"/>
      <c r="G107" s="109"/>
      <c r="H107" s="109"/>
      <c r="I107" s="109"/>
      <c r="J107" s="110">
        <f>J631</f>
        <v>0</v>
      </c>
      <c r="L107" s="107"/>
    </row>
    <row r="108" spans="2:12" s="9" customFormat="1" ht="19.899999999999999" customHeight="1">
      <c r="B108" s="107"/>
      <c r="D108" s="108" t="s">
        <v>108</v>
      </c>
      <c r="E108" s="109"/>
      <c r="F108" s="109"/>
      <c r="G108" s="109"/>
      <c r="H108" s="109"/>
      <c r="I108" s="109"/>
      <c r="J108" s="110">
        <f>J719</f>
        <v>0</v>
      </c>
      <c r="L108" s="107"/>
    </row>
    <row r="109" spans="2:12" s="9" customFormat="1" ht="19.899999999999999" customHeight="1">
      <c r="B109" s="107"/>
      <c r="D109" s="108" t="s">
        <v>109</v>
      </c>
      <c r="E109" s="109"/>
      <c r="F109" s="109"/>
      <c r="G109" s="109"/>
      <c r="H109" s="109"/>
      <c r="I109" s="109"/>
      <c r="J109" s="110">
        <f>J856</f>
        <v>0</v>
      </c>
      <c r="L109" s="107"/>
    </row>
    <row r="110" spans="2:12" s="9" customFormat="1" ht="19.899999999999999" customHeight="1">
      <c r="B110" s="107"/>
      <c r="D110" s="108" t="s">
        <v>110</v>
      </c>
      <c r="E110" s="109"/>
      <c r="F110" s="109"/>
      <c r="G110" s="109"/>
      <c r="H110" s="109"/>
      <c r="I110" s="109"/>
      <c r="J110" s="110">
        <f>J967</f>
        <v>0</v>
      </c>
      <c r="L110" s="107"/>
    </row>
    <row r="111" spans="2:12" s="1" customFormat="1" ht="21.75" customHeight="1">
      <c r="B111" s="31"/>
      <c r="L111" s="31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12" s="1" customFormat="1" ht="24.95" customHeight="1">
      <c r="B117" s="31"/>
      <c r="C117" s="20" t="s">
        <v>111</v>
      </c>
      <c r="L117" s="31"/>
    </row>
    <row r="118" spans="2:12" s="1" customFormat="1" ht="6.95" customHeight="1">
      <c r="B118" s="31"/>
      <c r="L118" s="31"/>
    </row>
    <row r="119" spans="2:12" s="1" customFormat="1" ht="12" customHeight="1">
      <c r="B119" s="31"/>
      <c r="C119" s="26" t="s">
        <v>16</v>
      </c>
      <c r="L119" s="31"/>
    </row>
    <row r="120" spans="2:12" s="1" customFormat="1" ht="16.5" customHeight="1">
      <c r="B120" s="31"/>
      <c r="E120" s="221" t="str">
        <f>E7</f>
        <v>Dělostřelecká tvrz Bouda - poznáváme pohraniční opevnění</v>
      </c>
      <c r="F120" s="222"/>
      <c r="G120" s="222"/>
      <c r="H120" s="222"/>
      <c r="L120" s="31"/>
    </row>
    <row r="121" spans="2:12" s="1" customFormat="1" ht="12" customHeight="1">
      <c r="B121" s="31"/>
      <c r="C121" s="26" t="s">
        <v>90</v>
      </c>
      <c r="L121" s="31"/>
    </row>
    <row r="122" spans="2:12" s="1" customFormat="1" ht="30" customHeight="1">
      <c r="B122" s="31"/>
      <c r="E122" s="201" t="str">
        <f>E9</f>
        <v>1 - Stavební objekt SO-01 (vchodový objekt K - S 22a) - stavební část</v>
      </c>
      <c r="F122" s="223"/>
      <c r="G122" s="223"/>
      <c r="H122" s="223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F12</f>
        <v xml:space="preserve"> </v>
      </c>
      <c r="I124" s="26" t="s">
        <v>22</v>
      </c>
      <c r="J124" s="51">
        <f>IF(J12="","",J12)</f>
        <v>45401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23</v>
      </c>
      <c r="F126" s="24" t="str">
        <f>E15</f>
        <v xml:space="preserve">Pardubický kraj, Komenského náměstí 125, 530 02 </v>
      </c>
      <c r="I126" s="26" t="s">
        <v>31</v>
      </c>
      <c r="J126" s="29" t="str">
        <f>E21</f>
        <v xml:space="preserve"> </v>
      </c>
      <c r="L126" s="31"/>
    </row>
    <row r="127" spans="2:12" s="1" customFormat="1" ht="15.2" customHeight="1">
      <c r="B127" s="31"/>
      <c r="C127" s="26" t="s">
        <v>29</v>
      </c>
      <c r="F127" s="24" t="str">
        <f>IF(E18="","",E18)</f>
        <v>Vyplň údaj</v>
      </c>
      <c r="I127" s="26" t="s">
        <v>34</v>
      </c>
      <c r="J127" s="29" t="str">
        <f>E24</f>
        <v xml:space="preserve"> 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1"/>
      <c r="C129" s="112" t="s">
        <v>112</v>
      </c>
      <c r="D129" s="113" t="s">
        <v>61</v>
      </c>
      <c r="E129" s="113" t="s">
        <v>57</v>
      </c>
      <c r="F129" s="113" t="s">
        <v>58</v>
      </c>
      <c r="G129" s="113" t="s">
        <v>113</v>
      </c>
      <c r="H129" s="113" t="s">
        <v>114</v>
      </c>
      <c r="I129" s="113" t="s">
        <v>115</v>
      </c>
      <c r="J129" s="113" t="s">
        <v>94</v>
      </c>
      <c r="K129" s="114" t="s">
        <v>116</v>
      </c>
      <c r="L129" s="111"/>
      <c r="M129" s="58" t="s">
        <v>1</v>
      </c>
      <c r="N129" s="59" t="s">
        <v>40</v>
      </c>
      <c r="O129" s="59" t="s">
        <v>117</v>
      </c>
      <c r="P129" s="59" t="s">
        <v>118</v>
      </c>
      <c r="Q129" s="59" t="s">
        <v>119</v>
      </c>
      <c r="R129" s="59" t="s">
        <v>120</v>
      </c>
      <c r="S129" s="59" t="s">
        <v>121</v>
      </c>
      <c r="T129" s="60" t="s">
        <v>122</v>
      </c>
    </row>
    <row r="130" spans="2:65" s="1" customFormat="1" ht="22.9" customHeight="1">
      <c r="B130" s="31"/>
      <c r="C130" s="63" t="s">
        <v>123</v>
      </c>
      <c r="J130" s="115">
        <f>BK130</f>
        <v>0</v>
      </c>
      <c r="L130" s="31"/>
      <c r="M130" s="61"/>
      <c r="N130" s="52"/>
      <c r="O130" s="52"/>
      <c r="P130" s="116">
        <f>P131+P189</f>
        <v>0</v>
      </c>
      <c r="Q130" s="52"/>
      <c r="R130" s="116">
        <f>R131+R189</f>
        <v>47.431191900000002</v>
      </c>
      <c r="S130" s="52"/>
      <c r="T130" s="117">
        <f>T131+T189</f>
        <v>6.0945714999999998</v>
      </c>
      <c r="AT130" s="16" t="s">
        <v>75</v>
      </c>
      <c r="AU130" s="16" t="s">
        <v>96</v>
      </c>
      <c r="BK130" s="118">
        <f>BK131+BK189</f>
        <v>0</v>
      </c>
    </row>
    <row r="131" spans="2:65" s="11" customFormat="1" ht="25.9" customHeight="1">
      <c r="B131" s="119"/>
      <c r="D131" s="120" t="s">
        <v>75</v>
      </c>
      <c r="E131" s="121" t="s">
        <v>124</v>
      </c>
      <c r="F131" s="121" t="s">
        <v>125</v>
      </c>
      <c r="I131" s="122"/>
      <c r="J131" s="123">
        <f>BK131</f>
        <v>0</v>
      </c>
      <c r="L131" s="119"/>
      <c r="M131" s="124"/>
      <c r="P131" s="125">
        <f>P132+P153+P181+P187</f>
        <v>0</v>
      </c>
      <c r="R131" s="125">
        <f>R132+R153+R181+R187</f>
        <v>45.585046300000002</v>
      </c>
      <c r="T131" s="126">
        <f>T132+T153+T181+T187</f>
        <v>5.8734000000000002</v>
      </c>
      <c r="AR131" s="120" t="s">
        <v>81</v>
      </c>
      <c r="AT131" s="127" t="s">
        <v>75</v>
      </c>
      <c r="AU131" s="127" t="s">
        <v>76</v>
      </c>
      <c r="AY131" s="120" t="s">
        <v>126</v>
      </c>
      <c r="BK131" s="128">
        <f>BK132+BK153+BK181+BK187</f>
        <v>0</v>
      </c>
    </row>
    <row r="132" spans="2:65" s="11" customFormat="1" ht="22.9" customHeight="1">
      <c r="B132" s="119"/>
      <c r="D132" s="120" t="s">
        <v>75</v>
      </c>
      <c r="E132" s="129" t="s">
        <v>127</v>
      </c>
      <c r="F132" s="129" t="s">
        <v>128</v>
      </c>
      <c r="I132" s="122"/>
      <c r="J132" s="130">
        <f>BK132</f>
        <v>0</v>
      </c>
      <c r="L132" s="119"/>
      <c r="M132" s="124"/>
      <c r="P132" s="125">
        <f>SUM(P133:P152)</f>
        <v>0</v>
      </c>
      <c r="R132" s="125">
        <f>SUM(R133:R152)</f>
        <v>31.139923599999999</v>
      </c>
      <c r="T132" s="126">
        <f>SUM(T133:T152)</f>
        <v>0</v>
      </c>
      <c r="AR132" s="120" t="s">
        <v>81</v>
      </c>
      <c r="AT132" s="127" t="s">
        <v>75</v>
      </c>
      <c r="AU132" s="127" t="s">
        <v>81</v>
      </c>
      <c r="AY132" s="120" t="s">
        <v>126</v>
      </c>
      <c r="BK132" s="128">
        <f>SUM(BK133:BK152)</f>
        <v>0</v>
      </c>
    </row>
    <row r="133" spans="2:65" s="1" customFormat="1" ht="24.2" customHeight="1">
      <c r="B133" s="131"/>
      <c r="C133" s="132" t="s">
        <v>81</v>
      </c>
      <c r="D133" s="132" t="s">
        <v>129</v>
      </c>
      <c r="E133" s="133" t="s">
        <v>130</v>
      </c>
      <c r="F133" s="134" t="s">
        <v>131</v>
      </c>
      <c r="G133" s="135" t="s">
        <v>132</v>
      </c>
      <c r="H133" s="136">
        <v>357.31</v>
      </c>
      <c r="I133" s="137"/>
      <c r="J133" s="138">
        <f>ROUND(I133*H133,2)</f>
        <v>0</v>
      </c>
      <c r="K133" s="134" t="s">
        <v>133</v>
      </c>
      <c r="L133" s="31"/>
      <c r="M133" s="139" t="s">
        <v>1</v>
      </c>
      <c r="N133" s="140" t="s">
        <v>41</v>
      </c>
      <c r="P133" s="141">
        <f>O133*H133</f>
        <v>0</v>
      </c>
      <c r="Q133" s="141">
        <v>4.0000000000000001E-3</v>
      </c>
      <c r="R133" s="141">
        <f>Q133*H133</f>
        <v>1.4292400000000001</v>
      </c>
      <c r="S133" s="141">
        <v>0</v>
      </c>
      <c r="T133" s="142">
        <f>S133*H133</f>
        <v>0</v>
      </c>
      <c r="AR133" s="143" t="s">
        <v>134</v>
      </c>
      <c r="AT133" s="143" t="s">
        <v>129</v>
      </c>
      <c r="AU133" s="143" t="s">
        <v>85</v>
      </c>
      <c r="AY133" s="16" t="s">
        <v>126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81</v>
      </c>
      <c r="BK133" s="144">
        <f>ROUND(I133*H133,2)</f>
        <v>0</v>
      </c>
      <c r="BL133" s="16" t="s">
        <v>134</v>
      </c>
      <c r="BM133" s="143" t="s">
        <v>135</v>
      </c>
    </row>
    <row r="134" spans="2:65" s="1" customFormat="1" ht="78">
      <c r="B134" s="31"/>
      <c r="D134" s="145" t="s">
        <v>136</v>
      </c>
      <c r="F134" s="146" t="s">
        <v>137</v>
      </c>
      <c r="I134" s="147"/>
      <c r="L134" s="31"/>
      <c r="M134" s="148"/>
      <c r="T134" s="55"/>
      <c r="AT134" s="16" t="s">
        <v>136</v>
      </c>
      <c r="AU134" s="16" t="s">
        <v>85</v>
      </c>
    </row>
    <row r="135" spans="2:65" s="12" customFormat="1" ht="11.25">
      <c r="B135" s="149"/>
      <c r="D135" s="145" t="s">
        <v>138</v>
      </c>
      <c r="E135" s="150" t="s">
        <v>1</v>
      </c>
      <c r="F135" s="151" t="s">
        <v>139</v>
      </c>
      <c r="H135" s="152">
        <v>357.31</v>
      </c>
      <c r="I135" s="153"/>
      <c r="L135" s="149"/>
      <c r="M135" s="154"/>
      <c r="T135" s="155"/>
      <c r="AT135" s="150" t="s">
        <v>138</v>
      </c>
      <c r="AU135" s="150" t="s">
        <v>85</v>
      </c>
      <c r="AV135" s="12" t="s">
        <v>85</v>
      </c>
      <c r="AW135" s="12" t="s">
        <v>33</v>
      </c>
      <c r="AX135" s="12" t="s">
        <v>76</v>
      </c>
      <c r="AY135" s="150" t="s">
        <v>126</v>
      </c>
    </row>
    <row r="136" spans="2:65" s="13" customFormat="1" ht="11.25">
      <c r="B136" s="156"/>
      <c r="D136" s="145" t="s">
        <v>138</v>
      </c>
      <c r="E136" s="157" t="s">
        <v>1</v>
      </c>
      <c r="F136" s="158" t="s">
        <v>140</v>
      </c>
      <c r="H136" s="159">
        <v>357.31</v>
      </c>
      <c r="I136" s="160"/>
      <c r="L136" s="156"/>
      <c r="M136" s="161"/>
      <c r="T136" s="162"/>
      <c r="AT136" s="157" t="s">
        <v>138</v>
      </c>
      <c r="AU136" s="157" t="s">
        <v>85</v>
      </c>
      <c r="AV136" s="13" t="s">
        <v>134</v>
      </c>
      <c r="AW136" s="13" t="s">
        <v>33</v>
      </c>
      <c r="AX136" s="13" t="s">
        <v>81</v>
      </c>
      <c r="AY136" s="157" t="s">
        <v>126</v>
      </c>
    </row>
    <row r="137" spans="2:65" s="1" customFormat="1" ht="24.2" customHeight="1">
      <c r="B137" s="131"/>
      <c r="C137" s="132" t="s">
        <v>85</v>
      </c>
      <c r="D137" s="132" t="s">
        <v>129</v>
      </c>
      <c r="E137" s="133" t="s">
        <v>141</v>
      </c>
      <c r="F137" s="134" t="s">
        <v>142</v>
      </c>
      <c r="G137" s="135" t="s">
        <v>132</v>
      </c>
      <c r="H137" s="136">
        <v>1040.25</v>
      </c>
      <c r="I137" s="137"/>
      <c r="J137" s="138">
        <f>ROUND(I137*H137,2)</f>
        <v>0</v>
      </c>
      <c r="K137" s="134" t="s">
        <v>133</v>
      </c>
      <c r="L137" s="31"/>
      <c r="M137" s="139" t="s">
        <v>1</v>
      </c>
      <c r="N137" s="140" t="s">
        <v>41</v>
      </c>
      <c r="P137" s="141">
        <f>O137*H137</f>
        <v>0</v>
      </c>
      <c r="Q137" s="141">
        <v>4.0000000000000001E-3</v>
      </c>
      <c r="R137" s="141">
        <f>Q137*H137</f>
        <v>4.1610000000000005</v>
      </c>
      <c r="S137" s="141">
        <v>0</v>
      </c>
      <c r="T137" s="142">
        <f>S137*H137</f>
        <v>0</v>
      </c>
      <c r="AR137" s="143" t="s">
        <v>134</v>
      </c>
      <c r="AT137" s="143" t="s">
        <v>129</v>
      </c>
      <c r="AU137" s="143" t="s">
        <v>85</v>
      </c>
      <c r="AY137" s="16" t="s">
        <v>126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134</v>
      </c>
      <c r="BM137" s="143" t="s">
        <v>143</v>
      </c>
    </row>
    <row r="138" spans="2:65" s="1" customFormat="1" ht="68.25">
      <c r="B138" s="31"/>
      <c r="D138" s="145" t="s">
        <v>136</v>
      </c>
      <c r="F138" s="146" t="s">
        <v>144</v>
      </c>
      <c r="I138" s="147"/>
      <c r="L138" s="31"/>
      <c r="M138" s="148"/>
      <c r="T138" s="55"/>
      <c r="AT138" s="16" t="s">
        <v>136</v>
      </c>
      <c r="AU138" s="16" t="s">
        <v>85</v>
      </c>
    </row>
    <row r="139" spans="2:65" s="12" customFormat="1" ht="11.25">
      <c r="B139" s="149"/>
      <c r="D139" s="145" t="s">
        <v>138</v>
      </c>
      <c r="E139" s="150" t="s">
        <v>1</v>
      </c>
      <c r="F139" s="151" t="s">
        <v>145</v>
      </c>
      <c r="H139" s="152">
        <v>1040.25</v>
      </c>
      <c r="I139" s="153"/>
      <c r="L139" s="149"/>
      <c r="M139" s="154"/>
      <c r="T139" s="155"/>
      <c r="AT139" s="150" t="s">
        <v>138</v>
      </c>
      <c r="AU139" s="150" t="s">
        <v>85</v>
      </c>
      <c r="AV139" s="12" t="s">
        <v>85</v>
      </c>
      <c r="AW139" s="12" t="s">
        <v>33</v>
      </c>
      <c r="AX139" s="12" t="s">
        <v>76</v>
      </c>
      <c r="AY139" s="150" t="s">
        <v>126</v>
      </c>
    </row>
    <row r="140" spans="2:65" s="13" customFormat="1" ht="11.25">
      <c r="B140" s="156"/>
      <c r="D140" s="145" t="s">
        <v>138</v>
      </c>
      <c r="E140" s="157" t="s">
        <v>1</v>
      </c>
      <c r="F140" s="158" t="s">
        <v>140</v>
      </c>
      <c r="H140" s="159">
        <v>1040.25</v>
      </c>
      <c r="I140" s="160"/>
      <c r="L140" s="156"/>
      <c r="M140" s="161"/>
      <c r="T140" s="162"/>
      <c r="AT140" s="157" t="s">
        <v>138</v>
      </c>
      <c r="AU140" s="157" t="s">
        <v>85</v>
      </c>
      <c r="AV140" s="13" t="s">
        <v>134</v>
      </c>
      <c r="AW140" s="13" t="s">
        <v>33</v>
      </c>
      <c r="AX140" s="13" t="s">
        <v>81</v>
      </c>
      <c r="AY140" s="157" t="s">
        <v>126</v>
      </c>
    </row>
    <row r="141" spans="2:65" s="1" customFormat="1" ht="37.9" customHeight="1">
      <c r="B141" s="131"/>
      <c r="C141" s="132" t="s">
        <v>86</v>
      </c>
      <c r="D141" s="132" t="s">
        <v>129</v>
      </c>
      <c r="E141" s="133" t="s">
        <v>146</v>
      </c>
      <c r="F141" s="134" t="s">
        <v>147</v>
      </c>
      <c r="G141" s="135" t="s">
        <v>132</v>
      </c>
      <c r="H141" s="136">
        <v>45.85</v>
      </c>
      <c r="I141" s="137"/>
      <c r="J141" s="138">
        <f>ROUND(I141*H141,2)</f>
        <v>0</v>
      </c>
      <c r="K141" s="134" t="s">
        <v>148</v>
      </c>
      <c r="L141" s="31"/>
      <c r="M141" s="139" t="s">
        <v>1</v>
      </c>
      <c r="N141" s="140" t="s">
        <v>41</v>
      </c>
      <c r="P141" s="141">
        <f>O141*H141</f>
        <v>0</v>
      </c>
      <c r="Q141" s="141">
        <v>0.1231</v>
      </c>
      <c r="R141" s="141">
        <f>Q141*H141</f>
        <v>5.6441350000000003</v>
      </c>
      <c r="S141" s="141">
        <v>0</v>
      </c>
      <c r="T141" s="142">
        <f>S141*H141</f>
        <v>0</v>
      </c>
      <c r="AR141" s="143" t="s">
        <v>134</v>
      </c>
      <c r="AT141" s="143" t="s">
        <v>129</v>
      </c>
      <c r="AU141" s="143" t="s">
        <v>85</v>
      </c>
      <c r="AY141" s="16" t="s">
        <v>126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134</v>
      </c>
      <c r="BM141" s="143" t="s">
        <v>149</v>
      </c>
    </row>
    <row r="142" spans="2:65" s="1" customFormat="1" ht="243.75">
      <c r="B142" s="31"/>
      <c r="D142" s="145" t="s">
        <v>136</v>
      </c>
      <c r="F142" s="146" t="s">
        <v>150</v>
      </c>
      <c r="I142" s="147"/>
      <c r="L142" s="31"/>
      <c r="M142" s="148"/>
      <c r="T142" s="55"/>
      <c r="AT142" s="16" t="s">
        <v>136</v>
      </c>
      <c r="AU142" s="16" t="s">
        <v>85</v>
      </c>
    </row>
    <row r="143" spans="2:65" s="12" customFormat="1" ht="11.25">
      <c r="B143" s="149"/>
      <c r="D143" s="145" t="s">
        <v>138</v>
      </c>
      <c r="E143" s="150" t="s">
        <v>1</v>
      </c>
      <c r="F143" s="151" t="s">
        <v>151</v>
      </c>
      <c r="H143" s="152">
        <v>45.85</v>
      </c>
      <c r="I143" s="153"/>
      <c r="L143" s="149"/>
      <c r="M143" s="154"/>
      <c r="T143" s="155"/>
      <c r="AT143" s="150" t="s">
        <v>138</v>
      </c>
      <c r="AU143" s="150" t="s">
        <v>85</v>
      </c>
      <c r="AV143" s="12" t="s">
        <v>85</v>
      </c>
      <c r="AW143" s="12" t="s">
        <v>33</v>
      </c>
      <c r="AX143" s="12" t="s">
        <v>76</v>
      </c>
      <c r="AY143" s="150" t="s">
        <v>126</v>
      </c>
    </row>
    <row r="144" spans="2:65" s="13" customFormat="1" ht="11.25">
      <c r="B144" s="156"/>
      <c r="D144" s="145" t="s">
        <v>138</v>
      </c>
      <c r="E144" s="157" t="s">
        <v>1</v>
      </c>
      <c r="F144" s="158" t="s">
        <v>140</v>
      </c>
      <c r="H144" s="159">
        <v>45.85</v>
      </c>
      <c r="I144" s="160"/>
      <c r="L144" s="156"/>
      <c r="M144" s="161"/>
      <c r="T144" s="162"/>
      <c r="AT144" s="157" t="s">
        <v>138</v>
      </c>
      <c r="AU144" s="157" t="s">
        <v>85</v>
      </c>
      <c r="AV144" s="13" t="s">
        <v>134</v>
      </c>
      <c r="AW144" s="13" t="s">
        <v>33</v>
      </c>
      <c r="AX144" s="13" t="s">
        <v>81</v>
      </c>
      <c r="AY144" s="157" t="s">
        <v>126</v>
      </c>
    </row>
    <row r="145" spans="2:65" s="1" customFormat="1" ht="37.9" customHeight="1">
      <c r="B145" s="131"/>
      <c r="C145" s="132" t="s">
        <v>134</v>
      </c>
      <c r="D145" s="132" t="s">
        <v>129</v>
      </c>
      <c r="E145" s="133" t="s">
        <v>152</v>
      </c>
      <c r="F145" s="134" t="s">
        <v>153</v>
      </c>
      <c r="G145" s="135" t="s">
        <v>132</v>
      </c>
      <c r="H145" s="136">
        <v>43.85</v>
      </c>
      <c r="I145" s="137"/>
      <c r="J145" s="138">
        <f>ROUND(I145*H145,2)</f>
        <v>0</v>
      </c>
      <c r="K145" s="134" t="s">
        <v>148</v>
      </c>
      <c r="L145" s="31"/>
      <c r="M145" s="139" t="s">
        <v>1</v>
      </c>
      <c r="N145" s="140" t="s">
        <v>41</v>
      </c>
      <c r="P145" s="141">
        <f>O145*H145</f>
        <v>0</v>
      </c>
      <c r="Q145" s="141">
        <v>0.1231</v>
      </c>
      <c r="R145" s="141">
        <f>Q145*H145</f>
        <v>5.3979350000000004</v>
      </c>
      <c r="S145" s="141">
        <v>0</v>
      </c>
      <c r="T145" s="142">
        <f>S145*H145</f>
        <v>0</v>
      </c>
      <c r="AR145" s="143" t="s">
        <v>134</v>
      </c>
      <c r="AT145" s="143" t="s">
        <v>129</v>
      </c>
      <c r="AU145" s="143" t="s">
        <v>85</v>
      </c>
      <c r="AY145" s="16" t="s">
        <v>126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134</v>
      </c>
      <c r="BM145" s="143" t="s">
        <v>154</v>
      </c>
    </row>
    <row r="146" spans="2:65" s="1" customFormat="1" ht="234">
      <c r="B146" s="31"/>
      <c r="D146" s="145" t="s">
        <v>136</v>
      </c>
      <c r="F146" s="146" t="s">
        <v>155</v>
      </c>
      <c r="I146" s="147"/>
      <c r="L146" s="31"/>
      <c r="M146" s="148"/>
      <c r="T146" s="55"/>
      <c r="AT146" s="16" t="s">
        <v>136</v>
      </c>
      <c r="AU146" s="16" t="s">
        <v>85</v>
      </c>
    </row>
    <row r="147" spans="2:65" s="12" customFormat="1" ht="11.25">
      <c r="B147" s="149"/>
      <c r="D147" s="145" t="s">
        <v>138</v>
      </c>
      <c r="E147" s="150" t="s">
        <v>1</v>
      </c>
      <c r="F147" s="151" t="s">
        <v>156</v>
      </c>
      <c r="H147" s="152">
        <v>43.85</v>
      </c>
      <c r="I147" s="153"/>
      <c r="L147" s="149"/>
      <c r="M147" s="154"/>
      <c r="T147" s="155"/>
      <c r="AT147" s="150" t="s">
        <v>138</v>
      </c>
      <c r="AU147" s="150" t="s">
        <v>85</v>
      </c>
      <c r="AV147" s="12" t="s">
        <v>85</v>
      </c>
      <c r="AW147" s="12" t="s">
        <v>33</v>
      </c>
      <c r="AX147" s="12" t="s">
        <v>76</v>
      </c>
      <c r="AY147" s="150" t="s">
        <v>126</v>
      </c>
    </row>
    <row r="148" spans="2:65" s="13" customFormat="1" ht="11.25">
      <c r="B148" s="156"/>
      <c r="D148" s="145" t="s">
        <v>138</v>
      </c>
      <c r="E148" s="157" t="s">
        <v>1</v>
      </c>
      <c r="F148" s="158" t="s">
        <v>140</v>
      </c>
      <c r="H148" s="159">
        <v>43.85</v>
      </c>
      <c r="I148" s="160"/>
      <c r="L148" s="156"/>
      <c r="M148" s="161"/>
      <c r="T148" s="162"/>
      <c r="AT148" s="157" t="s">
        <v>138</v>
      </c>
      <c r="AU148" s="157" t="s">
        <v>85</v>
      </c>
      <c r="AV148" s="13" t="s">
        <v>134</v>
      </c>
      <c r="AW148" s="13" t="s">
        <v>33</v>
      </c>
      <c r="AX148" s="13" t="s">
        <v>81</v>
      </c>
      <c r="AY148" s="157" t="s">
        <v>126</v>
      </c>
    </row>
    <row r="149" spans="2:65" s="1" customFormat="1" ht="24.2" customHeight="1">
      <c r="B149" s="131"/>
      <c r="C149" s="132" t="s">
        <v>157</v>
      </c>
      <c r="D149" s="132" t="s">
        <v>129</v>
      </c>
      <c r="E149" s="133" t="s">
        <v>158</v>
      </c>
      <c r="F149" s="134" t="s">
        <v>159</v>
      </c>
      <c r="G149" s="135" t="s">
        <v>132</v>
      </c>
      <c r="H149" s="136">
        <v>298.02</v>
      </c>
      <c r="I149" s="137"/>
      <c r="J149" s="138">
        <f>ROUND(I149*H149,2)</f>
        <v>0</v>
      </c>
      <c r="K149" s="134" t="s">
        <v>133</v>
      </c>
      <c r="L149" s="31"/>
      <c r="M149" s="139" t="s">
        <v>1</v>
      </c>
      <c r="N149" s="140" t="s">
        <v>41</v>
      </c>
      <c r="P149" s="141">
        <f>O149*H149</f>
        <v>0</v>
      </c>
      <c r="Q149" s="141">
        <v>4.8680000000000001E-2</v>
      </c>
      <c r="R149" s="141">
        <f>Q149*H149</f>
        <v>14.507613599999999</v>
      </c>
      <c r="S149" s="141">
        <v>0</v>
      </c>
      <c r="T149" s="142">
        <f>S149*H149</f>
        <v>0</v>
      </c>
      <c r="AR149" s="143" t="s">
        <v>134</v>
      </c>
      <c r="AT149" s="143" t="s">
        <v>129</v>
      </c>
      <c r="AU149" s="143" t="s">
        <v>85</v>
      </c>
      <c r="AY149" s="16" t="s">
        <v>126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81</v>
      </c>
      <c r="BK149" s="144">
        <f>ROUND(I149*H149,2)</f>
        <v>0</v>
      </c>
      <c r="BL149" s="16" t="s">
        <v>134</v>
      </c>
      <c r="BM149" s="143" t="s">
        <v>160</v>
      </c>
    </row>
    <row r="150" spans="2:65" s="1" customFormat="1" ht="78">
      <c r="B150" s="31"/>
      <c r="D150" s="145" t="s">
        <v>136</v>
      </c>
      <c r="F150" s="146" t="s">
        <v>161</v>
      </c>
      <c r="I150" s="147"/>
      <c r="L150" s="31"/>
      <c r="M150" s="148"/>
      <c r="T150" s="55"/>
      <c r="AT150" s="16" t="s">
        <v>136</v>
      </c>
      <c r="AU150" s="16" t="s">
        <v>85</v>
      </c>
    </row>
    <row r="151" spans="2:65" s="12" customFormat="1" ht="11.25">
      <c r="B151" s="149"/>
      <c r="D151" s="145" t="s">
        <v>138</v>
      </c>
      <c r="E151" s="150" t="s">
        <v>1</v>
      </c>
      <c r="F151" s="151" t="s">
        <v>162</v>
      </c>
      <c r="H151" s="152">
        <v>298.02</v>
      </c>
      <c r="I151" s="153"/>
      <c r="L151" s="149"/>
      <c r="M151" s="154"/>
      <c r="T151" s="155"/>
      <c r="AT151" s="150" t="s">
        <v>138</v>
      </c>
      <c r="AU151" s="150" t="s">
        <v>85</v>
      </c>
      <c r="AV151" s="12" t="s">
        <v>85</v>
      </c>
      <c r="AW151" s="12" t="s">
        <v>33</v>
      </c>
      <c r="AX151" s="12" t="s">
        <v>76</v>
      </c>
      <c r="AY151" s="150" t="s">
        <v>126</v>
      </c>
    </row>
    <row r="152" spans="2:65" s="13" customFormat="1" ht="11.25">
      <c r="B152" s="156"/>
      <c r="D152" s="145" t="s">
        <v>138</v>
      </c>
      <c r="E152" s="157" t="s">
        <v>1</v>
      </c>
      <c r="F152" s="158" t="s">
        <v>140</v>
      </c>
      <c r="H152" s="159">
        <v>298.02</v>
      </c>
      <c r="I152" s="160"/>
      <c r="L152" s="156"/>
      <c r="M152" s="161"/>
      <c r="T152" s="162"/>
      <c r="AT152" s="157" t="s">
        <v>138</v>
      </c>
      <c r="AU152" s="157" t="s">
        <v>85</v>
      </c>
      <c r="AV152" s="13" t="s">
        <v>134</v>
      </c>
      <c r="AW152" s="13" t="s">
        <v>33</v>
      </c>
      <c r="AX152" s="13" t="s">
        <v>81</v>
      </c>
      <c r="AY152" s="157" t="s">
        <v>126</v>
      </c>
    </row>
    <row r="153" spans="2:65" s="11" customFormat="1" ht="22.9" customHeight="1">
      <c r="B153" s="119"/>
      <c r="D153" s="120" t="s">
        <v>75</v>
      </c>
      <c r="E153" s="129" t="s">
        <v>163</v>
      </c>
      <c r="F153" s="129" t="s">
        <v>164</v>
      </c>
      <c r="I153" s="122"/>
      <c r="J153" s="130">
        <f>BK153</f>
        <v>0</v>
      </c>
      <c r="L153" s="119"/>
      <c r="M153" s="124"/>
      <c r="P153" s="125">
        <f>SUM(P154:P180)</f>
        <v>0</v>
      </c>
      <c r="R153" s="125">
        <f>SUM(R154:R180)</f>
        <v>14.445122699999999</v>
      </c>
      <c r="T153" s="126">
        <f>SUM(T154:T180)</f>
        <v>5.8734000000000002</v>
      </c>
      <c r="AR153" s="120" t="s">
        <v>81</v>
      </c>
      <c r="AT153" s="127" t="s">
        <v>75</v>
      </c>
      <c r="AU153" s="127" t="s">
        <v>81</v>
      </c>
      <c r="AY153" s="120" t="s">
        <v>126</v>
      </c>
      <c r="BK153" s="128">
        <f>SUM(BK154:BK180)</f>
        <v>0</v>
      </c>
    </row>
    <row r="154" spans="2:65" s="1" customFormat="1" ht="24.2" customHeight="1">
      <c r="B154" s="131"/>
      <c r="C154" s="132" t="s">
        <v>127</v>
      </c>
      <c r="D154" s="132" t="s">
        <v>129</v>
      </c>
      <c r="E154" s="133" t="s">
        <v>165</v>
      </c>
      <c r="F154" s="134" t="s">
        <v>166</v>
      </c>
      <c r="G154" s="135" t="s">
        <v>132</v>
      </c>
      <c r="H154" s="136">
        <v>1695.58</v>
      </c>
      <c r="I154" s="137"/>
      <c r="J154" s="138">
        <f>ROUND(I154*H154,2)</f>
        <v>0</v>
      </c>
      <c r="K154" s="134" t="s">
        <v>133</v>
      </c>
      <c r="L154" s="31"/>
      <c r="M154" s="139" t="s">
        <v>1</v>
      </c>
      <c r="N154" s="140" t="s">
        <v>41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134</v>
      </c>
      <c r="AT154" s="143" t="s">
        <v>129</v>
      </c>
      <c r="AU154" s="143" t="s">
        <v>85</v>
      </c>
      <c r="AY154" s="16" t="s">
        <v>126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81</v>
      </c>
      <c r="BK154" s="144">
        <f>ROUND(I154*H154,2)</f>
        <v>0</v>
      </c>
      <c r="BL154" s="16" t="s">
        <v>134</v>
      </c>
      <c r="BM154" s="143" t="s">
        <v>167</v>
      </c>
    </row>
    <row r="155" spans="2:65" s="1" customFormat="1" ht="29.25">
      <c r="B155" s="31"/>
      <c r="D155" s="145" t="s">
        <v>136</v>
      </c>
      <c r="F155" s="146" t="s">
        <v>168</v>
      </c>
      <c r="I155" s="147"/>
      <c r="L155" s="31"/>
      <c r="M155" s="148"/>
      <c r="T155" s="55"/>
      <c r="AT155" s="16" t="s">
        <v>136</v>
      </c>
      <c r="AU155" s="16" t="s">
        <v>85</v>
      </c>
    </row>
    <row r="156" spans="2:65" s="12" customFormat="1" ht="11.25">
      <c r="B156" s="149"/>
      <c r="D156" s="145" t="s">
        <v>138</v>
      </c>
      <c r="E156" s="150" t="s">
        <v>1</v>
      </c>
      <c r="F156" s="151" t="s">
        <v>169</v>
      </c>
      <c r="H156" s="152">
        <v>1040.25</v>
      </c>
      <c r="I156" s="153"/>
      <c r="L156" s="149"/>
      <c r="M156" s="154"/>
      <c r="T156" s="155"/>
      <c r="AT156" s="150" t="s">
        <v>138</v>
      </c>
      <c r="AU156" s="150" t="s">
        <v>85</v>
      </c>
      <c r="AV156" s="12" t="s">
        <v>85</v>
      </c>
      <c r="AW156" s="12" t="s">
        <v>33</v>
      </c>
      <c r="AX156" s="12" t="s">
        <v>76</v>
      </c>
      <c r="AY156" s="150" t="s">
        <v>126</v>
      </c>
    </row>
    <row r="157" spans="2:65" s="12" customFormat="1" ht="11.25">
      <c r="B157" s="149"/>
      <c r="D157" s="145" t="s">
        <v>138</v>
      </c>
      <c r="E157" s="150" t="s">
        <v>1</v>
      </c>
      <c r="F157" s="151" t="s">
        <v>170</v>
      </c>
      <c r="H157" s="152">
        <v>357.31</v>
      </c>
      <c r="I157" s="153"/>
      <c r="L157" s="149"/>
      <c r="M157" s="154"/>
      <c r="T157" s="155"/>
      <c r="AT157" s="150" t="s">
        <v>138</v>
      </c>
      <c r="AU157" s="150" t="s">
        <v>85</v>
      </c>
      <c r="AV157" s="12" t="s">
        <v>85</v>
      </c>
      <c r="AW157" s="12" t="s">
        <v>33</v>
      </c>
      <c r="AX157" s="12" t="s">
        <v>76</v>
      </c>
      <c r="AY157" s="150" t="s">
        <v>126</v>
      </c>
    </row>
    <row r="158" spans="2:65" s="12" customFormat="1" ht="11.25">
      <c r="B158" s="149"/>
      <c r="D158" s="145" t="s">
        <v>138</v>
      </c>
      <c r="E158" s="150" t="s">
        <v>1</v>
      </c>
      <c r="F158" s="151" t="s">
        <v>171</v>
      </c>
      <c r="H158" s="152">
        <v>298.02</v>
      </c>
      <c r="I158" s="153"/>
      <c r="L158" s="149"/>
      <c r="M158" s="154"/>
      <c r="T158" s="155"/>
      <c r="AT158" s="150" t="s">
        <v>138</v>
      </c>
      <c r="AU158" s="150" t="s">
        <v>85</v>
      </c>
      <c r="AV158" s="12" t="s">
        <v>85</v>
      </c>
      <c r="AW158" s="12" t="s">
        <v>33</v>
      </c>
      <c r="AX158" s="12" t="s">
        <v>76</v>
      </c>
      <c r="AY158" s="150" t="s">
        <v>126</v>
      </c>
    </row>
    <row r="159" spans="2:65" s="13" customFormat="1" ht="11.25">
      <c r="B159" s="156"/>
      <c r="D159" s="145" t="s">
        <v>138</v>
      </c>
      <c r="E159" s="157" t="s">
        <v>1</v>
      </c>
      <c r="F159" s="158" t="s">
        <v>140</v>
      </c>
      <c r="H159" s="159">
        <v>1695.58</v>
      </c>
      <c r="I159" s="160"/>
      <c r="L159" s="156"/>
      <c r="M159" s="161"/>
      <c r="T159" s="162"/>
      <c r="AT159" s="157" t="s">
        <v>138</v>
      </c>
      <c r="AU159" s="157" t="s">
        <v>85</v>
      </c>
      <c r="AV159" s="13" t="s">
        <v>134</v>
      </c>
      <c r="AW159" s="13" t="s">
        <v>33</v>
      </c>
      <c r="AX159" s="13" t="s">
        <v>81</v>
      </c>
      <c r="AY159" s="157" t="s">
        <v>126</v>
      </c>
    </row>
    <row r="160" spans="2:65" s="1" customFormat="1" ht="16.5" customHeight="1">
      <c r="B160" s="131"/>
      <c r="C160" s="132" t="s">
        <v>172</v>
      </c>
      <c r="D160" s="132" t="s">
        <v>129</v>
      </c>
      <c r="E160" s="133" t="s">
        <v>173</v>
      </c>
      <c r="F160" s="134" t="s">
        <v>174</v>
      </c>
      <c r="G160" s="135" t="s">
        <v>175</v>
      </c>
      <c r="H160" s="136">
        <v>3.012</v>
      </c>
      <c r="I160" s="137"/>
      <c r="J160" s="138">
        <f>ROUND(I160*H160,2)</f>
        <v>0</v>
      </c>
      <c r="K160" s="134" t="s">
        <v>133</v>
      </c>
      <c r="L160" s="31"/>
      <c r="M160" s="139" t="s">
        <v>1</v>
      </c>
      <c r="N160" s="140" t="s">
        <v>41</v>
      </c>
      <c r="P160" s="141">
        <f>O160*H160</f>
        <v>0</v>
      </c>
      <c r="Q160" s="141">
        <v>0</v>
      </c>
      <c r="R160" s="141">
        <f>Q160*H160</f>
        <v>0</v>
      </c>
      <c r="S160" s="141">
        <v>1.95</v>
      </c>
      <c r="T160" s="142">
        <f>S160*H160</f>
        <v>5.8734000000000002</v>
      </c>
      <c r="AR160" s="143" t="s">
        <v>134</v>
      </c>
      <c r="AT160" s="143" t="s">
        <v>129</v>
      </c>
      <c r="AU160" s="143" t="s">
        <v>85</v>
      </c>
      <c r="AY160" s="16" t="s">
        <v>126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81</v>
      </c>
      <c r="BK160" s="144">
        <f>ROUND(I160*H160,2)</f>
        <v>0</v>
      </c>
      <c r="BL160" s="16" t="s">
        <v>134</v>
      </c>
      <c r="BM160" s="143" t="s">
        <v>176</v>
      </c>
    </row>
    <row r="161" spans="2:65" s="1" customFormat="1" ht="78">
      <c r="B161" s="31"/>
      <c r="D161" s="145" t="s">
        <v>136</v>
      </c>
      <c r="F161" s="146" t="s">
        <v>177</v>
      </c>
      <c r="I161" s="147"/>
      <c r="L161" s="31"/>
      <c r="M161" s="148"/>
      <c r="T161" s="55"/>
      <c r="AT161" s="16" t="s">
        <v>136</v>
      </c>
      <c r="AU161" s="16" t="s">
        <v>85</v>
      </c>
    </row>
    <row r="162" spans="2:65" s="12" customFormat="1" ht="11.25">
      <c r="B162" s="149"/>
      <c r="D162" s="145" t="s">
        <v>138</v>
      </c>
      <c r="E162" s="150" t="s">
        <v>1</v>
      </c>
      <c r="F162" s="151" t="s">
        <v>178</v>
      </c>
      <c r="H162" s="152">
        <v>0.72</v>
      </c>
      <c r="I162" s="153"/>
      <c r="L162" s="149"/>
      <c r="M162" s="154"/>
      <c r="T162" s="155"/>
      <c r="AT162" s="150" t="s">
        <v>138</v>
      </c>
      <c r="AU162" s="150" t="s">
        <v>85</v>
      </c>
      <c r="AV162" s="12" t="s">
        <v>85</v>
      </c>
      <c r="AW162" s="12" t="s">
        <v>33</v>
      </c>
      <c r="AX162" s="12" t="s">
        <v>76</v>
      </c>
      <c r="AY162" s="150" t="s">
        <v>126</v>
      </c>
    </row>
    <row r="163" spans="2:65" s="12" customFormat="1" ht="11.25">
      <c r="B163" s="149"/>
      <c r="D163" s="145" t="s">
        <v>138</v>
      </c>
      <c r="E163" s="150" t="s">
        <v>1</v>
      </c>
      <c r="F163" s="151" t="s">
        <v>179</v>
      </c>
      <c r="H163" s="152">
        <v>2.2919999999999998</v>
      </c>
      <c r="I163" s="153"/>
      <c r="L163" s="149"/>
      <c r="M163" s="154"/>
      <c r="T163" s="155"/>
      <c r="AT163" s="150" t="s">
        <v>138</v>
      </c>
      <c r="AU163" s="150" t="s">
        <v>85</v>
      </c>
      <c r="AV163" s="12" t="s">
        <v>85</v>
      </c>
      <c r="AW163" s="12" t="s">
        <v>33</v>
      </c>
      <c r="AX163" s="12" t="s">
        <v>76</v>
      </c>
      <c r="AY163" s="150" t="s">
        <v>126</v>
      </c>
    </row>
    <row r="164" spans="2:65" s="13" customFormat="1" ht="11.25">
      <c r="B164" s="156"/>
      <c r="D164" s="145" t="s">
        <v>138</v>
      </c>
      <c r="E164" s="157" t="s">
        <v>1</v>
      </c>
      <c r="F164" s="158" t="s">
        <v>140</v>
      </c>
      <c r="H164" s="159">
        <v>3.012</v>
      </c>
      <c r="I164" s="160"/>
      <c r="L164" s="156"/>
      <c r="M164" s="161"/>
      <c r="T164" s="162"/>
      <c r="AT164" s="157" t="s">
        <v>138</v>
      </c>
      <c r="AU164" s="157" t="s">
        <v>85</v>
      </c>
      <c r="AV164" s="13" t="s">
        <v>134</v>
      </c>
      <c r="AW164" s="13" t="s">
        <v>33</v>
      </c>
      <c r="AX164" s="13" t="s">
        <v>81</v>
      </c>
      <c r="AY164" s="157" t="s">
        <v>126</v>
      </c>
    </row>
    <row r="165" spans="2:65" s="1" customFormat="1" ht="16.5" customHeight="1">
      <c r="B165" s="131"/>
      <c r="C165" s="132" t="s">
        <v>180</v>
      </c>
      <c r="D165" s="132" t="s">
        <v>129</v>
      </c>
      <c r="E165" s="133" t="s">
        <v>181</v>
      </c>
      <c r="F165" s="134" t="s">
        <v>182</v>
      </c>
      <c r="G165" s="135" t="s">
        <v>175</v>
      </c>
      <c r="H165" s="136">
        <v>5.1349999999999998</v>
      </c>
      <c r="I165" s="137"/>
      <c r="J165" s="138">
        <f>ROUND(I165*H165,2)</f>
        <v>0</v>
      </c>
      <c r="K165" s="134" t="s">
        <v>133</v>
      </c>
      <c r="L165" s="31"/>
      <c r="M165" s="139" t="s">
        <v>1</v>
      </c>
      <c r="N165" s="140" t="s">
        <v>41</v>
      </c>
      <c r="P165" s="141">
        <f>O165*H165</f>
        <v>0</v>
      </c>
      <c r="Q165" s="141">
        <v>0.54034000000000004</v>
      </c>
      <c r="R165" s="141">
        <f>Q165*H165</f>
        <v>2.7746458999999999</v>
      </c>
      <c r="S165" s="141">
        <v>0</v>
      </c>
      <c r="T165" s="142">
        <f>S165*H165</f>
        <v>0</v>
      </c>
      <c r="AR165" s="143" t="s">
        <v>134</v>
      </c>
      <c r="AT165" s="143" t="s">
        <v>129</v>
      </c>
      <c r="AU165" s="143" t="s">
        <v>85</v>
      </c>
      <c r="AY165" s="16" t="s">
        <v>126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81</v>
      </c>
      <c r="BK165" s="144">
        <f>ROUND(I165*H165,2)</f>
        <v>0</v>
      </c>
      <c r="BL165" s="16" t="s">
        <v>134</v>
      </c>
      <c r="BM165" s="143" t="s">
        <v>183</v>
      </c>
    </row>
    <row r="166" spans="2:65" s="1" customFormat="1" ht="117">
      <c r="B166" s="31"/>
      <c r="D166" s="145" t="s">
        <v>136</v>
      </c>
      <c r="F166" s="146" t="s">
        <v>184</v>
      </c>
      <c r="I166" s="147"/>
      <c r="L166" s="31"/>
      <c r="M166" s="148"/>
      <c r="T166" s="55"/>
      <c r="AT166" s="16" t="s">
        <v>136</v>
      </c>
      <c r="AU166" s="16" t="s">
        <v>85</v>
      </c>
    </row>
    <row r="167" spans="2:65" s="12" customFormat="1" ht="11.25">
      <c r="B167" s="149"/>
      <c r="D167" s="145" t="s">
        <v>138</v>
      </c>
      <c r="E167" s="150" t="s">
        <v>1</v>
      </c>
      <c r="F167" s="151" t="s">
        <v>185</v>
      </c>
      <c r="H167" s="152">
        <v>4.415</v>
      </c>
      <c r="I167" s="153"/>
      <c r="L167" s="149"/>
      <c r="M167" s="154"/>
      <c r="T167" s="155"/>
      <c r="AT167" s="150" t="s">
        <v>138</v>
      </c>
      <c r="AU167" s="150" t="s">
        <v>85</v>
      </c>
      <c r="AV167" s="12" t="s">
        <v>85</v>
      </c>
      <c r="AW167" s="12" t="s">
        <v>33</v>
      </c>
      <c r="AX167" s="12" t="s">
        <v>76</v>
      </c>
      <c r="AY167" s="150" t="s">
        <v>126</v>
      </c>
    </row>
    <row r="168" spans="2:65" s="12" customFormat="1" ht="11.25">
      <c r="B168" s="149"/>
      <c r="D168" s="145" t="s">
        <v>138</v>
      </c>
      <c r="E168" s="150" t="s">
        <v>1</v>
      </c>
      <c r="F168" s="151" t="s">
        <v>186</v>
      </c>
      <c r="H168" s="152">
        <v>0.72</v>
      </c>
      <c r="I168" s="153"/>
      <c r="L168" s="149"/>
      <c r="M168" s="154"/>
      <c r="T168" s="155"/>
      <c r="AT168" s="150" t="s">
        <v>138</v>
      </c>
      <c r="AU168" s="150" t="s">
        <v>85</v>
      </c>
      <c r="AV168" s="12" t="s">
        <v>85</v>
      </c>
      <c r="AW168" s="12" t="s">
        <v>33</v>
      </c>
      <c r="AX168" s="12" t="s">
        <v>76</v>
      </c>
      <c r="AY168" s="150" t="s">
        <v>126</v>
      </c>
    </row>
    <row r="169" spans="2:65" s="13" customFormat="1" ht="11.25">
      <c r="B169" s="156"/>
      <c r="D169" s="145" t="s">
        <v>138</v>
      </c>
      <c r="E169" s="157" t="s">
        <v>1</v>
      </c>
      <c r="F169" s="158" t="s">
        <v>140</v>
      </c>
      <c r="H169" s="159">
        <v>5.1349999999999998</v>
      </c>
      <c r="I169" s="160"/>
      <c r="L169" s="156"/>
      <c r="M169" s="161"/>
      <c r="T169" s="162"/>
      <c r="AT169" s="157" t="s">
        <v>138</v>
      </c>
      <c r="AU169" s="157" t="s">
        <v>85</v>
      </c>
      <c r="AV169" s="13" t="s">
        <v>134</v>
      </c>
      <c r="AW169" s="13" t="s">
        <v>33</v>
      </c>
      <c r="AX169" s="13" t="s">
        <v>81</v>
      </c>
      <c r="AY169" s="157" t="s">
        <v>126</v>
      </c>
    </row>
    <row r="170" spans="2:65" s="1" customFormat="1" ht="16.5" customHeight="1">
      <c r="B170" s="131"/>
      <c r="C170" s="163" t="s">
        <v>163</v>
      </c>
      <c r="D170" s="163" t="s">
        <v>187</v>
      </c>
      <c r="E170" s="164" t="s">
        <v>188</v>
      </c>
      <c r="F170" s="165" t="s">
        <v>189</v>
      </c>
      <c r="G170" s="166" t="s">
        <v>190</v>
      </c>
      <c r="H170" s="167">
        <v>1643.2</v>
      </c>
      <c r="I170" s="168"/>
      <c r="J170" s="169">
        <f>ROUND(I170*H170,2)</f>
        <v>0</v>
      </c>
      <c r="K170" s="165" t="s">
        <v>133</v>
      </c>
      <c r="L170" s="170"/>
      <c r="M170" s="171" t="s">
        <v>1</v>
      </c>
      <c r="N170" s="172" t="s">
        <v>41</v>
      </c>
      <c r="P170" s="141">
        <f>O170*H170</f>
        <v>0</v>
      </c>
      <c r="Q170" s="141">
        <v>5.7999999999999996E-3</v>
      </c>
      <c r="R170" s="141">
        <f>Q170*H170</f>
        <v>9.5305599999999995</v>
      </c>
      <c r="S170" s="141">
        <v>0</v>
      </c>
      <c r="T170" s="142">
        <f>S170*H170</f>
        <v>0</v>
      </c>
      <c r="AR170" s="143" t="s">
        <v>180</v>
      </c>
      <c r="AT170" s="143" t="s">
        <v>187</v>
      </c>
      <c r="AU170" s="143" t="s">
        <v>85</v>
      </c>
      <c r="AY170" s="16" t="s">
        <v>126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81</v>
      </c>
      <c r="BK170" s="144">
        <f>ROUND(I170*H170,2)</f>
        <v>0</v>
      </c>
      <c r="BL170" s="16" t="s">
        <v>134</v>
      </c>
      <c r="BM170" s="143" t="s">
        <v>191</v>
      </c>
    </row>
    <row r="171" spans="2:65" s="12" customFormat="1" ht="11.25">
      <c r="B171" s="149"/>
      <c r="D171" s="145" t="s">
        <v>138</v>
      </c>
      <c r="F171" s="151" t="s">
        <v>192</v>
      </c>
      <c r="H171" s="152">
        <v>1643.2</v>
      </c>
      <c r="I171" s="153"/>
      <c r="L171" s="149"/>
      <c r="M171" s="154"/>
      <c r="T171" s="155"/>
      <c r="AT171" s="150" t="s">
        <v>138</v>
      </c>
      <c r="AU171" s="150" t="s">
        <v>85</v>
      </c>
      <c r="AV171" s="12" t="s">
        <v>85</v>
      </c>
      <c r="AW171" s="12" t="s">
        <v>3</v>
      </c>
      <c r="AX171" s="12" t="s">
        <v>81</v>
      </c>
      <c r="AY171" s="150" t="s">
        <v>126</v>
      </c>
    </row>
    <row r="172" spans="2:65" s="1" customFormat="1" ht="24.2" customHeight="1">
      <c r="B172" s="131"/>
      <c r="C172" s="132" t="s">
        <v>193</v>
      </c>
      <c r="D172" s="132" t="s">
        <v>129</v>
      </c>
      <c r="E172" s="133" t="s">
        <v>194</v>
      </c>
      <c r="F172" s="134" t="s">
        <v>195</v>
      </c>
      <c r="G172" s="135" t="s">
        <v>132</v>
      </c>
      <c r="H172" s="136">
        <v>1397.56</v>
      </c>
      <c r="I172" s="137"/>
      <c r="J172" s="138">
        <f>ROUND(I172*H172,2)</f>
        <v>0</v>
      </c>
      <c r="K172" s="134" t="s">
        <v>133</v>
      </c>
      <c r="L172" s="31"/>
      <c r="M172" s="139" t="s">
        <v>1</v>
      </c>
      <c r="N172" s="140" t="s">
        <v>41</v>
      </c>
      <c r="P172" s="141">
        <f>O172*H172</f>
        <v>0</v>
      </c>
      <c r="Q172" s="141">
        <v>1.5299999999999999E-3</v>
      </c>
      <c r="R172" s="141">
        <f>Q172*H172</f>
        <v>2.1382667999999998</v>
      </c>
      <c r="S172" s="141">
        <v>0</v>
      </c>
      <c r="T172" s="142">
        <f>S172*H172</f>
        <v>0</v>
      </c>
      <c r="AR172" s="143" t="s">
        <v>134</v>
      </c>
      <c r="AT172" s="143" t="s">
        <v>129</v>
      </c>
      <c r="AU172" s="143" t="s">
        <v>85</v>
      </c>
      <c r="AY172" s="16" t="s">
        <v>126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81</v>
      </c>
      <c r="BK172" s="144">
        <f>ROUND(I172*H172,2)</f>
        <v>0</v>
      </c>
      <c r="BL172" s="16" t="s">
        <v>134</v>
      </c>
      <c r="BM172" s="143" t="s">
        <v>196</v>
      </c>
    </row>
    <row r="173" spans="2:65" s="1" customFormat="1" ht="19.5">
      <c r="B173" s="31"/>
      <c r="D173" s="145" t="s">
        <v>136</v>
      </c>
      <c r="F173" s="146" t="s">
        <v>197</v>
      </c>
      <c r="I173" s="147"/>
      <c r="L173" s="31"/>
      <c r="M173" s="148"/>
      <c r="T173" s="55"/>
      <c r="AT173" s="16" t="s">
        <v>136</v>
      </c>
      <c r="AU173" s="16" t="s">
        <v>85</v>
      </c>
    </row>
    <row r="174" spans="2:65" s="12" customFormat="1" ht="11.25">
      <c r="B174" s="149"/>
      <c r="D174" s="145" t="s">
        <v>138</v>
      </c>
      <c r="E174" s="150" t="s">
        <v>1</v>
      </c>
      <c r="F174" s="151" t="s">
        <v>169</v>
      </c>
      <c r="H174" s="152">
        <v>1040.25</v>
      </c>
      <c r="I174" s="153"/>
      <c r="L174" s="149"/>
      <c r="M174" s="154"/>
      <c r="T174" s="155"/>
      <c r="AT174" s="150" t="s">
        <v>138</v>
      </c>
      <c r="AU174" s="150" t="s">
        <v>85</v>
      </c>
      <c r="AV174" s="12" t="s">
        <v>85</v>
      </c>
      <c r="AW174" s="12" t="s">
        <v>33</v>
      </c>
      <c r="AX174" s="12" t="s">
        <v>76</v>
      </c>
      <c r="AY174" s="150" t="s">
        <v>126</v>
      </c>
    </row>
    <row r="175" spans="2:65" s="12" customFormat="1" ht="11.25">
      <c r="B175" s="149"/>
      <c r="D175" s="145" t="s">
        <v>138</v>
      </c>
      <c r="E175" s="150" t="s">
        <v>1</v>
      </c>
      <c r="F175" s="151" t="s">
        <v>170</v>
      </c>
      <c r="H175" s="152">
        <v>357.31</v>
      </c>
      <c r="I175" s="153"/>
      <c r="L175" s="149"/>
      <c r="M175" s="154"/>
      <c r="T175" s="155"/>
      <c r="AT175" s="150" t="s">
        <v>138</v>
      </c>
      <c r="AU175" s="150" t="s">
        <v>85</v>
      </c>
      <c r="AV175" s="12" t="s">
        <v>85</v>
      </c>
      <c r="AW175" s="12" t="s">
        <v>33</v>
      </c>
      <c r="AX175" s="12" t="s">
        <v>76</v>
      </c>
      <c r="AY175" s="150" t="s">
        <v>126</v>
      </c>
    </row>
    <row r="176" spans="2:65" s="13" customFormat="1" ht="11.25">
      <c r="B176" s="156"/>
      <c r="D176" s="145" t="s">
        <v>138</v>
      </c>
      <c r="E176" s="157" t="s">
        <v>1</v>
      </c>
      <c r="F176" s="158" t="s">
        <v>140</v>
      </c>
      <c r="H176" s="159">
        <v>1397.56</v>
      </c>
      <c r="I176" s="160"/>
      <c r="L176" s="156"/>
      <c r="M176" s="161"/>
      <c r="T176" s="162"/>
      <c r="AT176" s="157" t="s">
        <v>138</v>
      </c>
      <c r="AU176" s="157" t="s">
        <v>85</v>
      </c>
      <c r="AV176" s="13" t="s">
        <v>134</v>
      </c>
      <c r="AW176" s="13" t="s">
        <v>33</v>
      </c>
      <c r="AX176" s="13" t="s">
        <v>81</v>
      </c>
      <c r="AY176" s="157" t="s">
        <v>126</v>
      </c>
    </row>
    <row r="177" spans="2:65" s="1" customFormat="1" ht="37.9" customHeight="1">
      <c r="B177" s="131"/>
      <c r="C177" s="132" t="s">
        <v>198</v>
      </c>
      <c r="D177" s="132" t="s">
        <v>129</v>
      </c>
      <c r="E177" s="133" t="s">
        <v>199</v>
      </c>
      <c r="F177" s="134" t="s">
        <v>200</v>
      </c>
      <c r="G177" s="135" t="s">
        <v>201</v>
      </c>
      <c r="H177" s="136">
        <v>1</v>
      </c>
      <c r="I177" s="137"/>
      <c r="J177" s="138">
        <f>ROUND(I177*H177,2)</f>
        <v>0</v>
      </c>
      <c r="K177" s="134" t="s">
        <v>148</v>
      </c>
      <c r="L177" s="31"/>
      <c r="M177" s="139" t="s">
        <v>1</v>
      </c>
      <c r="N177" s="140" t="s">
        <v>41</v>
      </c>
      <c r="P177" s="141">
        <f>O177*H177</f>
        <v>0</v>
      </c>
      <c r="Q177" s="141">
        <v>1.65E-3</v>
      </c>
      <c r="R177" s="141">
        <f>Q177*H177</f>
        <v>1.65E-3</v>
      </c>
      <c r="S177" s="141">
        <v>0</v>
      </c>
      <c r="T177" s="142">
        <f>S177*H177</f>
        <v>0</v>
      </c>
      <c r="AR177" s="143" t="s">
        <v>134</v>
      </c>
      <c r="AT177" s="143" t="s">
        <v>129</v>
      </c>
      <c r="AU177" s="143" t="s">
        <v>85</v>
      </c>
      <c r="AY177" s="16" t="s">
        <v>126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81</v>
      </c>
      <c r="BK177" s="144">
        <f>ROUND(I177*H177,2)</f>
        <v>0</v>
      </c>
      <c r="BL177" s="16" t="s">
        <v>134</v>
      </c>
      <c r="BM177" s="143" t="s">
        <v>202</v>
      </c>
    </row>
    <row r="178" spans="2:65" s="1" customFormat="1" ht="234">
      <c r="B178" s="31"/>
      <c r="D178" s="145" t="s">
        <v>136</v>
      </c>
      <c r="F178" s="146" t="s">
        <v>203</v>
      </c>
      <c r="I178" s="147"/>
      <c r="L178" s="31"/>
      <c r="M178" s="148"/>
      <c r="T178" s="55"/>
      <c r="AT178" s="16" t="s">
        <v>136</v>
      </c>
      <c r="AU178" s="16" t="s">
        <v>85</v>
      </c>
    </row>
    <row r="179" spans="2:65" s="12" customFormat="1" ht="11.25">
      <c r="B179" s="149"/>
      <c r="D179" s="145" t="s">
        <v>138</v>
      </c>
      <c r="E179" s="150" t="s">
        <v>1</v>
      </c>
      <c r="F179" s="151" t="s">
        <v>81</v>
      </c>
      <c r="H179" s="152">
        <v>1</v>
      </c>
      <c r="I179" s="153"/>
      <c r="L179" s="149"/>
      <c r="M179" s="154"/>
      <c r="T179" s="155"/>
      <c r="AT179" s="150" t="s">
        <v>138</v>
      </c>
      <c r="AU179" s="150" t="s">
        <v>85</v>
      </c>
      <c r="AV179" s="12" t="s">
        <v>85</v>
      </c>
      <c r="AW179" s="12" t="s">
        <v>33</v>
      </c>
      <c r="AX179" s="12" t="s">
        <v>76</v>
      </c>
      <c r="AY179" s="150" t="s">
        <v>126</v>
      </c>
    </row>
    <row r="180" spans="2:65" s="13" customFormat="1" ht="11.25">
      <c r="B180" s="156"/>
      <c r="D180" s="145" t="s">
        <v>138</v>
      </c>
      <c r="E180" s="157" t="s">
        <v>1</v>
      </c>
      <c r="F180" s="158" t="s">
        <v>140</v>
      </c>
      <c r="H180" s="159">
        <v>1</v>
      </c>
      <c r="I180" s="160"/>
      <c r="L180" s="156"/>
      <c r="M180" s="161"/>
      <c r="T180" s="162"/>
      <c r="AT180" s="157" t="s">
        <v>138</v>
      </c>
      <c r="AU180" s="157" t="s">
        <v>85</v>
      </c>
      <c r="AV180" s="13" t="s">
        <v>134</v>
      </c>
      <c r="AW180" s="13" t="s">
        <v>33</v>
      </c>
      <c r="AX180" s="13" t="s">
        <v>81</v>
      </c>
      <c r="AY180" s="157" t="s">
        <v>126</v>
      </c>
    </row>
    <row r="181" spans="2:65" s="11" customFormat="1" ht="22.9" customHeight="1">
      <c r="B181" s="119"/>
      <c r="D181" s="120" t="s">
        <v>75</v>
      </c>
      <c r="E181" s="129" t="s">
        <v>204</v>
      </c>
      <c r="F181" s="129" t="s">
        <v>205</v>
      </c>
      <c r="I181" s="122"/>
      <c r="J181" s="130">
        <f>BK181</f>
        <v>0</v>
      </c>
      <c r="L181" s="119"/>
      <c r="M181" s="124"/>
      <c r="P181" s="125">
        <f>SUM(P182:P186)</f>
        <v>0</v>
      </c>
      <c r="R181" s="125">
        <f>SUM(R182:R186)</f>
        <v>0</v>
      </c>
      <c r="T181" s="126">
        <f>SUM(T182:T186)</f>
        <v>0</v>
      </c>
      <c r="AR181" s="120" t="s">
        <v>81</v>
      </c>
      <c r="AT181" s="127" t="s">
        <v>75</v>
      </c>
      <c r="AU181" s="127" t="s">
        <v>81</v>
      </c>
      <c r="AY181" s="120" t="s">
        <v>126</v>
      </c>
      <c r="BK181" s="128">
        <f>SUM(BK182:BK186)</f>
        <v>0</v>
      </c>
    </row>
    <row r="182" spans="2:65" s="1" customFormat="1" ht="24.2" customHeight="1">
      <c r="B182" s="131"/>
      <c r="C182" s="132" t="s">
        <v>8</v>
      </c>
      <c r="D182" s="132" t="s">
        <v>129</v>
      </c>
      <c r="E182" s="133" t="s">
        <v>206</v>
      </c>
      <c r="F182" s="134" t="s">
        <v>207</v>
      </c>
      <c r="G182" s="135" t="s">
        <v>208</v>
      </c>
      <c r="H182" s="136">
        <v>6.0949999999999998</v>
      </c>
      <c r="I182" s="137"/>
      <c r="J182" s="138">
        <f>ROUND(I182*H182,2)</f>
        <v>0</v>
      </c>
      <c r="K182" s="134" t="s">
        <v>133</v>
      </c>
      <c r="L182" s="31"/>
      <c r="M182" s="139" t="s">
        <v>1</v>
      </c>
      <c r="N182" s="140" t="s">
        <v>41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134</v>
      </c>
      <c r="AT182" s="143" t="s">
        <v>129</v>
      </c>
      <c r="AU182" s="143" t="s">
        <v>85</v>
      </c>
      <c r="AY182" s="16" t="s">
        <v>126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81</v>
      </c>
      <c r="BK182" s="144">
        <f>ROUND(I182*H182,2)</f>
        <v>0</v>
      </c>
      <c r="BL182" s="16" t="s">
        <v>134</v>
      </c>
      <c r="BM182" s="143" t="s">
        <v>209</v>
      </c>
    </row>
    <row r="183" spans="2:65" s="1" customFormat="1" ht="24.2" customHeight="1">
      <c r="B183" s="131"/>
      <c r="C183" s="132" t="s">
        <v>210</v>
      </c>
      <c r="D183" s="132" t="s">
        <v>129</v>
      </c>
      <c r="E183" s="133" t="s">
        <v>211</v>
      </c>
      <c r="F183" s="134" t="s">
        <v>212</v>
      </c>
      <c r="G183" s="135" t="s">
        <v>208</v>
      </c>
      <c r="H183" s="136">
        <v>6.0949999999999998</v>
      </c>
      <c r="I183" s="137"/>
      <c r="J183" s="138">
        <f>ROUND(I183*H183,2)</f>
        <v>0</v>
      </c>
      <c r="K183" s="134" t="s">
        <v>133</v>
      </c>
      <c r="L183" s="31"/>
      <c r="M183" s="139" t="s">
        <v>1</v>
      </c>
      <c r="N183" s="140" t="s">
        <v>41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134</v>
      </c>
      <c r="AT183" s="143" t="s">
        <v>129</v>
      </c>
      <c r="AU183" s="143" t="s">
        <v>85</v>
      </c>
      <c r="AY183" s="16" t="s">
        <v>126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81</v>
      </c>
      <c r="BK183" s="144">
        <f>ROUND(I183*H183,2)</f>
        <v>0</v>
      </c>
      <c r="BL183" s="16" t="s">
        <v>134</v>
      </c>
      <c r="BM183" s="143" t="s">
        <v>213</v>
      </c>
    </row>
    <row r="184" spans="2:65" s="1" customFormat="1" ht="24.2" customHeight="1">
      <c r="B184" s="131"/>
      <c r="C184" s="132" t="s">
        <v>214</v>
      </c>
      <c r="D184" s="132" t="s">
        <v>129</v>
      </c>
      <c r="E184" s="133" t="s">
        <v>215</v>
      </c>
      <c r="F184" s="134" t="s">
        <v>216</v>
      </c>
      <c r="G184" s="135" t="s">
        <v>208</v>
      </c>
      <c r="H184" s="136">
        <v>182.85</v>
      </c>
      <c r="I184" s="137"/>
      <c r="J184" s="138">
        <f>ROUND(I184*H184,2)</f>
        <v>0</v>
      </c>
      <c r="K184" s="134" t="s">
        <v>133</v>
      </c>
      <c r="L184" s="31"/>
      <c r="M184" s="139" t="s">
        <v>1</v>
      </c>
      <c r="N184" s="140" t="s">
        <v>41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134</v>
      </c>
      <c r="AT184" s="143" t="s">
        <v>129</v>
      </c>
      <c r="AU184" s="143" t="s">
        <v>85</v>
      </c>
      <c r="AY184" s="16" t="s">
        <v>126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81</v>
      </c>
      <c r="BK184" s="144">
        <f>ROUND(I184*H184,2)</f>
        <v>0</v>
      </c>
      <c r="BL184" s="16" t="s">
        <v>134</v>
      </c>
      <c r="BM184" s="143" t="s">
        <v>217</v>
      </c>
    </row>
    <row r="185" spans="2:65" s="12" customFormat="1" ht="11.25">
      <c r="B185" s="149"/>
      <c r="D185" s="145" t="s">
        <v>138</v>
      </c>
      <c r="F185" s="151" t="s">
        <v>218</v>
      </c>
      <c r="H185" s="152">
        <v>182.85</v>
      </c>
      <c r="I185" s="153"/>
      <c r="L185" s="149"/>
      <c r="M185" s="154"/>
      <c r="T185" s="155"/>
      <c r="AT185" s="150" t="s">
        <v>138</v>
      </c>
      <c r="AU185" s="150" t="s">
        <v>85</v>
      </c>
      <c r="AV185" s="12" t="s">
        <v>85</v>
      </c>
      <c r="AW185" s="12" t="s">
        <v>3</v>
      </c>
      <c r="AX185" s="12" t="s">
        <v>81</v>
      </c>
      <c r="AY185" s="150" t="s">
        <v>126</v>
      </c>
    </row>
    <row r="186" spans="2:65" s="1" customFormat="1" ht="33" customHeight="1">
      <c r="B186" s="131"/>
      <c r="C186" s="132" t="s">
        <v>219</v>
      </c>
      <c r="D186" s="132" t="s">
        <v>129</v>
      </c>
      <c r="E186" s="133" t="s">
        <v>220</v>
      </c>
      <c r="F186" s="134" t="s">
        <v>221</v>
      </c>
      <c r="G186" s="135" t="s">
        <v>208</v>
      </c>
      <c r="H186" s="136">
        <v>6.0949999999999998</v>
      </c>
      <c r="I186" s="137"/>
      <c r="J186" s="138">
        <f>ROUND(I186*H186,2)</f>
        <v>0</v>
      </c>
      <c r="K186" s="134" t="s">
        <v>133</v>
      </c>
      <c r="L186" s="31"/>
      <c r="M186" s="139" t="s">
        <v>1</v>
      </c>
      <c r="N186" s="140" t="s">
        <v>41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134</v>
      </c>
      <c r="AT186" s="143" t="s">
        <v>129</v>
      </c>
      <c r="AU186" s="143" t="s">
        <v>85</v>
      </c>
      <c r="AY186" s="16" t="s">
        <v>126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81</v>
      </c>
      <c r="BK186" s="144">
        <f>ROUND(I186*H186,2)</f>
        <v>0</v>
      </c>
      <c r="BL186" s="16" t="s">
        <v>134</v>
      </c>
      <c r="BM186" s="143" t="s">
        <v>222</v>
      </c>
    </row>
    <row r="187" spans="2:65" s="11" customFormat="1" ht="22.9" customHeight="1">
      <c r="B187" s="119"/>
      <c r="D187" s="120" t="s">
        <v>75</v>
      </c>
      <c r="E187" s="129" t="s">
        <v>223</v>
      </c>
      <c r="F187" s="129" t="s">
        <v>224</v>
      </c>
      <c r="I187" s="122"/>
      <c r="J187" s="130">
        <f>BK187</f>
        <v>0</v>
      </c>
      <c r="L187" s="119"/>
      <c r="M187" s="124"/>
      <c r="P187" s="125">
        <f>P188</f>
        <v>0</v>
      </c>
      <c r="R187" s="125">
        <f>R188</f>
        <v>0</v>
      </c>
      <c r="T187" s="126">
        <f>T188</f>
        <v>0</v>
      </c>
      <c r="AR187" s="120" t="s">
        <v>81</v>
      </c>
      <c r="AT187" s="127" t="s">
        <v>75</v>
      </c>
      <c r="AU187" s="127" t="s">
        <v>81</v>
      </c>
      <c r="AY187" s="120" t="s">
        <v>126</v>
      </c>
      <c r="BK187" s="128">
        <f>BK188</f>
        <v>0</v>
      </c>
    </row>
    <row r="188" spans="2:65" s="1" customFormat="1" ht="16.5" customHeight="1">
      <c r="B188" s="131"/>
      <c r="C188" s="132" t="s">
        <v>225</v>
      </c>
      <c r="D188" s="132" t="s">
        <v>129</v>
      </c>
      <c r="E188" s="133" t="s">
        <v>226</v>
      </c>
      <c r="F188" s="134" t="s">
        <v>227</v>
      </c>
      <c r="G188" s="135" t="s">
        <v>208</v>
      </c>
      <c r="H188" s="136">
        <v>45.585000000000001</v>
      </c>
      <c r="I188" s="137"/>
      <c r="J188" s="138">
        <f>ROUND(I188*H188,2)</f>
        <v>0</v>
      </c>
      <c r="K188" s="134" t="s">
        <v>133</v>
      </c>
      <c r="L188" s="31"/>
      <c r="M188" s="139" t="s">
        <v>1</v>
      </c>
      <c r="N188" s="140" t="s">
        <v>41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134</v>
      </c>
      <c r="AT188" s="143" t="s">
        <v>129</v>
      </c>
      <c r="AU188" s="143" t="s">
        <v>85</v>
      </c>
      <c r="AY188" s="16" t="s">
        <v>126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81</v>
      </c>
      <c r="BK188" s="144">
        <f>ROUND(I188*H188,2)</f>
        <v>0</v>
      </c>
      <c r="BL188" s="16" t="s">
        <v>134</v>
      </c>
      <c r="BM188" s="143" t="s">
        <v>228</v>
      </c>
    </row>
    <row r="189" spans="2:65" s="11" customFormat="1" ht="25.9" customHeight="1">
      <c r="B189" s="119"/>
      <c r="D189" s="120" t="s">
        <v>75</v>
      </c>
      <c r="E189" s="121" t="s">
        <v>229</v>
      </c>
      <c r="F189" s="121" t="s">
        <v>230</v>
      </c>
      <c r="I189" s="122"/>
      <c r="J189" s="123">
        <f>BK189</f>
        <v>0</v>
      </c>
      <c r="L189" s="119"/>
      <c r="M189" s="124"/>
      <c r="P189" s="125">
        <f>P190+P210+P475+P544+P631+P719+P856+P967</f>
        <v>0</v>
      </c>
      <c r="R189" s="125">
        <f>R190+R210+R475+R544+R631+R719+R856+R967</f>
        <v>1.8461456000000003</v>
      </c>
      <c r="T189" s="126">
        <f>T190+T210+T475+T544+T631+T719+T856+T967</f>
        <v>0.22117150000000002</v>
      </c>
      <c r="AR189" s="120" t="s">
        <v>85</v>
      </c>
      <c r="AT189" s="127" t="s">
        <v>75</v>
      </c>
      <c r="AU189" s="127" t="s">
        <v>76</v>
      </c>
      <c r="AY189" s="120" t="s">
        <v>126</v>
      </c>
      <c r="BK189" s="128">
        <f>BK190+BK210+BK475+BK544+BK631+BK719+BK856+BK967</f>
        <v>0</v>
      </c>
    </row>
    <row r="190" spans="2:65" s="11" customFormat="1" ht="22.9" customHeight="1">
      <c r="B190" s="119"/>
      <c r="D190" s="120" t="s">
        <v>75</v>
      </c>
      <c r="E190" s="129" t="s">
        <v>231</v>
      </c>
      <c r="F190" s="129" t="s">
        <v>232</v>
      </c>
      <c r="I190" s="122"/>
      <c r="J190" s="130">
        <f>BK190</f>
        <v>0</v>
      </c>
      <c r="L190" s="119"/>
      <c r="M190" s="124"/>
      <c r="P190" s="125">
        <f>SUM(P191:P209)</f>
        <v>0</v>
      </c>
      <c r="R190" s="125">
        <f>SUM(R191:R209)</f>
        <v>4.2795E-2</v>
      </c>
      <c r="T190" s="126">
        <f>SUM(T191:T209)</f>
        <v>0</v>
      </c>
      <c r="AR190" s="120" t="s">
        <v>85</v>
      </c>
      <c r="AT190" s="127" t="s">
        <v>75</v>
      </c>
      <c r="AU190" s="127" t="s">
        <v>81</v>
      </c>
      <c r="AY190" s="120" t="s">
        <v>126</v>
      </c>
      <c r="BK190" s="128">
        <f>SUM(BK191:BK209)</f>
        <v>0</v>
      </c>
    </row>
    <row r="191" spans="2:65" s="1" customFormat="1" ht="37.9" customHeight="1">
      <c r="B191" s="131"/>
      <c r="C191" s="132" t="s">
        <v>233</v>
      </c>
      <c r="D191" s="132" t="s">
        <v>129</v>
      </c>
      <c r="E191" s="133" t="s">
        <v>234</v>
      </c>
      <c r="F191" s="134" t="s">
        <v>235</v>
      </c>
      <c r="G191" s="135" t="s">
        <v>236</v>
      </c>
      <c r="H191" s="136">
        <v>2.5</v>
      </c>
      <c r="I191" s="137"/>
      <c r="J191" s="138">
        <f>ROUND(I191*H191,2)</f>
        <v>0</v>
      </c>
      <c r="K191" s="134" t="s">
        <v>148</v>
      </c>
      <c r="L191" s="31"/>
      <c r="M191" s="139" t="s">
        <v>1</v>
      </c>
      <c r="N191" s="140" t="s">
        <v>41</v>
      </c>
      <c r="P191" s="141">
        <f>O191*H191</f>
        <v>0</v>
      </c>
      <c r="Q191" s="141">
        <v>6.5100000000000002E-3</v>
      </c>
      <c r="R191" s="141">
        <f>Q191*H191</f>
        <v>1.6275000000000001E-2</v>
      </c>
      <c r="S191" s="141">
        <v>0</v>
      </c>
      <c r="T191" s="142">
        <f>S191*H191</f>
        <v>0</v>
      </c>
      <c r="AR191" s="143" t="s">
        <v>225</v>
      </c>
      <c r="AT191" s="143" t="s">
        <v>129</v>
      </c>
      <c r="AU191" s="143" t="s">
        <v>85</v>
      </c>
      <c r="AY191" s="16" t="s">
        <v>126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81</v>
      </c>
      <c r="BK191" s="144">
        <f>ROUND(I191*H191,2)</f>
        <v>0</v>
      </c>
      <c r="BL191" s="16" t="s">
        <v>225</v>
      </c>
      <c r="BM191" s="143" t="s">
        <v>237</v>
      </c>
    </row>
    <row r="192" spans="2:65" s="14" customFormat="1" ht="22.5">
      <c r="B192" s="173"/>
      <c r="D192" s="145" t="s">
        <v>138</v>
      </c>
      <c r="E192" s="174" t="s">
        <v>1</v>
      </c>
      <c r="F192" s="175" t="s">
        <v>238</v>
      </c>
      <c r="H192" s="174" t="s">
        <v>1</v>
      </c>
      <c r="I192" s="176"/>
      <c r="L192" s="173"/>
      <c r="M192" s="177"/>
      <c r="T192" s="178"/>
      <c r="AT192" s="174" t="s">
        <v>138</v>
      </c>
      <c r="AU192" s="174" t="s">
        <v>85</v>
      </c>
      <c r="AV192" s="14" t="s">
        <v>81</v>
      </c>
      <c r="AW192" s="14" t="s">
        <v>33</v>
      </c>
      <c r="AX192" s="14" t="s">
        <v>76</v>
      </c>
      <c r="AY192" s="174" t="s">
        <v>126</v>
      </c>
    </row>
    <row r="193" spans="2:65" s="14" customFormat="1" ht="22.5">
      <c r="B193" s="173"/>
      <c r="D193" s="145" t="s">
        <v>138</v>
      </c>
      <c r="E193" s="174" t="s">
        <v>1</v>
      </c>
      <c r="F193" s="175" t="s">
        <v>239</v>
      </c>
      <c r="H193" s="174" t="s">
        <v>1</v>
      </c>
      <c r="I193" s="176"/>
      <c r="L193" s="173"/>
      <c r="M193" s="177"/>
      <c r="T193" s="178"/>
      <c r="AT193" s="174" t="s">
        <v>138</v>
      </c>
      <c r="AU193" s="174" t="s">
        <v>85</v>
      </c>
      <c r="AV193" s="14" t="s">
        <v>81</v>
      </c>
      <c r="AW193" s="14" t="s">
        <v>33</v>
      </c>
      <c r="AX193" s="14" t="s">
        <v>76</v>
      </c>
      <c r="AY193" s="174" t="s">
        <v>126</v>
      </c>
    </row>
    <row r="194" spans="2:65" s="14" customFormat="1" ht="11.25">
      <c r="B194" s="173"/>
      <c r="D194" s="145" t="s">
        <v>138</v>
      </c>
      <c r="E194" s="174" t="s">
        <v>1</v>
      </c>
      <c r="F194" s="175" t="s">
        <v>240</v>
      </c>
      <c r="H194" s="174" t="s">
        <v>1</v>
      </c>
      <c r="I194" s="176"/>
      <c r="L194" s="173"/>
      <c r="M194" s="177"/>
      <c r="T194" s="178"/>
      <c r="AT194" s="174" t="s">
        <v>138</v>
      </c>
      <c r="AU194" s="174" t="s">
        <v>85</v>
      </c>
      <c r="AV194" s="14" t="s">
        <v>81</v>
      </c>
      <c r="AW194" s="14" t="s">
        <v>33</v>
      </c>
      <c r="AX194" s="14" t="s">
        <v>76</v>
      </c>
      <c r="AY194" s="174" t="s">
        <v>126</v>
      </c>
    </row>
    <row r="195" spans="2:65" s="14" customFormat="1" ht="11.25">
      <c r="B195" s="173"/>
      <c r="D195" s="145" t="s">
        <v>138</v>
      </c>
      <c r="E195" s="174" t="s">
        <v>1</v>
      </c>
      <c r="F195" s="175" t="s">
        <v>241</v>
      </c>
      <c r="H195" s="174" t="s">
        <v>1</v>
      </c>
      <c r="I195" s="176"/>
      <c r="L195" s="173"/>
      <c r="M195" s="177"/>
      <c r="T195" s="178"/>
      <c r="AT195" s="174" t="s">
        <v>138</v>
      </c>
      <c r="AU195" s="174" t="s">
        <v>85</v>
      </c>
      <c r="AV195" s="14" t="s">
        <v>81</v>
      </c>
      <c r="AW195" s="14" t="s">
        <v>33</v>
      </c>
      <c r="AX195" s="14" t="s">
        <v>76</v>
      </c>
      <c r="AY195" s="174" t="s">
        <v>126</v>
      </c>
    </row>
    <row r="196" spans="2:65" s="14" customFormat="1" ht="22.5">
      <c r="B196" s="173"/>
      <c r="D196" s="145" t="s">
        <v>138</v>
      </c>
      <c r="E196" s="174" t="s">
        <v>1</v>
      </c>
      <c r="F196" s="175" t="s">
        <v>242</v>
      </c>
      <c r="H196" s="174" t="s">
        <v>1</v>
      </c>
      <c r="I196" s="176"/>
      <c r="L196" s="173"/>
      <c r="M196" s="177"/>
      <c r="T196" s="178"/>
      <c r="AT196" s="174" t="s">
        <v>138</v>
      </c>
      <c r="AU196" s="174" t="s">
        <v>85</v>
      </c>
      <c r="AV196" s="14" t="s">
        <v>81</v>
      </c>
      <c r="AW196" s="14" t="s">
        <v>33</v>
      </c>
      <c r="AX196" s="14" t="s">
        <v>76</v>
      </c>
      <c r="AY196" s="174" t="s">
        <v>126</v>
      </c>
    </row>
    <row r="197" spans="2:65" s="12" customFormat="1" ht="11.25">
      <c r="B197" s="149"/>
      <c r="D197" s="145" t="s">
        <v>138</v>
      </c>
      <c r="E197" s="150" t="s">
        <v>1</v>
      </c>
      <c r="F197" s="151" t="s">
        <v>243</v>
      </c>
      <c r="H197" s="152">
        <v>2.5</v>
      </c>
      <c r="I197" s="153"/>
      <c r="L197" s="149"/>
      <c r="M197" s="154"/>
      <c r="T197" s="155"/>
      <c r="AT197" s="150" t="s">
        <v>138</v>
      </c>
      <c r="AU197" s="150" t="s">
        <v>85</v>
      </c>
      <c r="AV197" s="12" t="s">
        <v>85</v>
      </c>
      <c r="AW197" s="12" t="s">
        <v>33</v>
      </c>
      <c r="AX197" s="12" t="s">
        <v>76</v>
      </c>
      <c r="AY197" s="150" t="s">
        <v>126</v>
      </c>
    </row>
    <row r="198" spans="2:65" s="13" customFormat="1" ht="11.25">
      <c r="B198" s="156"/>
      <c r="D198" s="145" t="s">
        <v>138</v>
      </c>
      <c r="E198" s="157" t="s">
        <v>1</v>
      </c>
      <c r="F198" s="158" t="s">
        <v>140</v>
      </c>
      <c r="H198" s="159">
        <v>2.5</v>
      </c>
      <c r="I198" s="160"/>
      <c r="L198" s="156"/>
      <c r="M198" s="161"/>
      <c r="T198" s="162"/>
      <c r="AT198" s="157" t="s">
        <v>138</v>
      </c>
      <c r="AU198" s="157" t="s">
        <v>85</v>
      </c>
      <c r="AV198" s="13" t="s">
        <v>134</v>
      </c>
      <c r="AW198" s="13" t="s">
        <v>33</v>
      </c>
      <c r="AX198" s="13" t="s">
        <v>81</v>
      </c>
      <c r="AY198" s="157" t="s">
        <v>126</v>
      </c>
    </row>
    <row r="199" spans="2:65" s="1" customFormat="1" ht="37.9" customHeight="1">
      <c r="B199" s="131"/>
      <c r="C199" s="132" t="s">
        <v>244</v>
      </c>
      <c r="D199" s="132" t="s">
        <v>129</v>
      </c>
      <c r="E199" s="133" t="s">
        <v>245</v>
      </c>
      <c r="F199" s="134" t="s">
        <v>246</v>
      </c>
      <c r="G199" s="135" t="s">
        <v>190</v>
      </c>
      <c r="H199" s="136">
        <v>1</v>
      </c>
      <c r="I199" s="137"/>
      <c r="J199" s="138">
        <f>ROUND(I199*H199,2)</f>
        <v>0</v>
      </c>
      <c r="K199" s="134" t="s">
        <v>148</v>
      </c>
      <c r="L199" s="31"/>
      <c r="M199" s="139" t="s">
        <v>1</v>
      </c>
      <c r="N199" s="140" t="s">
        <v>41</v>
      </c>
      <c r="P199" s="141">
        <f>O199*H199</f>
        <v>0</v>
      </c>
      <c r="Q199" s="141">
        <v>2.6519999999999998E-2</v>
      </c>
      <c r="R199" s="141">
        <f>Q199*H199</f>
        <v>2.6519999999999998E-2</v>
      </c>
      <c r="S199" s="141">
        <v>0</v>
      </c>
      <c r="T199" s="142">
        <f>S199*H199</f>
        <v>0</v>
      </c>
      <c r="AR199" s="143" t="s">
        <v>225</v>
      </c>
      <c r="AT199" s="143" t="s">
        <v>129</v>
      </c>
      <c r="AU199" s="143" t="s">
        <v>85</v>
      </c>
      <c r="AY199" s="16" t="s">
        <v>126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81</v>
      </c>
      <c r="BK199" s="144">
        <f>ROUND(I199*H199,2)</f>
        <v>0</v>
      </c>
      <c r="BL199" s="16" t="s">
        <v>225</v>
      </c>
      <c r="BM199" s="143" t="s">
        <v>247</v>
      </c>
    </row>
    <row r="200" spans="2:65" s="14" customFormat="1" ht="33.75">
      <c r="B200" s="173"/>
      <c r="D200" s="145" t="s">
        <v>138</v>
      </c>
      <c r="E200" s="174" t="s">
        <v>1</v>
      </c>
      <c r="F200" s="175" t="s">
        <v>248</v>
      </c>
      <c r="H200" s="174" t="s">
        <v>1</v>
      </c>
      <c r="I200" s="176"/>
      <c r="L200" s="173"/>
      <c r="M200" s="177"/>
      <c r="T200" s="178"/>
      <c r="AT200" s="174" t="s">
        <v>138</v>
      </c>
      <c r="AU200" s="174" t="s">
        <v>85</v>
      </c>
      <c r="AV200" s="14" t="s">
        <v>81</v>
      </c>
      <c r="AW200" s="14" t="s">
        <v>33</v>
      </c>
      <c r="AX200" s="14" t="s">
        <v>76</v>
      </c>
      <c r="AY200" s="174" t="s">
        <v>126</v>
      </c>
    </row>
    <row r="201" spans="2:65" s="14" customFormat="1" ht="22.5">
      <c r="B201" s="173"/>
      <c r="D201" s="145" t="s">
        <v>138</v>
      </c>
      <c r="E201" s="174" t="s">
        <v>1</v>
      </c>
      <c r="F201" s="175" t="s">
        <v>249</v>
      </c>
      <c r="H201" s="174" t="s">
        <v>1</v>
      </c>
      <c r="I201" s="176"/>
      <c r="L201" s="173"/>
      <c r="M201" s="177"/>
      <c r="T201" s="178"/>
      <c r="AT201" s="174" t="s">
        <v>138</v>
      </c>
      <c r="AU201" s="174" t="s">
        <v>85</v>
      </c>
      <c r="AV201" s="14" t="s">
        <v>81</v>
      </c>
      <c r="AW201" s="14" t="s">
        <v>33</v>
      </c>
      <c r="AX201" s="14" t="s">
        <v>76</v>
      </c>
      <c r="AY201" s="174" t="s">
        <v>126</v>
      </c>
    </row>
    <row r="202" spans="2:65" s="14" customFormat="1" ht="22.5">
      <c r="B202" s="173"/>
      <c r="D202" s="145" t="s">
        <v>138</v>
      </c>
      <c r="E202" s="174" t="s">
        <v>1</v>
      </c>
      <c r="F202" s="175" t="s">
        <v>250</v>
      </c>
      <c r="H202" s="174" t="s">
        <v>1</v>
      </c>
      <c r="I202" s="176"/>
      <c r="L202" s="173"/>
      <c r="M202" s="177"/>
      <c r="T202" s="178"/>
      <c r="AT202" s="174" t="s">
        <v>138</v>
      </c>
      <c r="AU202" s="174" t="s">
        <v>85</v>
      </c>
      <c r="AV202" s="14" t="s">
        <v>81</v>
      </c>
      <c r="AW202" s="14" t="s">
        <v>33</v>
      </c>
      <c r="AX202" s="14" t="s">
        <v>76</v>
      </c>
      <c r="AY202" s="174" t="s">
        <v>126</v>
      </c>
    </row>
    <row r="203" spans="2:65" s="14" customFormat="1" ht="33.75">
      <c r="B203" s="173"/>
      <c r="D203" s="145" t="s">
        <v>138</v>
      </c>
      <c r="E203" s="174" t="s">
        <v>1</v>
      </c>
      <c r="F203" s="175" t="s">
        <v>251</v>
      </c>
      <c r="H203" s="174" t="s">
        <v>1</v>
      </c>
      <c r="I203" s="176"/>
      <c r="L203" s="173"/>
      <c r="M203" s="177"/>
      <c r="T203" s="178"/>
      <c r="AT203" s="174" t="s">
        <v>138</v>
      </c>
      <c r="AU203" s="174" t="s">
        <v>85</v>
      </c>
      <c r="AV203" s="14" t="s">
        <v>81</v>
      </c>
      <c r="AW203" s="14" t="s">
        <v>33</v>
      </c>
      <c r="AX203" s="14" t="s">
        <v>76</v>
      </c>
      <c r="AY203" s="174" t="s">
        <v>126</v>
      </c>
    </row>
    <row r="204" spans="2:65" s="14" customFormat="1" ht="33.75">
      <c r="B204" s="173"/>
      <c r="D204" s="145" t="s">
        <v>138</v>
      </c>
      <c r="E204" s="174" t="s">
        <v>1</v>
      </c>
      <c r="F204" s="175" t="s">
        <v>252</v>
      </c>
      <c r="H204" s="174" t="s">
        <v>1</v>
      </c>
      <c r="I204" s="176"/>
      <c r="L204" s="173"/>
      <c r="M204" s="177"/>
      <c r="T204" s="178"/>
      <c r="AT204" s="174" t="s">
        <v>138</v>
      </c>
      <c r="AU204" s="174" t="s">
        <v>85</v>
      </c>
      <c r="AV204" s="14" t="s">
        <v>81</v>
      </c>
      <c r="AW204" s="14" t="s">
        <v>33</v>
      </c>
      <c r="AX204" s="14" t="s">
        <v>76</v>
      </c>
      <c r="AY204" s="174" t="s">
        <v>126</v>
      </c>
    </row>
    <row r="205" spans="2:65" s="14" customFormat="1" ht="33.75">
      <c r="B205" s="173"/>
      <c r="D205" s="145" t="s">
        <v>138</v>
      </c>
      <c r="E205" s="174" t="s">
        <v>1</v>
      </c>
      <c r="F205" s="175" t="s">
        <v>253</v>
      </c>
      <c r="H205" s="174" t="s">
        <v>1</v>
      </c>
      <c r="I205" s="176"/>
      <c r="L205" s="173"/>
      <c r="M205" s="177"/>
      <c r="T205" s="178"/>
      <c r="AT205" s="174" t="s">
        <v>138</v>
      </c>
      <c r="AU205" s="174" t="s">
        <v>85</v>
      </c>
      <c r="AV205" s="14" t="s">
        <v>81</v>
      </c>
      <c r="AW205" s="14" t="s">
        <v>33</v>
      </c>
      <c r="AX205" s="14" t="s">
        <v>76</v>
      </c>
      <c r="AY205" s="174" t="s">
        <v>126</v>
      </c>
    </row>
    <row r="206" spans="2:65" s="14" customFormat="1" ht="22.5">
      <c r="B206" s="173"/>
      <c r="D206" s="145" t="s">
        <v>138</v>
      </c>
      <c r="E206" s="174" t="s">
        <v>1</v>
      </c>
      <c r="F206" s="175" t="s">
        <v>254</v>
      </c>
      <c r="H206" s="174" t="s">
        <v>1</v>
      </c>
      <c r="I206" s="176"/>
      <c r="L206" s="173"/>
      <c r="M206" s="177"/>
      <c r="T206" s="178"/>
      <c r="AT206" s="174" t="s">
        <v>138</v>
      </c>
      <c r="AU206" s="174" t="s">
        <v>85</v>
      </c>
      <c r="AV206" s="14" t="s">
        <v>81</v>
      </c>
      <c r="AW206" s="14" t="s">
        <v>33</v>
      </c>
      <c r="AX206" s="14" t="s">
        <v>76</v>
      </c>
      <c r="AY206" s="174" t="s">
        <v>126</v>
      </c>
    </row>
    <row r="207" spans="2:65" s="14" customFormat="1" ht="22.5">
      <c r="B207" s="173"/>
      <c r="D207" s="145" t="s">
        <v>138</v>
      </c>
      <c r="E207" s="174" t="s">
        <v>1</v>
      </c>
      <c r="F207" s="175" t="s">
        <v>242</v>
      </c>
      <c r="H207" s="174" t="s">
        <v>1</v>
      </c>
      <c r="I207" s="176"/>
      <c r="L207" s="173"/>
      <c r="M207" s="177"/>
      <c r="T207" s="178"/>
      <c r="AT207" s="174" t="s">
        <v>138</v>
      </c>
      <c r="AU207" s="174" t="s">
        <v>85</v>
      </c>
      <c r="AV207" s="14" t="s">
        <v>81</v>
      </c>
      <c r="AW207" s="14" t="s">
        <v>33</v>
      </c>
      <c r="AX207" s="14" t="s">
        <v>76</v>
      </c>
      <c r="AY207" s="174" t="s">
        <v>126</v>
      </c>
    </row>
    <row r="208" spans="2:65" s="12" customFormat="1" ht="11.25">
      <c r="B208" s="149"/>
      <c r="D208" s="145" t="s">
        <v>138</v>
      </c>
      <c r="E208" s="150" t="s">
        <v>1</v>
      </c>
      <c r="F208" s="151" t="s">
        <v>81</v>
      </c>
      <c r="H208" s="152">
        <v>1</v>
      </c>
      <c r="I208" s="153"/>
      <c r="L208" s="149"/>
      <c r="M208" s="154"/>
      <c r="T208" s="155"/>
      <c r="AT208" s="150" t="s">
        <v>138</v>
      </c>
      <c r="AU208" s="150" t="s">
        <v>85</v>
      </c>
      <c r="AV208" s="12" t="s">
        <v>85</v>
      </c>
      <c r="AW208" s="12" t="s">
        <v>33</v>
      </c>
      <c r="AX208" s="12" t="s">
        <v>76</v>
      </c>
      <c r="AY208" s="150" t="s">
        <v>126</v>
      </c>
    </row>
    <row r="209" spans="2:65" s="13" customFormat="1" ht="11.25">
      <c r="B209" s="156"/>
      <c r="D209" s="145" t="s">
        <v>138</v>
      </c>
      <c r="E209" s="157" t="s">
        <v>1</v>
      </c>
      <c r="F209" s="158" t="s">
        <v>140</v>
      </c>
      <c r="H209" s="159">
        <v>1</v>
      </c>
      <c r="I209" s="160"/>
      <c r="L209" s="156"/>
      <c r="M209" s="161"/>
      <c r="T209" s="162"/>
      <c r="AT209" s="157" t="s">
        <v>138</v>
      </c>
      <c r="AU209" s="157" t="s">
        <v>85</v>
      </c>
      <c r="AV209" s="13" t="s">
        <v>134</v>
      </c>
      <c r="AW209" s="13" t="s">
        <v>33</v>
      </c>
      <c r="AX209" s="13" t="s">
        <v>81</v>
      </c>
      <c r="AY209" s="157" t="s">
        <v>126</v>
      </c>
    </row>
    <row r="210" spans="2:65" s="11" customFormat="1" ht="22.9" customHeight="1">
      <c r="B210" s="119"/>
      <c r="D210" s="120" t="s">
        <v>75</v>
      </c>
      <c r="E210" s="129" t="s">
        <v>255</v>
      </c>
      <c r="F210" s="129" t="s">
        <v>256</v>
      </c>
      <c r="I210" s="122"/>
      <c r="J210" s="130">
        <f>BK210</f>
        <v>0</v>
      </c>
      <c r="L210" s="119"/>
      <c r="M210" s="124"/>
      <c r="P210" s="125">
        <f>SUM(P211:P474)</f>
        <v>0</v>
      </c>
      <c r="R210" s="125">
        <f>SUM(R211:R474)</f>
        <v>0.11574090000000001</v>
      </c>
      <c r="T210" s="126">
        <f>SUM(T211:T474)</f>
        <v>1.7373999999999997E-2</v>
      </c>
      <c r="AR210" s="120" t="s">
        <v>85</v>
      </c>
      <c r="AT210" s="127" t="s">
        <v>75</v>
      </c>
      <c r="AU210" s="127" t="s">
        <v>81</v>
      </c>
      <c r="AY210" s="120" t="s">
        <v>126</v>
      </c>
      <c r="BK210" s="128">
        <f>SUM(BK211:BK474)</f>
        <v>0</v>
      </c>
    </row>
    <row r="211" spans="2:65" s="1" customFormat="1" ht="37.9" customHeight="1">
      <c r="B211" s="131"/>
      <c r="C211" s="132" t="s">
        <v>257</v>
      </c>
      <c r="D211" s="132" t="s">
        <v>129</v>
      </c>
      <c r="E211" s="133" t="s">
        <v>258</v>
      </c>
      <c r="F211" s="134" t="s">
        <v>259</v>
      </c>
      <c r="G211" s="135" t="s">
        <v>236</v>
      </c>
      <c r="H211" s="136">
        <v>62.05</v>
      </c>
      <c r="I211" s="137"/>
      <c r="J211" s="138">
        <f>ROUND(I211*H211,2)</f>
        <v>0</v>
      </c>
      <c r="K211" s="134" t="s">
        <v>148</v>
      </c>
      <c r="L211" s="31"/>
      <c r="M211" s="139" t="s">
        <v>1</v>
      </c>
      <c r="N211" s="140" t="s">
        <v>41</v>
      </c>
      <c r="P211" s="141">
        <f>O211*H211</f>
        <v>0</v>
      </c>
      <c r="Q211" s="141">
        <v>0</v>
      </c>
      <c r="R211" s="141">
        <f>Q211*H211</f>
        <v>0</v>
      </c>
      <c r="S211" s="141">
        <v>2.7999999999999998E-4</v>
      </c>
      <c r="T211" s="142">
        <f>S211*H211</f>
        <v>1.7373999999999997E-2</v>
      </c>
      <c r="AR211" s="143" t="s">
        <v>225</v>
      </c>
      <c r="AT211" s="143" t="s">
        <v>129</v>
      </c>
      <c r="AU211" s="143" t="s">
        <v>85</v>
      </c>
      <c r="AY211" s="16" t="s">
        <v>126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81</v>
      </c>
      <c r="BK211" s="144">
        <f>ROUND(I211*H211,2)</f>
        <v>0</v>
      </c>
      <c r="BL211" s="16" t="s">
        <v>225</v>
      </c>
      <c r="BM211" s="143" t="s">
        <v>260</v>
      </c>
    </row>
    <row r="212" spans="2:65" s="14" customFormat="1" ht="22.5">
      <c r="B212" s="173"/>
      <c r="D212" s="145" t="s">
        <v>138</v>
      </c>
      <c r="E212" s="174" t="s">
        <v>1</v>
      </c>
      <c r="F212" s="175" t="s">
        <v>261</v>
      </c>
      <c r="H212" s="174" t="s">
        <v>1</v>
      </c>
      <c r="I212" s="176"/>
      <c r="L212" s="173"/>
      <c r="M212" s="177"/>
      <c r="T212" s="178"/>
      <c r="AT212" s="174" t="s">
        <v>138</v>
      </c>
      <c r="AU212" s="174" t="s">
        <v>85</v>
      </c>
      <c r="AV212" s="14" t="s">
        <v>81</v>
      </c>
      <c r="AW212" s="14" t="s">
        <v>33</v>
      </c>
      <c r="AX212" s="14" t="s">
        <v>76</v>
      </c>
      <c r="AY212" s="174" t="s">
        <v>126</v>
      </c>
    </row>
    <row r="213" spans="2:65" s="14" customFormat="1" ht="11.25">
      <c r="B213" s="173"/>
      <c r="D213" s="145" t="s">
        <v>138</v>
      </c>
      <c r="E213" s="174" t="s">
        <v>1</v>
      </c>
      <c r="F213" s="175" t="s">
        <v>262</v>
      </c>
      <c r="H213" s="174" t="s">
        <v>1</v>
      </c>
      <c r="I213" s="176"/>
      <c r="L213" s="173"/>
      <c r="M213" s="177"/>
      <c r="T213" s="178"/>
      <c r="AT213" s="174" t="s">
        <v>138</v>
      </c>
      <c r="AU213" s="174" t="s">
        <v>85</v>
      </c>
      <c r="AV213" s="14" t="s">
        <v>81</v>
      </c>
      <c r="AW213" s="14" t="s">
        <v>33</v>
      </c>
      <c r="AX213" s="14" t="s">
        <v>76</v>
      </c>
      <c r="AY213" s="174" t="s">
        <v>126</v>
      </c>
    </row>
    <row r="214" spans="2:65" s="14" customFormat="1" ht="22.5">
      <c r="B214" s="173"/>
      <c r="D214" s="145" t="s">
        <v>138</v>
      </c>
      <c r="E214" s="174" t="s">
        <v>1</v>
      </c>
      <c r="F214" s="175" t="s">
        <v>263</v>
      </c>
      <c r="H214" s="174" t="s">
        <v>1</v>
      </c>
      <c r="I214" s="176"/>
      <c r="L214" s="173"/>
      <c r="M214" s="177"/>
      <c r="T214" s="178"/>
      <c r="AT214" s="174" t="s">
        <v>138</v>
      </c>
      <c r="AU214" s="174" t="s">
        <v>85</v>
      </c>
      <c r="AV214" s="14" t="s">
        <v>81</v>
      </c>
      <c r="AW214" s="14" t="s">
        <v>33</v>
      </c>
      <c r="AX214" s="14" t="s">
        <v>76</v>
      </c>
      <c r="AY214" s="174" t="s">
        <v>126</v>
      </c>
    </row>
    <row r="215" spans="2:65" s="14" customFormat="1" ht="22.5">
      <c r="B215" s="173"/>
      <c r="D215" s="145" t="s">
        <v>138</v>
      </c>
      <c r="E215" s="174" t="s">
        <v>1</v>
      </c>
      <c r="F215" s="175" t="s">
        <v>264</v>
      </c>
      <c r="H215" s="174" t="s">
        <v>1</v>
      </c>
      <c r="I215" s="176"/>
      <c r="L215" s="173"/>
      <c r="M215" s="177"/>
      <c r="T215" s="178"/>
      <c r="AT215" s="174" t="s">
        <v>138</v>
      </c>
      <c r="AU215" s="174" t="s">
        <v>85</v>
      </c>
      <c r="AV215" s="14" t="s">
        <v>81</v>
      </c>
      <c r="AW215" s="14" t="s">
        <v>33</v>
      </c>
      <c r="AX215" s="14" t="s">
        <v>76</v>
      </c>
      <c r="AY215" s="174" t="s">
        <v>126</v>
      </c>
    </row>
    <row r="216" spans="2:65" s="12" customFormat="1" ht="11.25">
      <c r="B216" s="149"/>
      <c r="D216" s="145" t="s">
        <v>138</v>
      </c>
      <c r="E216" s="150" t="s">
        <v>1</v>
      </c>
      <c r="F216" s="151" t="s">
        <v>265</v>
      </c>
      <c r="H216" s="152">
        <v>62.05</v>
      </c>
      <c r="I216" s="153"/>
      <c r="L216" s="149"/>
      <c r="M216" s="154"/>
      <c r="T216" s="155"/>
      <c r="AT216" s="150" t="s">
        <v>138</v>
      </c>
      <c r="AU216" s="150" t="s">
        <v>85</v>
      </c>
      <c r="AV216" s="12" t="s">
        <v>85</v>
      </c>
      <c r="AW216" s="12" t="s">
        <v>33</v>
      </c>
      <c r="AX216" s="12" t="s">
        <v>76</v>
      </c>
      <c r="AY216" s="150" t="s">
        <v>126</v>
      </c>
    </row>
    <row r="217" spans="2:65" s="13" customFormat="1" ht="11.25">
      <c r="B217" s="156"/>
      <c r="D217" s="145" t="s">
        <v>138</v>
      </c>
      <c r="E217" s="157" t="s">
        <v>1</v>
      </c>
      <c r="F217" s="158" t="s">
        <v>140</v>
      </c>
      <c r="H217" s="159">
        <v>62.05</v>
      </c>
      <c r="I217" s="160"/>
      <c r="L217" s="156"/>
      <c r="M217" s="161"/>
      <c r="T217" s="162"/>
      <c r="AT217" s="157" t="s">
        <v>138</v>
      </c>
      <c r="AU217" s="157" t="s">
        <v>85</v>
      </c>
      <c r="AV217" s="13" t="s">
        <v>134</v>
      </c>
      <c r="AW217" s="13" t="s">
        <v>33</v>
      </c>
      <c r="AX217" s="13" t="s">
        <v>81</v>
      </c>
      <c r="AY217" s="157" t="s">
        <v>126</v>
      </c>
    </row>
    <row r="218" spans="2:65" s="1" customFormat="1" ht="37.9" customHeight="1">
      <c r="B218" s="131"/>
      <c r="C218" s="132" t="s">
        <v>266</v>
      </c>
      <c r="D218" s="132" t="s">
        <v>129</v>
      </c>
      <c r="E218" s="133" t="s">
        <v>267</v>
      </c>
      <c r="F218" s="134" t="s">
        <v>268</v>
      </c>
      <c r="G218" s="135" t="s">
        <v>236</v>
      </c>
      <c r="H218" s="136">
        <v>25.95</v>
      </c>
      <c r="I218" s="137"/>
      <c r="J218" s="138">
        <f>ROUND(I218*H218,2)</f>
        <v>0</v>
      </c>
      <c r="K218" s="134" t="s">
        <v>148</v>
      </c>
      <c r="L218" s="31"/>
      <c r="M218" s="139" t="s">
        <v>1</v>
      </c>
      <c r="N218" s="140" t="s">
        <v>41</v>
      </c>
      <c r="P218" s="141">
        <f>O218*H218</f>
        <v>0</v>
      </c>
      <c r="Q218" s="141">
        <v>7.3999999999999999E-4</v>
      </c>
      <c r="R218" s="141">
        <f>Q218*H218</f>
        <v>1.9202999999999998E-2</v>
      </c>
      <c r="S218" s="141">
        <v>0</v>
      </c>
      <c r="T218" s="142">
        <f>S218*H218</f>
        <v>0</v>
      </c>
      <c r="AR218" s="143" t="s">
        <v>225</v>
      </c>
      <c r="AT218" s="143" t="s">
        <v>129</v>
      </c>
      <c r="AU218" s="143" t="s">
        <v>85</v>
      </c>
      <c r="AY218" s="16" t="s">
        <v>126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81</v>
      </c>
      <c r="BK218" s="144">
        <f>ROUND(I218*H218,2)</f>
        <v>0</v>
      </c>
      <c r="BL218" s="16" t="s">
        <v>225</v>
      </c>
      <c r="BM218" s="143" t="s">
        <v>269</v>
      </c>
    </row>
    <row r="219" spans="2:65" s="14" customFormat="1" ht="33.75">
      <c r="B219" s="173"/>
      <c r="D219" s="145" t="s">
        <v>138</v>
      </c>
      <c r="E219" s="174" t="s">
        <v>1</v>
      </c>
      <c r="F219" s="175" t="s">
        <v>270</v>
      </c>
      <c r="H219" s="174" t="s">
        <v>1</v>
      </c>
      <c r="I219" s="176"/>
      <c r="L219" s="173"/>
      <c r="M219" s="177"/>
      <c r="T219" s="178"/>
      <c r="AT219" s="174" t="s">
        <v>138</v>
      </c>
      <c r="AU219" s="174" t="s">
        <v>85</v>
      </c>
      <c r="AV219" s="14" t="s">
        <v>81</v>
      </c>
      <c r="AW219" s="14" t="s">
        <v>33</v>
      </c>
      <c r="AX219" s="14" t="s">
        <v>76</v>
      </c>
      <c r="AY219" s="174" t="s">
        <v>126</v>
      </c>
    </row>
    <row r="220" spans="2:65" s="14" customFormat="1" ht="11.25">
      <c r="B220" s="173"/>
      <c r="D220" s="145" t="s">
        <v>138</v>
      </c>
      <c r="E220" s="174" t="s">
        <v>1</v>
      </c>
      <c r="F220" s="175" t="s">
        <v>271</v>
      </c>
      <c r="H220" s="174" t="s">
        <v>1</v>
      </c>
      <c r="I220" s="176"/>
      <c r="L220" s="173"/>
      <c r="M220" s="177"/>
      <c r="T220" s="178"/>
      <c r="AT220" s="174" t="s">
        <v>138</v>
      </c>
      <c r="AU220" s="174" t="s">
        <v>85</v>
      </c>
      <c r="AV220" s="14" t="s">
        <v>81</v>
      </c>
      <c r="AW220" s="14" t="s">
        <v>33</v>
      </c>
      <c r="AX220" s="14" t="s">
        <v>76</v>
      </c>
      <c r="AY220" s="174" t="s">
        <v>126</v>
      </c>
    </row>
    <row r="221" spans="2:65" s="14" customFormat="1" ht="11.25">
      <c r="B221" s="173"/>
      <c r="D221" s="145" t="s">
        <v>138</v>
      </c>
      <c r="E221" s="174" t="s">
        <v>1</v>
      </c>
      <c r="F221" s="175" t="s">
        <v>262</v>
      </c>
      <c r="H221" s="174" t="s">
        <v>1</v>
      </c>
      <c r="I221" s="176"/>
      <c r="L221" s="173"/>
      <c r="M221" s="177"/>
      <c r="T221" s="178"/>
      <c r="AT221" s="174" t="s">
        <v>138</v>
      </c>
      <c r="AU221" s="174" t="s">
        <v>85</v>
      </c>
      <c r="AV221" s="14" t="s">
        <v>81</v>
      </c>
      <c r="AW221" s="14" t="s">
        <v>33</v>
      </c>
      <c r="AX221" s="14" t="s">
        <v>76</v>
      </c>
      <c r="AY221" s="174" t="s">
        <v>126</v>
      </c>
    </row>
    <row r="222" spans="2:65" s="14" customFormat="1" ht="22.5">
      <c r="B222" s="173"/>
      <c r="D222" s="145" t="s">
        <v>138</v>
      </c>
      <c r="E222" s="174" t="s">
        <v>1</v>
      </c>
      <c r="F222" s="175" t="s">
        <v>272</v>
      </c>
      <c r="H222" s="174" t="s">
        <v>1</v>
      </c>
      <c r="I222" s="176"/>
      <c r="L222" s="173"/>
      <c r="M222" s="177"/>
      <c r="T222" s="178"/>
      <c r="AT222" s="174" t="s">
        <v>138</v>
      </c>
      <c r="AU222" s="174" t="s">
        <v>85</v>
      </c>
      <c r="AV222" s="14" t="s">
        <v>81</v>
      </c>
      <c r="AW222" s="14" t="s">
        <v>33</v>
      </c>
      <c r="AX222" s="14" t="s">
        <v>76</v>
      </c>
      <c r="AY222" s="174" t="s">
        <v>126</v>
      </c>
    </row>
    <row r="223" spans="2:65" s="12" customFormat="1" ht="11.25">
      <c r="B223" s="149"/>
      <c r="D223" s="145" t="s">
        <v>138</v>
      </c>
      <c r="E223" s="150" t="s">
        <v>1</v>
      </c>
      <c r="F223" s="151" t="s">
        <v>273</v>
      </c>
      <c r="H223" s="152">
        <v>25.95</v>
      </c>
      <c r="I223" s="153"/>
      <c r="L223" s="149"/>
      <c r="M223" s="154"/>
      <c r="T223" s="155"/>
      <c r="AT223" s="150" t="s">
        <v>138</v>
      </c>
      <c r="AU223" s="150" t="s">
        <v>85</v>
      </c>
      <c r="AV223" s="12" t="s">
        <v>85</v>
      </c>
      <c r="AW223" s="12" t="s">
        <v>33</v>
      </c>
      <c r="AX223" s="12" t="s">
        <v>76</v>
      </c>
      <c r="AY223" s="150" t="s">
        <v>126</v>
      </c>
    </row>
    <row r="224" spans="2:65" s="13" customFormat="1" ht="11.25">
      <c r="B224" s="156"/>
      <c r="D224" s="145" t="s">
        <v>138</v>
      </c>
      <c r="E224" s="157" t="s">
        <v>1</v>
      </c>
      <c r="F224" s="158" t="s">
        <v>140</v>
      </c>
      <c r="H224" s="159">
        <v>25.95</v>
      </c>
      <c r="I224" s="160"/>
      <c r="L224" s="156"/>
      <c r="M224" s="161"/>
      <c r="T224" s="162"/>
      <c r="AT224" s="157" t="s">
        <v>138</v>
      </c>
      <c r="AU224" s="157" t="s">
        <v>85</v>
      </c>
      <c r="AV224" s="13" t="s">
        <v>134</v>
      </c>
      <c r="AW224" s="13" t="s">
        <v>33</v>
      </c>
      <c r="AX224" s="13" t="s">
        <v>81</v>
      </c>
      <c r="AY224" s="157" t="s">
        <v>126</v>
      </c>
    </row>
    <row r="225" spans="2:65" s="1" customFormat="1" ht="37.9" customHeight="1">
      <c r="B225" s="131"/>
      <c r="C225" s="132" t="s">
        <v>7</v>
      </c>
      <c r="D225" s="132" t="s">
        <v>129</v>
      </c>
      <c r="E225" s="133" t="s">
        <v>274</v>
      </c>
      <c r="F225" s="134" t="s">
        <v>275</v>
      </c>
      <c r="G225" s="135" t="s">
        <v>276</v>
      </c>
      <c r="H225" s="136">
        <v>2</v>
      </c>
      <c r="I225" s="137"/>
      <c r="J225" s="138">
        <f>ROUND(I225*H225,2)</f>
        <v>0</v>
      </c>
      <c r="K225" s="134" t="s">
        <v>148</v>
      </c>
      <c r="L225" s="31"/>
      <c r="M225" s="139" t="s">
        <v>1</v>
      </c>
      <c r="N225" s="140" t="s">
        <v>41</v>
      </c>
      <c r="P225" s="141">
        <f>O225*H225</f>
        <v>0</v>
      </c>
      <c r="Q225" s="141">
        <v>5.1000000000000004E-4</v>
      </c>
      <c r="R225" s="141">
        <f>Q225*H225</f>
        <v>1.0200000000000001E-3</v>
      </c>
      <c r="S225" s="141">
        <v>0</v>
      </c>
      <c r="T225" s="142">
        <f>S225*H225</f>
        <v>0</v>
      </c>
      <c r="AR225" s="143" t="s">
        <v>225</v>
      </c>
      <c r="AT225" s="143" t="s">
        <v>129</v>
      </c>
      <c r="AU225" s="143" t="s">
        <v>85</v>
      </c>
      <c r="AY225" s="16" t="s">
        <v>126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81</v>
      </c>
      <c r="BK225" s="144">
        <f>ROUND(I225*H225,2)</f>
        <v>0</v>
      </c>
      <c r="BL225" s="16" t="s">
        <v>225</v>
      </c>
      <c r="BM225" s="143" t="s">
        <v>277</v>
      </c>
    </row>
    <row r="226" spans="2:65" s="14" customFormat="1" ht="33.75">
      <c r="B226" s="173"/>
      <c r="D226" s="145" t="s">
        <v>138</v>
      </c>
      <c r="E226" s="174" t="s">
        <v>1</v>
      </c>
      <c r="F226" s="175" t="s">
        <v>278</v>
      </c>
      <c r="H226" s="174" t="s">
        <v>1</v>
      </c>
      <c r="I226" s="176"/>
      <c r="L226" s="173"/>
      <c r="M226" s="177"/>
      <c r="T226" s="178"/>
      <c r="AT226" s="174" t="s">
        <v>138</v>
      </c>
      <c r="AU226" s="174" t="s">
        <v>85</v>
      </c>
      <c r="AV226" s="14" t="s">
        <v>81</v>
      </c>
      <c r="AW226" s="14" t="s">
        <v>33</v>
      </c>
      <c r="AX226" s="14" t="s">
        <v>76</v>
      </c>
      <c r="AY226" s="174" t="s">
        <v>126</v>
      </c>
    </row>
    <row r="227" spans="2:65" s="14" customFormat="1" ht="22.5">
      <c r="B227" s="173"/>
      <c r="D227" s="145" t="s">
        <v>138</v>
      </c>
      <c r="E227" s="174" t="s">
        <v>1</v>
      </c>
      <c r="F227" s="175" t="s">
        <v>279</v>
      </c>
      <c r="H227" s="174" t="s">
        <v>1</v>
      </c>
      <c r="I227" s="176"/>
      <c r="L227" s="173"/>
      <c r="M227" s="177"/>
      <c r="T227" s="178"/>
      <c r="AT227" s="174" t="s">
        <v>138</v>
      </c>
      <c r="AU227" s="174" t="s">
        <v>85</v>
      </c>
      <c r="AV227" s="14" t="s">
        <v>81</v>
      </c>
      <c r="AW227" s="14" t="s">
        <v>33</v>
      </c>
      <c r="AX227" s="14" t="s">
        <v>76</v>
      </c>
      <c r="AY227" s="174" t="s">
        <v>126</v>
      </c>
    </row>
    <row r="228" spans="2:65" s="14" customFormat="1" ht="33.75">
      <c r="B228" s="173"/>
      <c r="D228" s="145" t="s">
        <v>138</v>
      </c>
      <c r="E228" s="174" t="s">
        <v>1</v>
      </c>
      <c r="F228" s="175" t="s">
        <v>280</v>
      </c>
      <c r="H228" s="174" t="s">
        <v>1</v>
      </c>
      <c r="I228" s="176"/>
      <c r="L228" s="173"/>
      <c r="M228" s="177"/>
      <c r="T228" s="178"/>
      <c r="AT228" s="174" t="s">
        <v>138</v>
      </c>
      <c r="AU228" s="174" t="s">
        <v>85</v>
      </c>
      <c r="AV228" s="14" t="s">
        <v>81</v>
      </c>
      <c r="AW228" s="14" t="s">
        <v>33</v>
      </c>
      <c r="AX228" s="14" t="s">
        <v>76</v>
      </c>
      <c r="AY228" s="174" t="s">
        <v>126</v>
      </c>
    </row>
    <row r="229" spans="2:65" s="14" customFormat="1" ht="22.5">
      <c r="B229" s="173"/>
      <c r="D229" s="145" t="s">
        <v>138</v>
      </c>
      <c r="E229" s="174" t="s">
        <v>1</v>
      </c>
      <c r="F229" s="175" t="s">
        <v>281</v>
      </c>
      <c r="H229" s="174" t="s">
        <v>1</v>
      </c>
      <c r="I229" s="176"/>
      <c r="L229" s="173"/>
      <c r="M229" s="177"/>
      <c r="T229" s="178"/>
      <c r="AT229" s="174" t="s">
        <v>138</v>
      </c>
      <c r="AU229" s="174" t="s">
        <v>85</v>
      </c>
      <c r="AV229" s="14" t="s">
        <v>81</v>
      </c>
      <c r="AW229" s="14" t="s">
        <v>33</v>
      </c>
      <c r="AX229" s="14" t="s">
        <v>76</v>
      </c>
      <c r="AY229" s="174" t="s">
        <v>126</v>
      </c>
    </row>
    <row r="230" spans="2:65" s="14" customFormat="1" ht="22.5">
      <c r="B230" s="173"/>
      <c r="D230" s="145" t="s">
        <v>138</v>
      </c>
      <c r="E230" s="174" t="s">
        <v>1</v>
      </c>
      <c r="F230" s="175" t="s">
        <v>282</v>
      </c>
      <c r="H230" s="174" t="s">
        <v>1</v>
      </c>
      <c r="I230" s="176"/>
      <c r="L230" s="173"/>
      <c r="M230" s="177"/>
      <c r="T230" s="178"/>
      <c r="AT230" s="174" t="s">
        <v>138</v>
      </c>
      <c r="AU230" s="174" t="s">
        <v>85</v>
      </c>
      <c r="AV230" s="14" t="s">
        <v>81</v>
      </c>
      <c r="AW230" s="14" t="s">
        <v>33</v>
      </c>
      <c r="AX230" s="14" t="s">
        <v>76</v>
      </c>
      <c r="AY230" s="174" t="s">
        <v>126</v>
      </c>
    </row>
    <row r="231" spans="2:65" s="14" customFormat="1" ht="22.5">
      <c r="B231" s="173"/>
      <c r="D231" s="145" t="s">
        <v>138</v>
      </c>
      <c r="E231" s="174" t="s">
        <v>1</v>
      </c>
      <c r="F231" s="175" t="s">
        <v>283</v>
      </c>
      <c r="H231" s="174" t="s">
        <v>1</v>
      </c>
      <c r="I231" s="176"/>
      <c r="L231" s="173"/>
      <c r="M231" s="177"/>
      <c r="T231" s="178"/>
      <c r="AT231" s="174" t="s">
        <v>138</v>
      </c>
      <c r="AU231" s="174" t="s">
        <v>85</v>
      </c>
      <c r="AV231" s="14" t="s">
        <v>81</v>
      </c>
      <c r="AW231" s="14" t="s">
        <v>33</v>
      </c>
      <c r="AX231" s="14" t="s">
        <v>76</v>
      </c>
      <c r="AY231" s="174" t="s">
        <v>126</v>
      </c>
    </row>
    <row r="232" spans="2:65" s="14" customFormat="1" ht="22.5">
      <c r="B232" s="173"/>
      <c r="D232" s="145" t="s">
        <v>138</v>
      </c>
      <c r="E232" s="174" t="s">
        <v>1</v>
      </c>
      <c r="F232" s="175" t="s">
        <v>263</v>
      </c>
      <c r="H232" s="174" t="s">
        <v>1</v>
      </c>
      <c r="I232" s="176"/>
      <c r="L232" s="173"/>
      <c r="M232" s="177"/>
      <c r="T232" s="178"/>
      <c r="AT232" s="174" t="s">
        <v>138</v>
      </c>
      <c r="AU232" s="174" t="s">
        <v>85</v>
      </c>
      <c r="AV232" s="14" t="s">
        <v>81</v>
      </c>
      <c r="AW232" s="14" t="s">
        <v>33</v>
      </c>
      <c r="AX232" s="14" t="s">
        <v>76</v>
      </c>
      <c r="AY232" s="174" t="s">
        <v>126</v>
      </c>
    </row>
    <row r="233" spans="2:65" s="12" customFormat="1" ht="11.25">
      <c r="B233" s="149"/>
      <c r="D233" s="145" t="s">
        <v>138</v>
      </c>
      <c r="E233" s="150" t="s">
        <v>1</v>
      </c>
      <c r="F233" s="151" t="s">
        <v>85</v>
      </c>
      <c r="H233" s="152">
        <v>2</v>
      </c>
      <c r="I233" s="153"/>
      <c r="L233" s="149"/>
      <c r="M233" s="154"/>
      <c r="T233" s="155"/>
      <c r="AT233" s="150" t="s">
        <v>138</v>
      </c>
      <c r="AU233" s="150" t="s">
        <v>85</v>
      </c>
      <c r="AV233" s="12" t="s">
        <v>85</v>
      </c>
      <c r="AW233" s="12" t="s">
        <v>33</v>
      </c>
      <c r="AX233" s="12" t="s">
        <v>76</v>
      </c>
      <c r="AY233" s="150" t="s">
        <v>126</v>
      </c>
    </row>
    <row r="234" spans="2:65" s="13" customFormat="1" ht="11.25">
      <c r="B234" s="156"/>
      <c r="D234" s="145" t="s">
        <v>138</v>
      </c>
      <c r="E234" s="157" t="s">
        <v>1</v>
      </c>
      <c r="F234" s="158" t="s">
        <v>140</v>
      </c>
      <c r="H234" s="159">
        <v>2</v>
      </c>
      <c r="I234" s="160"/>
      <c r="L234" s="156"/>
      <c r="M234" s="161"/>
      <c r="T234" s="162"/>
      <c r="AT234" s="157" t="s">
        <v>138</v>
      </c>
      <c r="AU234" s="157" t="s">
        <v>85</v>
      </c>
      <c r="AV234" s="13" t="s">
        <v>134</v>
      </c>
      <c r="AW234" s="13" t="s">
        <v>33</v>
      </c>
      <c r="AX234" s="13" t="s">
        <v>81</v>
      </c>
      <c r="AY234" s="157" t="s">
        <v>126</v>
      </c>
    </row>
    <row r="235" spans="2:65" s="1" customFormat="1" ht="37.9" customHeight="1">
      <c r="B235" s="131"/>
      <c r="C235" s="132" t="s">
        <v>284</v>
      </c>
      <c r="D235" s="132" t="s">
        <v>129</v>
      </c>
      <c r="E235" s="133" t="s">
        <v>285</v>
      </c>
      <c r="F235" s="134" t="s">
        <v>286</v>
      </c>
      <c r="G235" s="135" t="s">
        <v>276</v>
      </c>
      <c r="H235" s="136">
        <v>1</v>
      </c>
      <c r="I235" s="137"/>
      <c r="J235" s="138">
        <f>ROUND(I235*H235,2)</f>
        <v>0</v>
      </c>
      <c r="K235" s="134" t="s">
        <v>148</v>
      </c>
      <c r="L235" s="31"/>
      <c r="M235" s="139" t="s">
        <v>1</v>
      </c>
      <c r="N235" s="140" t="s">
        <v>41</v>
      </c>
      <c r="P235" s="141">
        <f>O235*H235</f>
        <v>0</v>
      </c>
      <c r="Q235" s="141">
        <v>5.1000000000000004E-4</v>
      </c>
      <c r="R235" s="141">
        <f>Q235*H235</f>
        <v>5.1000000000000004E-4</v>
      </c>
      <c r="S235" s="141">
        <v>0</v>
      </c>
      <c r="T235" s="142">
        <f>S235*H235</f>
        <v>0</v>
      </c>
      <c r="AR235" s="143" t="s">
        <v>225</v>
      </c>
      <c r="AT235" s="143" t="s">
        <v>129</v>
      </c>
      <c r="AU235" s="143" t="s">
        <v>85</v>
      </c>
      <c r="AY235" s="16" t="s">
        <v>126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81</v>
      </c>
      <c r="BK235" s="144">
        <f>ROUND(I235*H235,2)</f>
        <v>0</v>
      </c>
      <c r="BL235" s="16" t="s">
        <v>225</v>
      </c>
      <c r="BM235" s="143" t="s">
        <v>287</v>
      </c>
    </row>
    <row r="236" spans="2:65" s="14" customFormat="1" ht="33.75">
      <c r="B236" s="173"/>
      <c r="D236" s="145" t="s">
        <v>138</v>
      </c>
      <c r="E236" s="174" t="s">
        <v>1</v>
      </c>
      <c r="F236" s="175" t="s">
        <v>278</v>
      </c>
      <c r="H236" s="174" t="s">
        <v>1</v>
      </c>
      <c r="I236" s="176"/>
      <c r="L236" s="173"/>
      <c r="M236" s="177"/>
      <c r="T236" s="178"/>
      <c r="AT236" s="174" t="s">
        <v>138</v>
      </c>
      <c r="AU236" s="174" t="s">
        <v>85</v>
      </c>
      <c r="AV236" s="14" t="s">
        <v>81</v>
      </c>
      <c r="AW236" s="14" t="s">
        <v>33</v>
      </c>
      <c r="AX236" s="14" t="s">
        <v>76</v>
      </c>
      <c r="AY236" s="174" t="s">
        <v>126</v>
      </c>
    </row>
    <row r="237" spans="2:65" s="14" customFormat="1" ht="22.5">
      <c r="B237" s="173"/>
      <c r="D237" s="145" t="s">
        <v>138</v>
      </c>
      <c r="E237" s="174" t="s">
        <v>1</v>
      </c>
      <c r="F237" s="175" t="s">
        <v>279</v>
      </c>
      <c r="H237" s="174" t="s">
        <v>1</v>
      </c>
      <c r="I237" s="176"/>
      <c r="L237" s="173"/>
      <c r="M237" s="177"/>
      <c r="T237" s="178"/>
      <c r="AT237" s="174" t="s">
        <v>138</v>
      </c>
      <c r="AU237" s="174" t="s">
        <v>85</v>
      </c>
      <c r="AV237" s="14" t="s">
        <v>81</v>
      </c>
      <c r="AW237" s="14" t="s">
        <v>33</v>
      </c>
      <c r="AX237" s="14" t="s">
        <v>76</v>
      </c>
      <c r="AY237" s="174" t="s">
        <v>126</v>
      </c>
    </row>
    <row r="238" spans="2:65" s="14" customFormat="1" ht="33.75">
      <c r="B238" s="173"/>
      <c r="D238" s="145" t="s">
        <v>138</v>
      </c>
      <c r="E238" s="174" t="s">
        <v>1</v>
      </c>
      <c r="F238" s="175" t="s">
        <v>280</v>
      </c>
      <c r="H238" s="174" t="s">
        <v>1</v>
      </c>
      <c r="I238" s="176"/>
      <c r="L238" s="173"/>
      <c r="M238" s="177"/>
      <c r="T238" s="178"/>
      <c r="AT238" s="174" t="s">
        <v>138</v>
      </c>
      <c r="AU238" s="174" t="s">
        <v>85</v>
      </c>
      <c r="AV238" s="14" t="s">
        <v>81</v>
      </c>
      <c r="AW238" s="14" t="s">
        <v>33</v>
      </c>
      <c r="AX238" s="14" t="s">
        <v>76</v>
      </c>
      <c r="AY238" s="174" t="s">
        <v>126</v>
      </c>
    </row>
    <row r="239" spans="2:65" s="14" customFormat="1" ht="22.5">
      <c r="B239" s="173"/>
      <c r="D239" s="145" t="s">
        <v>138</v>
      </c>
      <c r="E239" s="174" t="s">
        <v>1</v>
      </c>
      <c r="F239" s="175" t="s">
        <v>281</v>
      </c>
      <c r="H239" s="174" t="s">
        <v>1</v>
      </c>
      <c r="I239" s="176"/>
      <c r="L239" s="173"/>
      <c r="M239" s="177"/>
      <c r="T239" s="178"/>
      <c r="AT239" s="174" t="s">
        <v>138</v>
      </c>
      <c r="AU239" s="174" t="s">
        <v>85</v>
      </c>
      <c r="AV239" s="14" t="s">
        <v>81</v>
      </c>
      <c r="AW239" s="14" t="s">
        <v>33</v>
      </c>
      <c r="AX239" s="14" t="s">
        <v>76</v>
      </c>
      <c r="AY239" s="174" t="s">
        <v>126</v>
      </c>
    </row>
    <row r="240" spans="2:65" s="14" customFormat="1" ht="22.5">
      <c r="B240" s="173"/>
      <c r="D240" s="145" t="s">
        <v>138</v>
      </c>
      <c r="E240" s="174" t="s">
        <v>1</v>
      </c>
      <c r="F240" s="175" t="s">
        <v>282</v>
      </c>
      <c r="H240" s="174" t="s">
        <v>1</v>
      </c>
      <c r="I240" s="176"/>
      <c r="L240" s="173"/>
      <c r="M240" s="177"/>
      <c r="T240" s="178"/>
      <c r="AT240" s="174" t="s">
        <v>138</v>
      </c>
      <c r="AU240" s="174" t="s">
        <v>85</v>
      </c>
      <c r="AV240" s="14" t="s">
        <v>81</v>
      </c>
      <c r="AW240" s="14" t="s">
        <v>33</v>
      </c>
      <c r="AX240" s="14" t="s">
        <v>76</v>
      </c>
      <c r="AY240" s="174" t="s">
        <v>126</v>
      </c>
    </row>
    <row r="241" spans="2:65" s="14" customFormat="1" ht="22.5">
      <c r="B241" s="173"/>
      <c r="D241" s="145" t="s">
        <v>138</v>
      </c>
      <c r="E241" s="174" t="s">
        <v>1</v>
      </c>
      <c r="F241" s="175" t="s">
        <v>283</v>
      </c>
      <c r="H241" s="174" t="s">
        <v>1</v>
      </c>
      <c r="I241" s="176"/>
      <c r="L241" s="173"/>
      <c r="M241" s="177"/>
      <c r="T241" s="178"/>
      <c r="AT241" s="174" t="s">
        <v>138</v>
      </c>
      <c r="AU241" s="174" t="s">
        <v>85</v>
      </c>
      <c r="AV241" s="14" t="s">
        <v>81</v>
      </c>
      <c r="AW241" s="14" t="s">
        <v>33</v>
      </c>
      <c r="AX241" s="14" t="s">
        <v>76</v>
      </c>
      <c r="AY241" s="174" t="s">
        <v>126</v>
      </c>
    </row>
    <row r="242" spans="2:65" s="14" customFormat="1" ht="22.5">
      <c r="B242" s="173"/>
      <c r="D242" s="145" t="s">
        <v>138</v>
      </c>
      <c r="E242" s="174" t="s">
        <v>1</v>
      </c>
      <c r="F242" s="175" t="s">
        <v>263</v>
      </c>
      <c r="H242" s="174" t="s">
        <v>1</v>
      </c>
      <c r="I242" s="176"/>
      <c r="L242" s="173"/>
      <c r="M242" s="177"/>
      <c r="T242" s="178"/>
      <c r="AT242" s="174" t="s">
        <v>138</v>
      </c>
      <c r="AU242" s="174" t="s">
        <v>85</v>
      </c>
      <c r="AV242" s="14" t="s">
        <v>81</v>
      </c>
      <c r="AW242" s="14" t="s">
        <v>33</v>
      </c>
      <c r="AX242" s="14" t="s">
        <v>76</v>
      </c>
      <c r="AY242" s="174" t="s">
        <v>126</v>
      </c>
    </row>
    <row r="243" spans="2:65" s="12" customFormat="1" ht="11.25">
      <c r="B243" s="149"/>
      <c r="D243" s="145" t="s">
        <v>138</v>
      </c>
      <c r="E243" s="150" t="s">
        <v>1</v>
      </c>
      <c r="F243" s="151" t="s">
        <v>81</v>
      </c>
      <c r="H243" s="152">
        <v>1</v>
      </c>
      <c r="I243" s="153"/>
      <c r="L243" s="149"/>
      <c r="M243" s="154"/>
      <c r="T243" s="155"/>
      <c r="AT243" s="150" t="s">
        <v>138</v>
      </c>
      <c r="AU243" s="150" t="s">
        <v>85</v>
      </c>
      <c r="AV243" s="12" t="s">
        <v>85</v>
      </c>
      <c r="AW243" s="12" t="s">
        <v>33</v>
      </c>
      <c r="AX243" s="12" t="s">
        <v>76</v>
      </c>
      <c r="AY243" s="150" t="s">
        <v>126</v>
      </c>
    </row>
    <row r="244" spans="2:65" s="13" customFormat="1" ht="11.25">
      <c r="B244" s="156"/>
      <c r="D244" s="145" t="s">
        <v>138</v>
      </c>
      <c r="E244" s="157" t="s">
        <v>1</v>
      </c>
      <c r="F244" s="158" t="s">
        <v>140</v>
      </c>
      <c r="H244" s="159">
        <v>1</v>
      </c>
      <c r="I244" s="160"/>
      <c r="L244" s="156"/>
      <c r="M244" s="161"/>
      <c r="T244" s="162"/>
      <c r="AT244" s="157" t="s">
        <v>138</v>
      </c>
      <c r="AU244" s="157" t="s">
        <v>85</v>
      </c>
      <c r="AV244" s="13" t="s">
        <v>134</v>
      </c>
      <c r="AW244" s="13" t="s">
        <v>33</v>
      </c>
      <c r="AX244" s="13" t="s">
        <v>81</v>
      </c>
      <c r="AY244" s="157" t="s">
        <v>126</v>
      </c>
    </row>
    <row r="245" spans="2:65" s="1" customFormat="1" ht="37.9" customHeight="1">
      <c r="B245" s="131"/>
      <c r="C245" s="132" t="s">
        <v>288</v>
      </c>
      <c r="D245" s="132" t="s">
        <v>129</v>
      </c>
      <c r="E245" s="133" t="s">
        <v>289</v>
      </c>
      <c r="F245" s="134" t="s">
        <v>290</v>
      </c>
      <c r="G245" s="135" t="s">
        <v>276</v>
      </c>
      <c r="H245" s="136">
        <v>1</v>
      </c>
      <c r="I245" s="137"/>
      <c r="J245" s="138">
        <f>ROUND(I245*H245,2)</f>
        <v>0</v>
      </c>
      <c r="K245" s="134" t="s">
        <v>148</v>
      </c>
      <c r="L245" s="31"/>
      <c r="M245" s="139" t="s">
        <v>1</v>
      </c>
      <c r="N245" s="140" t="s">
        <v>41</v>
      </c>
      <c r="P245" s="141">
        <f>O245*H245</f>
        <v>0</v>
      </c>
      <c r="Q245" s="141">
        <v>5.1000000000000004E-4</v>
      </c>
      <c r="R245" s="141">
        <f>Q245*H245</f>
        <v>5.1000000000000004E-4</v>
      </c>
      <c r="S245" s="141">
        <v>0</v>
      </c>
      <c r="T245" s="142">
        <f>S245*H245</f>
        <v>0</v>
      </c>
      <c r="AR245" s="143" t="s">
        <v>225</v>
      </c>
      <c r="AT245" s="143" t="s">
        <v>129</v>
      </c>
      <c r="AU245" s="143" t="s">
        <v>85</v>
      </c>
      <c r="AY245" s="16" t="s">
        <v>126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81</v>
      </c>
      <c r="BK245" s="144">
        <f>ROUND(I245*H245,2)</f>
        <v>0</v>
      </c>
      <c r="BL245" s="16" t="s">
        <v>225</v>
      </c>
      <c r="BM245" s="143" t="s">
        <v>291</v>
      </c>
    </row>
    <row r="246" spans="2:65" s="14" customFormat="1" ht="33.75">
      <c r="B246" s="173"/>
      <c r="D246" s="145" t="s">
        <v>138</v>
      </c>
      <c r="E246" s="174" t="s">
        <v>1</v>
      </c>
      <c r="F246" s="175" t="s">
        <v>278</v>
      </c>
      <c r="H246" s="174" t="s">
        <v>1</v>
      </c>
      <c r="I246" s="176"/>
      <c r="L246" s="173"/>
      <c r="M246" s="177"/>
      <c r="T246" s="178"/>
      <c r="AT246" s="174" t="s">
        <v>138</v>
      </c>
      <c r="AU246" s="174" t="s">
        <v>85</v>
      </c>
      <c r="AV246" s="14" t="s">
        <v>81</v>
      </c>
      <c r="AW246" s="14" t="s">
        <v>33</v>
      </c>
      <c r="AX246" s="14" t="s">
        <v>76</v>
      </c>
      <c r="AY246" s="174" t="s">
        <v>126</v>
      </c>
    </row>
    <row r="247" spans="2:65" s="14" customFormat="1" ht="22.5">
      <c r="B247" s="173"/>
      <c r="D247" s="145" t="s">
        <v>138</v>
      </c>
      <c r="E247" s="174" t="s">
        <v>1</v>
      </c>
      <c r="F247" s="175" t="s">
        <v>279</v>
      </c>
      <c r="H247" s="174" t="s">
        <v>1</v>
      </c>
      <c r="I247" s="176"/>
      <c r="L247" s="173"/>
      <c r="M247" s="177"/>
      <c r="T247" s="178"/>
      <c r="AT247" s="174" t="s">
        <v>138</v>
      </c>
      <c r="AU247" s="174" t="s">
        <v>85</v>
      </c>
      <c r="AV247" s="14" t="s">
        <v>81</v>
      </c>
      <c r="AW247" s="14" t="s">
        <v>33</v>
      </c>
      <c r="AX247" s="14" t="s">
        <v>76</v>
      </c>
      <c r="AY247" s="174" t="s">
        <v>126</v>
      </c>
    </row>
    <row r="248" spans="2:65" s="14" customFormat="1" ht="33.75">
      <c r="B248" s="173"/>
      <c r="D248" s="145" t="s">
        <v>138</v>
      </c>
      <c r="E248" s="174" t="s">
        <v>1</v>
      </c>
      <c r="F248" s="175" t="s">
        <v>280</v>
      </c>
      <c r="H248" s="174" t="s">
        <v>1</v>
      </c>
      <c r="I248" s="176"/>
      <c r="L248" s="173"/>
      <c r="M248" s="177"/>
      <c r="T248" s="178"/>
      <c r="AT248" s="174" t="s">
        <v>138</v>
      </c>
      <c r="AU248" s="174" t="s">
        <v>85</v>
      </c>
      <c r="AV248" s="14" t="s">
        <v>81</v>
      </c>
      <c r="AW248" s="14" t="s">
        <v>33</v>
      </c>
      <c r="AX248" s="14" t="s">
        <v>76</v>
      </c>
      <c r="AY248" s="174" t="s">
        <v>126</v>
      </c>
    </row>
    <row r="249" spans="2:65" s="14" customFormat="1" ht="22.5">
      <c r="B249" s="173"/>
      <c r="D249" s="145" t="s">
        <v>138</v>
      </c>
      <c r="E249" s="174" t="s">
        <v>1</v>
      </c>
      <c r="F249" s="175" t="s">
        <v>281</v>
      </c>
      <c r="H249" s="174" t="s">
        <v>1</v>
      </c>
      <c r="I249" s="176"/>
      <c r="L249" s="173"/>
      <c r="M249" s="177"/>
      <c r="T249" s="178"/>
      <c r="AT249" s="174" t="s">
        <v>138</v>
      </c>
      <c r="AU249" s="174" t="s">
        <v>85</v>
      </c>
      <c r="AV249" s="14" t="s">
        <v>81</v>
      </c>
      <c r="AW249" s="14" t="s">
        <v>33</v>
      </c>
      <c r="AX249" s="14" t="s">
        <v>76</v>
      </c>
      <c r="AY249" s="174" t="s">
        <v>126</v>
      </c>
    </row>
    <row r="250" spans="2:65" s="14" customFormat="1" ht="22.5">
      <c r="B250" s="173"/>
      <c r="D250" s="145" t="s">
        <v>138</v>
      </c>
      <c r="E250" s="174" t="s">
        <v>1</v>
      </c>
      <c r="F250" s="175" t="s">
        <v>282</v>
      </c>
      <c r="H250" s="174" t="s">
        <v>1</v>
      </c>
      <c r="I250" s="176"/>
      <c r="L250" s="173"/>
      <c r="M250" s="177"/>
      <c r="T250" s="178"/>
      <c r="AT250" s="174" t="s">
        <v>138</v>
      </c>
      <c r="AU250" s="174" t="s">
        <v>85</v>
      </c>
      <c r="AV250" s="14" t="s">
        <v>81</v>
      </c>
      <c r="AW250" s="14" t="s">
        <v>33</v>
      </c>
      <c r="AX250" s="14" t="s">
        <v>76</v>
      </c>
      <c r="AY250" s="174" t="s">
        <v>126</v>
      </c>
    </row>
    <row r="251" spans="2:65" s="14" customFormat="1" ht="22.5">
      <c r="B251" s="173"/>
      <c r="D251" s="145" t="s">
        <v>138</v>
      </c>
      <c r="E251" s="174" t="s">
        <v>1</v>
      </c>
      <c r="F251" s="175" t="s">
        <v>283</v>
      </c>
      <c r="H251" s="174" t="s">
        <v>1</v>
      </c>
      <c r="I251" s="176"/>
      <c r="L251" s="173"/>
      <c r="M251" s="177"/>
      <c r="T251" s="178"/>
      <c r="AT251" s="174" t="s">
        <v>138</v>
      </c>
      <c r="AU251" s="174" t="s">
        <v>85</v>
      </c>
      <c r="AV251" s="14" t="s">
        <v>81</v>
      </c>
      <c r="AW251" s="14" t="s">
        <v>33</v>
      </c>
      <c r="AX251" s="14" t="s">
        <v>76</v>
      </c>
      <c r="AY251" s="174" t="s">
        <v>126</v>
      </c>
    </row>
    <row r="252" spans="2:65" s="14" customFormat="1" ht="22.5">
      <c r="B252" s="173"/>
      <c r="D252" s="145" t="s">
        <v>138</v>
      </c>
      <c r="E252" s="174" t="s">
        <v>1</v>
      </c>
      <c r="F252" s="175" t="s">
        <v>263</v>
      </c>
      <c r="H252" s="174" t="s">
        <v>1</v>
      </c>
      <c r="I252" s="176"/>
      <c r="L252" s="173"/>
      <c r="M252" s="177"/>
      <c r="T252" s="178"/>
      <c r="AT252" s="174" t="s">
        <v>138</v>
      </c>
      <c r="AU252" s="174" t="s">
        <v>85</v>
      </c>
      <c r="AV252" s="14" t="s">
        <v>81</v>
      </c>
      <c r="AW252" s="14" t="s">
        <v>33</v>
      </c>
      <c r="AX252" s="14" t="s">
        <v>76</v>
      </c>
      <c r="AY252" s="174" t="s">
        <v>126</v>
      </c>
    </row>
    <row r="253" spans="2:65" s="12" customFormat="1" ht="11.25">
      <c r="B253" s="149"/>
      <c r="D253" s="145" t="s">
        <v>138</v>
      </c>
      <c r="E253" s="150" t="s">
        <v>1</v>
      </c>
      <c r="F253" s="151" t="s">
        <v>81</v>
      </c>
      <c r="H253" s="152">
        <v>1</v>
      </c>
      <c r="I253" s="153"/>
      <c r="L253" s="149"/>
      <c r="M253" s="154"/>
      <c r="T253" s="155"/>
      <c r="AT253" s="150" t="s">
        <v>138</v>
      </c>
      <c r="AU253" s="150" t="s">
        <v>85</v>
      </c>
      <c r="AV253" s="12" t="s">
        <v>85</v>
      </c>
      <c r="AW253" s="12" t="s">
        <v>33</v>
      </c>
      <c r="AX253" s="12" t="s">
        <v>76</v>
      </c>
      <c r="AY253" s="150" t="s">
        <v>126</v>
      </c>
    </row>
    <row r="254" spans="2:65" s="13" customFormat="1" ht="11.25">
      <c r="B254" s="156"/>
      <c r="D254" s="145" t="s">
        <v>138</v>
      </c>
      <c r="E254" s="157" t="s">
        <v>1</v>
      </c>
      <c r="F254" s="158" t="s">
        <v>140</v>
      </c>
      <c r="H254" s="159">
        <v>1</v>
      </c>
      <c r="I254" s="160"/>
      <c r="L254" s="156"/>
      <c r="M254" s="161"/>
      <c r="T254" s="162"/>
      <c r="AT254" s="157" t="s">
        <v>138</v>
      </c>
      <c r="AU254" s="157" t="s">
        <v>85</v>
      </c>
      <c r="AV254" s="13" t="s">
        <v>134</v>
      </c>
      <c r="AW254" s="13" t="s">
        <v>33</v>
      </c>
      <c r="AX254" s="13" t="s">
        <v>81</v>
      </c>
      <c r="AY254" s="157" t="s">
        <v>126</v>
      </c>
    </row>
    <row r="255" spans="2:65" s="1" customFormat="1" ht="37.9" customHeight="1">
      <c r="B255" s="131"/>
      <c r="C255" s="132" t="s">
        <v>292</v>
      </c>
      <c r="D255" s="132" t="s">
        <v>129</v>
      </c>
      <c r="E255" s="133" t="s">
        <v>293</v>
      </c>
      <c r="F255" s="134" t="s">
        <v>294</v>
      </c>
      <c r="G255" s="135" t="s">
        <v>276</v>
      </c>
      <c r="H255" s="136">
        <v>1</v>
      </c>
      <c r="I255" s="137"/>
      <c r="J255" s="138">
        <f>ROUND(I255*H255,2)</f>
        <v>0</v>
      </c>
      <c r="K255" s="134" t="s">
        <v>148</v>
      </c>
      <c r="L255" s="31"/>
      <c r="M255" s="139" t="s">
        <v>1</v>
      </c>
      <c r="N255" s="140" t="s">
        <v>41</v>
      </c>
      <c r="P255" s="141">
        <f>O255*H255</f>
        <v>0</v>
      </c>
      <c r="Q255" s="141">
        <v>5.1000000000000004E-4</v>
      </c>
      <c r="R255" s="141">
        <f>Q255*H255</f>
        <v>5.1000000000000004E-4</v>
      </c>
      <c r="S255" s="141">
        <v>0</v>
      </c>
      <c r="T255" s="142">
        <f>S255*H255</f>
        <v>0</v>
      </c>
      <c r="AR255" s="143" t="s">
        <v>225</v>
      </c>
      <c r="AT255" s="143" t="s">
        <v>129</v>
      </c>
      <c r="AU255" s="143" t="s">
        <v>85</v>
      </c>
      <c r="AY255" s="16" t="s">
        <v>126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81</v>
      </c>
      <c r="BK255" s="144">
        <f>ROUND(I255*H255,2)</f>
        <v>0</v>
      </c>
      <c r="BL255" s="16" t="s">
        <v>225</v>
      </c>
      <c r="BM255" s="143" t="s">
        <v>295</v>
      </c>
    </row>
    <row r="256" spans="2:65" s="14" customFormat="1" ht="33.75">
      <c r="B256" s="173"/>
      <c r="D256" s="145" t="s">
        <v>138</v>
      </c>
      <c r="E256" s="174" t="s">
        <v>1</v>
      </c>
      <c r="F256" s="175" t="s">
        <v>278</v>
      </c>
      <c r="H256" s="174" t="s">
        <v>1</v>
      </c>
      <c r="I256" s="176"/>
      <c r="L256" s="173"/>
      <c r="M256" s="177"/>
      <c r="T256" s="178"/>
      <c r="AT256" s="174" t="s">
        <v>138</v>
      </c>
      <c r="AU256" s="174" t="s">
        <v>85</v>
      </c>
      <c r="AV256" s="14" t="s">
        <v>81</v>
      </c>
      <c r="AW256" s="14" t="s">
        <v>33</v>
      </c>
      <c r="AX256" s="14" t="s">
        <v>76</v>
      </c>
      <c r="AY256" s="174" t="s">
        <v>126</v>
      </c>
    </row>
    <row r="257" spans="2:65" s="14" customFormat="1" ht="22.5">
      <c r="B257" s="173"/>
      <c r="D257" s="145" t="s">
        <v>138</v>
      </c>
      <c r="E257" s="174" t="s">
        <v>1</v>
      </c>
      <c r="F257" s="175" t="s">
        <v>279</v>
      </c>
      <c r="H257" s="174" t="s">
        <v>1</v>
      </c>
      <c r="I257" s="176"/>
      <c r="L257" s="173"/>
      <c r="M257" s="177"/>
      <c r="T257" s="178"/>
      <c r="AT257" s="174" t="s">
        <v>138</v>
      </c>
      <c r="AU257" s="174" t="s">
        <v>85</v>
      </c>
      <c r="AV257" s="14" t="s">
        <v>81</v>
      </c>
      <c r="AW257" s="14" t="s">
        <v>33</v>
      </c>
      <c r="AX257" s="14" t="s">
        <v>76</v>
      </c>
      <c r="AY257" s="174" t="s">
        <v>126</v>
      </c>
    </row>
    <row r="258" spans="2:65" s="14" customFormat="1" ht="33.75">
      <c r="B258" s="173"/>
      <c r="D258" s="145" t="s">
        <v>138</v>
      </c>
      <c r="E258" s="174" t="s">
        <v>1</v>
      </c>
      <c r="F258" s="175" t="s">
        <v>280</v>
      </c>
      <c r="H258" s="174" t="s">
        <v>1</v>
      </c>
      <c r="I258" s="176"/>
      <c r="L258" s="173"/>
      <c r="M258" s="177"/>
      <c r="T258" s="178"/>
      <c r="AT258" s="174" t="s">
        <v>138</v>
      </c>
      <c r="AU258" s="174" t="s">
        <v>85</v>
      </c>
      <c r="AV258" s="14" t="s">
        <v>81</v>
      </c>
      <c r="AW258" s="14" t="s">
        <v>33</v>
      </c>
      <c r="AX258" s="14" t="s">
        <v>76</v>
      </c>
      <c r="AY258" s="174" t="s">
        <v>126</v>
      </c>
    </row>
    <row r="259" spans="2:65" s="14" customFormat="1" ht="22.5">
      <c r="B259" s="173"/>
      <c r="D259" s="145" t="s">
        <v>138</v>
      </c>
      <c r="E259" s="174" t="s">
        <v>1</v>
      </c>
      <c r="F259" s="175" t="s">
        <v>281</v>
      </c>
      <c r="H259" s="174" t="s">
        <v>1</v>
      </c>
      <c r="I259" s="176"/>
      <c r="L259" s="173"/>
      <c r="M259" s="177"/>
      <c r="T259" s="178"/>
      <c r="AT259" s="174" t="s">
        <v>138</v>
      </c>
      <c r="AU259" s="174" t="s">
        <v>85</v>
      </c>
      <c r="AV259" s="14" t="s">
        <v>81</v>
      </c>
      <c r="AW259" s="14" t="s">
        <v>33</v>
      </c>
      <c r="AX259" s="14" t="s">
        <v>76</v>
      </c>
      <c r="AY259" s="174" t="s">
        <v>126</v>
      </c>
    </row>
    <row r="260" spans="2:65" s="14" customFormat="1" ht="22.5">
      <c r="B260" s="173"/>
      <c r="D260" s="145" t="s">
        <v>138</v>
      </c>
      <c r="E260" s="174" t="s">
        <v>1</v>
      </c>
      <c r="F260" s="175" t="s">
        <v>282</v>
      </c>
      <c r="H260" s="174" t="s">
        <v>1</v>
      </c>
      <c r="I260" s="176"/>
      <c r="L260" s="173"/>
      <c r="M260" s="177"/>
      <c r="T260" s="178"/>
      <c r="AT260" s="174" t="s">
        <v>138</v>
      </c>
      <c r="AU260" s="174" t="s">
        <v>85</v>
      </c>
      <c r="AV260" s="14" t="s">
        <v>81</v>
      </c>
      <c r="AW260" s="14" t="s">
        <v>33</v>
      </c>
      <c r="AX260" s="14" t="s">
        <v>76</v>
      </c>
      <c r="AY260" s="174" t="s">
        <v>126</v>
      </c>
    </row>
    <row r="261" spans="2:65" s="14" customFormat="1" ht="22.5">
      <c r="B261" s="173"/>
      <c r="D261" s="145" t="s">
        <v>138</v>
      </c>
      <c r="E261" s="174" t="s">
        <v>1</v>
      </c>
      <c r="F261" s="175" t="s">
        <v>283</v>
      </c>
      <c r="H261" s="174" t="s">
        <v>1</v>
      </c>
      <c r="I261" s="176"/>
      <c r="L261" s="173"/>
      <c r="M261" s="177"/>
      <c r="T261" s="178"/>
      <c r="AT261" s="174" t="s">
        <v>138</v>
      </c>
      <c r="AU261" s="174" t="s">
        <v>85</v>
      </c>
      <c r="AV261" s="14" t="s">
        <v>81</v>
      </c>
      <c r="AW261" s="14" t="s">
        <v>33</v>
      </c>
      <c r="AX261" s="14" t="s">
        <v>76</v>
      </c>
      <c r="AY261" s="174" t="s">
        <v>126</v>
      </c>
    </row>
    <row r="262" spans="2:65" s="14" customFormat="1" ht="22.5">
      <c r="B262" s="173"/>
      <c r="D262" s="145" t="s">
        <v>138</v>
      </c>
      <c r="E262" s="174" t="s">
        <v>1</v>
      </c>
      <c r="F262" s="175" t="s">
        <v>263</v>
      </c>
      <c r="H262" s="174" t="s">
        <v>1</v>
      </c>
      <c r="I262" s="176"/>
      <c r="L262" s="173"/>
      <c r="M262" s="177"/>
      <c r="T262" s="178"/>
      <c r="AT262" s="174" t="s">
        <v>138</v>
      </c>
      <c r="AU262" s="174" t="s">
        <v>85</v>
      </c>
      <c r="AV262" s="14" t="s">
        <v>81</v>
      </c>
      <c r="AW262" s="14" t="s">
        <v>33</v>
      </c>
      <c r="AX262" s="14" t="s">
        <v>76</v>
      </c>
      <c r="AY262" s="174" t="s">
        <v>126</v>
      </c>
    </row>
    <row r="263" spans="2:65" s="12" customFormat="1" ht="11.25">
      <c r="B263" s="149"/>
      <c r="D263" s="145" t="s">
        <v>138</v>
      </c>
      <c r="E263" s="150" t="s">
        <v>1</v>
      </c>
      <c r="F263" s="151" t="s">
        <v>81</v>
      </c>
      <c r="H263" s="152">
        <v>1</v>
      </c>
      <c r="I263" s="153"/>
      <c r="L263" s="149"/>
      <c r="M263" s="154"/>
      <c r="T263" s="155"/>
      <c r="AT263" s="150" t="s">
        <v>138</v>
      </c>
      <c r="AU263" s="150" t="s">
        <v>85</v>
      </c>
      <c r="AV263" s="12" t="s">
        <v>85</v>
      </c>
      <c r="AW263" s="12" t="s">
        <v>33</v>
      </c>
      <c r="AX263" s="12" t="s">
        <v>76</v>
      </c>
      <c r="AY263" s="150" t="s">
        <v>126</v>
      </c>
    </row>
    <row r="264" spans="2:65" s="13" customFormat="1" ht="11.25">
      <c r="B264" s="156"/>
      <c r="D264" s="145" t="s">
        <v>138</v>
      </c>
      <c r="E264" s="157" t="s">
        <v>1</v>
      </c>
      <c r="F264" s="158" t="s">
        <v>140</v>
      </c>
      <c r="H264" s="159">
        <v>1</v>
      </c>
      <c r="I264" s="160"/>
      <c r="L264" s="156"/>
      <c r="M264" s="161"/>
      <c r="T264" s="162"/>
      <c r="AT264" s="157" t="s">
        <v>138</v>
      </c>
      <c r="AU264" s="157" t="s">
        <v>85</v>
      </c>
      <c r="AV264" s="13" t="s">
        <v>134</v>
      </c>
      <c r="AW264" s="13" t="s">
        <v>33</v>
      </c>
      <c r="AX264" s="13" t="s">
        <v>81</v>
      </c>
      <c r="AY264" s="157" t="s">
        <v>126</v>
      </c>
    </row>
    <row r="265" spans="2:65" s="1" customFormat="1" ht="37.9" customHeight="1">
      <c r="B265" s="131"/>
      <c r="C265" s="132" t="s">
        <v>296</v>
      </c>
      <c r="D265" s="132" t="s">
        <v>129</v>
      </c>
      <c r="E265" s="133" t="s">
        <v>297</v>
      </c>
      <c r="F265" s="134" t="s">
        <v>298</v>
      </c>
      <c r="G265" s="135" t="s">
        <v>276</v>
      </c>
      <c r="H265" s="136">
        <v>1</v>
      </c>
      <c r="I265" s="137"/>
      <c r="J265" s="138">
        <f>ROUND(I265*H265,2)</f>
        <v>0</v>
      </c>
      <c r="K265" s="134" t="s">
        <v>148</v>
      </c>
      <c r="L265" s="31"/>
      <c r="M265" s="139" t="s">
        <v>1</v>
      </c>
      <c r="N265" s="140" t="s">
        <v>41</v>
      </c>
      <c r="P265" s="141">
        <f>O265*H265</f>
        <v>0</v>
      </c>
      <c r="Q265" s="141">
        <v>5.1000000000000004E-4</v>
      </c>
      <c r="R265" s="141">
        <f>Q265*H265</f>
        <v>5.1000000000000004E-4</v>
      </c>
      <c r="S265" s="141">
        <v>0</v>
      </c>
      <c r="T265" s="142">
        <f>S265*H265</f>
        <v>0</v>
      </c>
      <c r="AR265" s="143" t="s">
        <v>225</v>
      </c>
      <c r="AT265" s="143" t="s">
        <v>129</v>
      </c>
      <c r="AU265" s="143" t="s">
        <v>85</v>
      </c>
      <c r="AY265" s="16" t="s">
        <v>126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81</v>
      </c>
      <c r="BK265" s="144">
        <f>ROUND(I265*H265,2)</f>
        <v>0</v>
      </c>
      <c r="BL265" s="16" t="s">
        <v>225</v>
      </c>
      <c r="BM265" s="143" t="s">
        <v>299</v>
      </c>
    </row>
    <row r="266" spans="2:65" s="14" customFormat="1" ht="33.75">
      <c r="B266" s="173"/>
      <c r="D266" s="145" t="s">
        <v>138</v>
      </c>
      <c r="E266" s="174" t="s">
        <v>1</v>
      </c>
      <c r="F266" s="175" t="s">
        <v>278</v>
      </c>
      <c r="H266" s="174" t="s">
        <v>1</v>
      </c>
      <c r="I266" s="176"/>
      <c r="L266" s="173"/>
      <c r="M266" s="177"/>
      <c r="T266" s="178"/>
      <c r="AT266" s="174" t="s">
        <v>138</v>
      </c>
      <c r="AU266" s="174" t="s">
        <v>85</v>
      </c>
      <c r="AV266" s="14" t="s">
        <v>81</v>
      </c>
      <c r="AW266" s="14" t="s">
        <v>33</v>
      </c>
      <c r="AX266" s="14" t="s">
        <v>76</v>
      </c>
      <c r="AY266" s="174" t="s">
        <v>126</v>
      </c>
    </row>
    <row r="267" spans="2:65" s="14" customFormat="1" ht="22.5">
      <c r="B267" s="173"/>
      <c r="D267" s="145" t="s">
        <v>138</v>
      </c>
      <c r="E267" s="174" t="s">
        <v>1</v>
      </c>
      <c r="F267" s="175" t="s">
        <v>279</v>
      </c>
      <c r="H267" s="174" t="s">
        <v>1</v>
      </c>
      <c r="I267" s="176"/>
      <c r="L267" s="173"/>
      <c r="M267" s="177"/>
      <c r="T267" s="178"/>
      <c r="AT267" s="174" t="s">
        <v>138</v>
      </c>
      <c r="AU267" s="174" t="s">
        <v>85</v>
      </c>
      <c r="AV267" s="14" t="s">
        <v>81</v>
      </c>
      <c r="AW267" s="14" t="s">
        <v>33</v>
      </c>
      <c r="AX267" s="14" t="s">
        <v>76</v>
      </c>
      <c r="AY267" s="174" t="s">
        <v>126</v>
      </c>
    </row>
    <row r="268" spans="2:65" s="14" customFormat="1" ht="33.75">
      <c r="B268" s="173"/>
      <c r="D268" s="145" t="s">
        <v>138</v>
      </c>
      <c r="E268" s="174" t="s">
        <v>1</v>
      </c>
      <c r="F268" s="175" t="s">
        <v>280</v>
      </c>
      <c r="H268" s="174" t="s">
        <v>1</v>
      </c>
      <c r="I268" s="176"/>
      <c r="L268" s="173"/>
      <c r="M268" s="177"/>
      <c r="T268" s="178"/>
      <c r="AT268" s="174" t="s">
        <v>138</v>
      </c>
      <c r="AU268" s="174" t="s">
        <v>85</v>
      </c>
      <c r="AV268" s="14" t="s">
        <v>81</v>
      </c>
      <c r="AW268" s="14" t="s">
        <v>33</v>
      </c>
      <c r="AX268" s="14" t="s">
        <v>76</v>
      </c>
      <c r="AY268" s="174" t="s">
        <v>126</v>
      </c>
    </row>
    <row r="269" spans="2:65" s="14" customFormat="1" ht="22.5">
      <c r="B269" s="173"/>
      <c r="D269" s="145" t="s">
        <v>138</v>
      </c>
      <c r="E269" s="174" t="s">
        <v>1</v>
      </c>
      <c r="F269" s="175" t="s">
        <v>281</v>
      </c>
      <c r="H269" s="174" t="s">
        <v>1</v>
      </c>
      <c r="I269" s="176"/>
      <c r="L269" s="173"/>
      <c r="M269" s="177"/>
      <c r="T269" s="178"/>
      <c r="AT269" s="174" t="s">
        <v>138</v>
      </c>
      <c r="AU269" s="174" t="s">
        <v>85</v>
      </c>
      <c r="AV269" s="14" t="s">
        <v>81</v>
      </c>
      <c r="AW269" s="14" t="s">
        <v>33</v>
      </c>
      <c r="AX269" s="14" t="s">
        <v>76</v>
      </c>
      <c r="AY269" s="174" t="s">
        <v>126</v>
      </c>
    </row>
    <row r="270" spans="2:65" s="14" customFormat="1" ht="22.5">
      <c r="B270" s="173"/>
      <c r="D270" s="145" t="s">
        <v>138</v>
      </c>
      <c r="E270" s="174" t="s">
        <v>1</v>
      </c>
      <c r="F270" s="175" t="s">
        <v>282</v>
      </c>
      <c r="H270" s="174" t="s">
        <v>1</v>
      </c>
      <c r="I270" s="176"/>
      <c r="L270" s="173"/>
      <c r="M270" s="177"/>
      <c r="T270" s="178"/>
      <c r="AT270" s="174" t="s">
        <v>138</v>
      </c>
      <c r="AU270" s="174" t="s">
        <v>85</v>
      </c>
      <c r="AV270" s="14" t="s">
        <v>81</v>
      </c>
      <c r="AW270" s="14" t="s">
        <v>33</v>
      </c>
      <c r="AX270" s="14" t="s">
        <v>76</v>
      </c>
      <c r="AY270" s="174" t="s">
        <v>126</v>
      </c>
    </row>
    <row r="271" spans="2:65" s="14" customFormat="1" ht="22.5">
      <c r="B271" s="173"/>
      <c r="D271" s="145" t="s">
        <v>138</v>
      </c>
      <c r="E271" s="174" t="s">
        <v>1</v>
      </c>
      <c r="F271" s="175" t="s">
        <v>283</v>
      </c>
      <c r="H271" s="174" t="s">
        <v>1</v>
      </c>
      <c r="I271" s="176"/>
      <c r="L271" s="173"/>
      <c r="M271" s="177"/>
      <c r="T271" s="178"/>
      <c r="AT271" s="174" t="s">
        <v>138</v>
      </c>
      <c r="AU271" s="174" t="s">
        <v>85</v>
      </c>
      <c r="AV271" s="14" t="s">
        <v>81</v>
      </c>
      <c r="AW271" s="14" t="s">
        <v>33</v>
      </c>
      <c r="AX271" s="14" t="s">
        <v>76</v>
      </c>
      <c r="AY271" s="174" t="s">
        <v>126</v>
      </c>
    </row>
    <row r="272" spans="2:65" s="14" customFormat="1" ht="22.5">
      <c r="B272" s="173"/>
      <c r="D272" s="145" t="s">
        <v>138</v>
      </c>
      <c r="E272" s="174" t="s">
        <v>1</v>
      </c>
      <c r="F272" s="175" t="s">
        <v>263</v>
      </c>
      <c r="H272" s="174" t="s">
        <v>1</v>
      </c>
      <c r="I272" s="176"/>
      <c r="L272" s="173"/>
      <c r="M272" s="177"/>
      <c r="T272" s="178"/>
      <c r="AT272" s="174" t="s">
        <v>138</v>
      </c>
      <c r="AU272" s="174" t="s">
        <v>85</v>
      </c>
      <c r="AV272" s="14" t="s">
        <v>81</v>
      </c>
      <c r="AW272" s="14" t="s">
        <v>33</v>
      </c>
      <c r="AX272" s="14" t="s">
        <v>76</v>
      </c>
      <c r="AY272" s="174" t="s">
        <v>126</v>
      </c>
    </row>
    <row r="273" spans="2:65" s="12" customFormat="1" ht="11.25">
      <c r="B273" s="149"/>
      <c r="D273" s="145" t="s">
        <v>138</v>
      </c>
      <c r="E273" s="150" t="s">
        <v>1</v>
      </c>
      <c r="F273" s="151" t="s">
        <v>81</v>
      </c>
      <c r="H273" s="152">
        <v>1</v>
      </c>
      <c r="I273" s="153"/>
      <c r="L273" s="149"/>
      <c r="M273" s="154"/>
      <c r="T273" s="155"/>
      <c r="AT273" s="150" t="s">
        <v>138</v>
      </c>
      <c r="AU273" s="150" t="s">
        <v>85</v>
      </c>
      <c r="AV273" s="12" t="s">
        <v>85</v>
      </c>
      <c r="AW273" s="12" t="s">
        <v>33</v>
      </c>
      <c r="AX273" s="12" t="s">
        <v>76</v>
      </c>
      <c r="AY273" s="150" t="s">
        <v>126</v>
      </c>
    </row>
    <row r="274" spans="2:65" s="13" customFormat="1" ht="11.25">
      <c r="B274" s="156"/>
      <c r="D274" s="145" t="s">
        <v>138</v>
      </c>
      <c r="E274" s="157" t="s">
        <v>1</v>
      </c>
      <c r="F274" s="158" t="s">
        <v>140</v>
      </c>
      <c r="H274" s="159">
        <v>1</v>
      </c>
      <c r="I274" s="160"/>
      <c r="L274" s="156"/>
      <c r="M274" s="161"/>
      <c r="T274" s="162"/>
      <c r="AT274" s="157" t="s">
        <v>138</v>
      </c>
      <c r="AU274" s="157" t="s">
        <v>85</v>
      </c>
      <c r="AV274" s="13" t="s">
        <v>134</v>
      </c>
      <c r="AW274" s="13" t="s">
        <v>33</v>
      </c>
      <c r="AX274" s="13" t="s">
        <v>81</v>
      </c>
      <c r="AY274" s="157" t="s">
        <v>126</v>
      </c>
    </row>
    <row r="275" spans="2:65" s="1" customFormat="1" ht="37.9" customHeight="1">
      <c r="B275" s="131"/>
      <c r="C275" s="132" t="s">
        <v>300</v>
      </c>
      <c r="D275" s="132" t="s">
        <v>129</v>
      </c>
      <c r="E275" s="133" t="s">
        <v>301</v>
      </c>
      <c r="F275" s="134" t="s">
        <v>302</v>
      </c>
      <c r="G275" s="135" t="s">
        <v>276</v>
      </c>
      <c r="H275" s="136">
        <v>2</v>
      </c>
      <c r="I275" s="137"/>
      <c r="J275" s="138">
        <f>ROUND(I275*H275,2)</f>
        <v>0</v>
      </c>
      <c r="K275" s="134" t="s">
        <v>148</v>
      </c>
      <c r="L275" s="31"/>
      <c r="M275" s="139" t="s">
        <v>1</v>
      </c>
      <c r="N275" s="140" t="s">
        <v>41</v>
      </c>
      <c r="P275" s="141">
        <f>O275*H275</f>
        <v>0</v>
      </c>
      <c r="Q275" s="141">
        <v>5.1000000000000004E-4</v>
      </c>
      <c r="R275" s="141">
        <f>Q275*H275</f>
        <v>1.0200000000000001E-3</v>
      </c>
      <c r="S275" s="141">
        <v>0</v>
      </c>
      <c r="T275" s="142">
        <f>S275*H275</f>
        <v>0</v>
      </c>
      <c r="AR275" s="143" t="s">
        <v>225</v>
      </c>
      <c r="AT275" s="143" t="s">
        <v>129</v>
      </c>
      <c r="AU275" s="143" t="s">
        <v>85</v>
      </c>
      <c r="AY275" s="16" t="s">
        <v>126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81</v>
      </c>
      <c r="BK275" s="144">
        <f>ROUND(I275*H275,2)</f>
        <v>0</v>
      </c>
      <c r="BL275" s="16" t="s">
        <v>225</v>
      </c>
      <c r="BM275" s="143" t="s">
        <v>303</v>
      </c>
    </row>
    <row r="276" spans="2:65" s="14" customFormat="1" ht="33.75">
      <c r="B276" s="173"/>
      <c r="D276" s="145" t="s">
        <v>138</v>
      </c>
      <c r="E276" s="174" t="s">
        <v>1</v>
      </c>
      <c r="F276" s="175" t="s">
        <v>278</v>
      </c>
      <c r="H276" s="174" t="s">
        <v>1</v>
      </c>
      <c r="I276" s="176"/>
      <c r="L276" s="173"/>
      <c r="M276" s="177"/>
      <c r="T276" s="178"/>
      <c r="AT276" s="174" t="s">
        <v>138</v>
      </c>
      <c r="AU276" s="174" t="s">
        <v>85</v>
      </c>
      <c r="AV276" s="14" t="s">
        <v>81</v>
      </c>
      <c r="AW276" s="14" t="s">
        <v>33</v>
      </c>
      <c r="AX276" s="14" t="s">
        <v>76</v>
      </c>
      <c r="AY276" s="174" t="s">
        <v>126</v>
      </c>
    </row>
    <row r="277" spans="2:65" s="14" customFormat="1" ht="22.5">
      <c r="B277" s="173"/>
      <c r="D277" s="145" t="s">
        <v>138</v>
      </c>
      <c r="E277" s="174" t="s">
        <v>1</v>
      </c>
      <c r="F277" s="175" t="s">
        <v>279</v>
      </c>
      <c r="H277" s="174" t="s">
        <v>1</v>
      </c>
      <c r="I277" s="176"/>
      <c r="L277" s="173"/>
      <c r="M277" s="177"/>
      <c r="T277" s="178"/>
      <c r="AT277" s="174" t="s">
        <v>138</v>
      </c>
      <c r="AU277" s="174" t="s">
        <v>85</v>
      </c>
      <c r="AV277" s="14" t="s">
        <v>81</v>
      </c>
      <c r="AW277" s="14" t="s">
        <v>33</v>
      </c>
      <c r="AX277" s="14" t="s">
        <v>76</v>
      </c>
      <c r="AY277" s="174" t="s">
        <v>126</v>
      </c>
    </row>
    <row r="278" spans="2:65" s="14" customFormat="1" ht="33.75">
      <c r="B278" s="173"/>
      <c r="D278" s="145" t="s">
        <v>138</v>
      </c>
      <c r="E278" s="174" t="s">
        <v>1</v>
      </c>
      <c r="F278" s="175" t="s">
        <v>280</v>
      </c>
      <c r="H278" s="174" t="s">
        <v>1</v>
      </c>
      <c r="I278" s="176"/>
      <c r="L278" s="173"/>
      <c r="M278" s="177"/>
      <c r="T278" s="178"/>
      <c r="AT278" s="174" t="s">
        <v>138</v>
      </c>
      <c r="AU278" s="174" t="s">
        <v>85</v>
      </c>
      <c r="AV278" s="14" t="s">
        <v>81</v>
      </c>
      <c r="AW278" s="14" t="s">
        <v>33</v>
      </c>
      <c r="AX278" s="14" t="s">
        <v>76</v>
      </c>
      <c r="AY278" s="174" t="s">
        <v>126</v>
      </c>
    </row>
    <row r="279" spans="2:65" s="14" customFormat="1" ht="22.5">
      <c r="B279" s="173"/>
      <c r="D279" s="145" t="s">
        <v>138</v>
      </c>
      <c r="E279" s="174" t="s">
        <v>1</v>
      </c>
      <c r="F279" s="175" t="s">
        <v>281</v>
      </c>
      <c r="H279" s="174" t="s">
        <v>1</v>
      </c>
      <c r="I279" s="176"/>
      <c r="L279" s="173"/>
      <c r="M279" s="177"/>
      <c r="T279" s="178"/>
      <c r="AT279" s="174" t="s">
        <v>138</v>
      </c>
      <c r="AU279" s="174" t="s">
        <v>85</v>
      </c>
      <c r="AV279" s="14" t="s">
        <v>81</v>
      </c>
      <c r="AW279" s="14" t="s">
        <v>33</v>
      </c>
      <c r="AX279" s="14" t="s">
        <v>76</v>
      </c>
      <c r="AY279" s="174" t="s">
        <v>126</v>
      </c>
    </row>
    <row r="280" spans="2:65" s="14" customFormat="1" ht="22.5">
      <c r="B280" s="173"/>
      <c r="D280" s="145" t="s">
        <v>138</v>
      </c>
      <c r="E280" s="174" t="s">
        <v>1</v>
      </c>
      <c r="F280" s="175" t="s">
        <v>282</v>
      </c>
      <c r="H280" s="174" t="s">
        <v>1</v>
      </c>
      <c r="I280" s="176"/>
      <c r="L280" s="173"/>
      <c r="M280" s="177"/>
      <c r="T280" s="178"/>
      <c r="AT280" s="174" t="s">
        <v>138</v>
      </c>
      <c r="AU280" s="174" t="s">
        <v>85</v>
      </c>
      <c r="AV280" s="14" t="s">
        <v>81</v>
      </c>
      <c r="AW280" s="14" t="s">
        <v>33</v>
      </c>
      <c r="AX280" s="14" t="s">
        <v>76</v>
      </c>
      <c r="AY280" s="174" t="s">
        <v>126</v>
      </c>
    </row>
    <row r="281" spans="2:65" s="14" customFormat="1" ht="22.5">
      <c r="B281" s="173"/>
      <c r="D281" s="145" t="s">
        <v>138</v>
      </c>
      <c r="E281" s="174" t="s">
        <v>1</v>
      </c>
      <c r="F281" s="175" t="s">
        <v>283</v>
      </c>
      <c r="H281" s="174" t="s">
        <v>1</v>
      </c>
      <c r="I281" s="176"/>
      <c r="L281" s="173"/>
      <c r="M281" s="177"/>
      <c r="T281" s="178"/>
      <c r="AT281" s="174" t="s">
        <v>138</v>
      </c>
      <c r="AU281" s="174" t="s">
        <v>85</v>
      </c>
      <c r="AV281" s="14" t="s">
        <v>81</v>
      </c>
      <c r="AW281" s="14" t="s">
        <v>33</v>
      </c>
      <c r="AX281" s="14" t="s">
        <v>76</v>
      </c>
      <c r="AY281" s="174" t="s">
        <v>126</v>
      </c>
    </row>
    <row r="282" spans="2:65" s="14" customFormat="1" ht="22.5">
      <c r="B282" s="173"/>
      <c r="D282" s="145" t="s">
        <v>138</v>
      </c>
      <c r="E282" s="174" t="s">
        <v>1</v>
      </c>
      <c r="F282" s="175" t="s">
        <v>263</v>
      </c>
      <c r="H282" s="174" t="s">
        <v>1</v>
      </c>
      <c r="I282" s="176"/>
      <c r="L282" s="173"/>
      <c r="M282" s="177"/>
      <c r="T282" s="178"/>
      <c r="AT282" s="174" t="s">
        <v>138</v>
      </c>
      <c r="AU282" s="174" t="s">
        <v>85</v>
      </c>
      <c r="AV282" s="14" t="s">
        <v>81</v>
      </c>
      <c r="AW282" s="14" t="s">
        <v>33</v>
      </c>
      <c r="AX282" s="14" t="s">
        <v>76</v>
      </c>
      <c r="AY282" s="174" t="s">
        <v>126</v>
      </c>
    </row>
    <row r="283" spans="2:65" s="12" customFormat="1" ht="11.25">
      <c r="B283" s="149"/>
      <c r="D283" s="145" t="s">
        <v>138</v>
      </c>
      <c r="E283" s="150" t="s">
        <v>1</v>
      </c>
      <c r="F283" s="151" t="s">
        <v>85</v>
      </c>
      <c r="H283" s="152">
        <v>2</v>
      </c>
      <c r="I283" s="153"/>
      <c r="L283" s="149"/>
      <c r="M283" s="154"/>
      <c r="T283" s="155"/>
      <c r="AT283" s="150" t="s">
        <v>138</v>
      </c>
      <c r="AU283" s="150" t="s">
        <v>85</v>
      </c>
      <c r="AV283" s="12" t="s">
        <v>85</v>
      </c>
      <c r="AW283" s="12" t="s">
        <v>33</v>
      </c>
      <c r="AX283" s="12" t="s">
        <v>76</v>
      </c>
      <c r="AY283" s="150" t="s">
        <v>126</v>
      </c>
    </row>
    <row r="284" spans="2:65" s="13" customFormat="1" ht="11.25">
      <c r="B284" s="156"/>
      <c r="D284" s="145" t="s">
        <v>138</v>
      </c>
      <c r="E284" s="157" t="s">
        <v>1</v>
      </c>
      <c r="F284" s="158" t="s">
        <v>140</v>
      </c>
      <c r="H284" s="159">
        <v>2</v>
      </c>
      <c r="I284" s="160"/>
      <c r="L284" s="156"/>
      <c r="M284" s="161"/>
      <c r="T284" s="162"/>
      <c r="AT284" s="157" t="s">
        <v>138</v>
      </c>
      <c r="AU284" s="157" t="s">
        <v>85</v>
      </c>
      <c r="AV284" s="13" t="s">
        <v>134</v>
      </c>
      <c r="AW284" s="13" t="s">
        <v>33</v>
      </c>
      <c r="AX284" s="13" t="s">
        <v>81</v>
      </c>
      <c r="AY284" s="157" t="s">
        <v>126</v>
      </c>
    </row>
    <row r="285" spans="2:65" s="1" customFormat="1" ht="49.15" customHeight="1">
      <c r="B285" s="131"/>
      <c r="C285" s="132" t="s">
        <v>304</v>
      </c>
      <c r="D285" s="132" t="s">
        <v>129</v>
      </c>
      <c r="E285" s="133" t="s">
        <v>305</v>
      </c>
      <c r="F285" s="134" t="s">
        <v>306</v>
      </c>
      <c r="G285" s="135" t="s">
        <v>276</v>
      </c>
      <c r="H285" s="136">
        <v>1</v>
      </c>
      <c r="I285" s="137"/>
      <c r="J285" s="138">
        <f>ROUND(I285*H285,2)</f>
        <v>0</v>
      </c>
      <c r="K285" s="134" t="s">
        <v>148</v>
      </c>
      <c r="L285" s="31"/>
      <c r="M285" s="139" t="s">
        <v>1</v>
      </c>
      <c r="N285" s="140" t="s">
        <v>41</v>
      </c>
      <c r="P285" s="141">
        <f>O285*H285</f>
        <v>0</v>
      </c>
      <c r="Q285" s="141">
        <v>5.1000000000000004E-4</v>
      </c>
      <c r="R285" s="141">
        <f>Q285*H285</f>
        <v>5.1000000000000004E-4</v>
      </c>
      <c r="S285" s="141">
        <v>0</v>
      </c>
      <c r="T285" s="142">
        <f>S285*H285</f>
        <v>0</v>
      </c>
      <c r="AR285" s="143" t="s">
        <v>225</v>
      </c>
      <c r="AT285" s="143" t="s">
        <v>129</v>
      </c>
      <c r="AU285" s="143" t="s">
        <v>85</v>
      </c>
      <c r="AY285" s="16" t="s">
        <v>126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81</v>
      </c>
      <c r="BK285" s="144">
        <f>ROUND(I285*H285,2)</f>
        <v>0</v>
      </c>
      <c r="BL285" s="16" t="s">
        <v>225</v>
      </c>
      <c r="BM285" s="143" t="s">
        <v>307</v>
      </c>
    </row>
    <row r="286" spans="2:65" s="14" customFormat="1" ht="33.75">
      <c r="B286" s="173"/>
      <c r="D286" s="145" t="s">
        <v>138</v>
      </c>
      <c r="E286" s="174" t="s">
        <v>1</v>
      </c>
      <c r="F286" s="175" t="s">
        <v>278</v>
      </c>
      <c r="H286" s="174" t="s">
        <v>1</v>
      </c>
      <c r="I286" s="176"/>
      <c r="L286" s="173"/>
      <c r="M286" s="177"/>
      <c r="T286" s="178"/>
      <c r="AT286" s="174" t="s">
        <v>138</v>
      </c>
      <c r="AU286" s="174" t="s">
        <v>85</v>
      </c>
      <c r="AV286" s="14" t="s">
        <v>81</v>
      </c>
      <c r="AW286" s="14" t="s">
        <v>33</v>
      </c>
      <c r="AX286" s="14" t="s">
        <v>76</v>
      </c>
      <c r="AY286" s="174" t="s">
        <v>126</v>
      </c>
    </row>
    <row r="287" spans="2:65" s="14" customFormat="1" ht="22.5">
      <c r="B287" s="173"/>
      <c r="D287" s="145" t="s">
        <v>138</v>
      </c>
      <c r="E287" s="174" t="s">
        <v>1</v>
      </c>
      <c r="F287" s="175" t="s">
        <v>279</v>
      </c>
      <c r="H287" s="174" t="s">
        <v>1</v>
      </c>
      <c r="I287" s="176"/>
      <c r="L287" s="173"/>
      <c r="M287" s="177"/>
      <c r="T287" s="178"/>
      <c r="AT287" s="174" t="s">
        <v>138</v>
      </c>
      <c r="AU287" s="174" t="s">
        <v>85</v>
      </c>
      <c r="AV287" s="14" t="s">
        <v>81</v>
      </c>
      <c r="AW287" s="14" t="s">
        <v>33</v>
      </c>
      <c r="AX287" s="14" t="s">
        <v>76</v>
      </c>
      <c r="AY287" s="174" t="s">
        <v>126</v>
      </c>
    </row>
    <row r="288" spans="2:65" s="14" customFormat="1" ht="33.75">
      <c r="B288" s="173"/>
      <c r="D288" s="145" t="s">
        <v>138</v>
      </c>
      <c r="E288" s="174" t="s">
        <v>1</v>
      </c>
      <c r="F288" s="175" t="s">
        <v>280</v>
      </c>
      <c r="H288" s="174" t="s">
        <v>1</v>
      </c>
      <c r="I288" s="176"/>
      <c r="L288" s="173"/>
      <c r="M288" s="177"/>
      <c r="T288" s="178"/>
      <c r="AT288" s="174" t="s">
        <v>138</v>
      </c>
      <c r="AU288" s="174" t="s">
        <v>85</v>
      </c>
      <c r="AV288" s="14" t="s">
        <v>81</v>
      </c>
      <c r="AW288" s="14" t="s">
        <v>33</v>
      </c>
      <c r="AX288" s="14" t="s">
        <v>76</v>
      </c>
      <c r="AY288" s="174" t="s">
        <v>126</v>
      </c>
    </row>
    <row r="289" spans="2:65" s="14" customFormat="1" ht="22.5">
      <c r="B289" s="173"/>
      <c r="D289" s="145" t="s">
        <v>138</v>
      </c>
      <c r="E289" s="174" t="s">
        <v>1</v>
      </c>
      <c r="F289" s="175" t="s">
        <v>281</v>
      </c>
      <c r="H289" s="174" t="s">
        <v>1</v>
      </c>
      <c r="I289" s="176"/>
      <c r="L289" s="173"/>
      <c r="M289" s="177"/>
      <c r="T289" s="178"/>
      <c r="AT289" s="174" t="s">
        <v>138</v>
      </c>
      <c r="AU289" s="174" t="s">
        <v>85</v>
      </c>
      <c r="AV289" s="14" t="s">
        <v>81</v>
      </c>
      <c r="AW289" s="14" t="s">
        <v>33</v>
      </c>
      <c r="AX289" s="14" t="s">
        <v>76</v>
      </c>
      <c r="AY289" s="174" t="s">
        <v>126</v>
      </c>
    </row>
    <row r="290" spans="2:65" s="14" customFormat="1" ht="22.5">
      <c r="B290" s="173"/>
      <c r="D290" s="145" t="s">
        <v>138</v>
      </c>
      <c r="E290" s="174" t="s">
        <v>1</v>
      </c>
      <c r="F290" s="175" t="s">
        <v>282</v>
      </c>
      <c r="H290" s="174" t="s">
        <v>1</v>
      </c>
      <c r="I290" s="176"/>
      <c r="L290" s="173"/>
      <c r="M290" s="177"/>
      <c r="T290" s="178"/>
      <c r="AT290" s="174" t="s">
        <v>138</v>
      </c>
      <c r="AU290" s="174" t="s">
        <v>85</v>
      </c>
      <c r="AV290" s="14" t="s">
        <v>81</v>
      </c>
      <c r="AW290" s="14" t="s">
        <v>33</v>
      </c>
      <c r="AX290" s="14" t="s">
        <v>76</v>
      </c>
      <c r="AY290" s="174" t="s">
        <v>126</v>
      </c>
    </row>
    <row r="291" spans="2:65" s="14" customFormat="1" ht="22.5">
      <c r="B291" s="173"/>
      <c r="D291" s="145" t="s">
        <v>138</v>
      </c>
      <c r="E291" s="174" t="s">
        <v>1</v>
      </c>
      <c r="F291" s="175" t="s">
        <v>283</v>
      </c>
      <c r="H291" s="174" t="s">
        <v>1</v>
      </c>
      <c r="I291" s="176"/>
      <c r="L291" s="173"/>
      <c r="M291" s="177"/>
      <c r="T291" s="178"/>
      <c r="AT291" s="174" t="s">
        <v>138</v>
      </c>
      <c r="AU291" s="174" t="s">
        <v>85</v>
      </c>
      <c r="AV291" s="14" t="s">
        <v>81</v>
      </c>
      <c r="AW291" s="14" t="s">
        <v>33</v>
      </c>
      <c r="AX291" s="14" t="s">
        <v>76</v>
      </c>
      <c r="AY291" s="174" t="s">
        <v>126</v>
      </c>
    </row>
    <row r="292" spans="2:65" s="14" customFormat="1" ht="22.5">
      <c r="B292" s="173"/>
      <c r="D292" s="145" t="s">
        <v>138</v>
      </c>
      <c r="E292" s="174" t="s">
        <v>1</v>
      </c>
      <c r="F292" s="175" t="s">
        <v>263</v>
      </c>
      <c r="H292" s="174" t="s">
        <v>1</v>
      </c>
      <c r="I292" s="176"/>
      <c r="L292" s="173"/>
      <c r="M292" s="177"/>
      <c r="T292" s="178"/>
      <c r="AT292" s="174" t="s">
        <v>138</v>
      </c>
      <c r="AU292" s="174" t="s">
        <v>85</v>
      </c>
      <c r="AV292" s="14" t="s">
        <v>81</v>
      </c>
      <c r="AW292" s="14" t="s">
        <v>33</v>
      </c>
      <c r="AX292" s="14" t="s">
        <v>76</v>
      </c>
      <c r="AY292" s="174" t="s">
        <v>126</v>
      </c>
    </row>
    <row r="293" spans="2:65" s="12" customFormat="1" ht="11.25">
      <c r="B293" s="149"/>
      <c r="D293" s="145" t="s">
        <v>138</v>
      </c>
      <c r="E293" s="150" t="s">
        <v>1</v>
      </c>
      <c r="F293" s="151" t="s">
        <v>81</v>
      </c>
      <c r="H293" s="152">
        <v>1</v>
      </c>
      <c r="I293" s="153"/>
      <c r="L293" s="149"/>
      <c r="M293" s="154"/>
      <c r="T293" s="155"/>
      <c r="AT293" s="150" t="s">
        <v>138</v>
      </c>
      <c r="AU293" s="150" t="s">
        <v>85</v>
      </c>
      <c r="AV293" s="12" t="s">
        <v>85</v>
      </c>
      <c r="AW293" s="12" t="s">
        <v>33</v>
      </c>
      <c r="AX293" s="12" t="s">
        <v>76</v>
      </c>
      <c r="AY293" s="150" t="s">
        <v>126</v>
      </c>
    </row>
    <row r="294" spans="2:65" s="13" customFormat="1" ht="11.25">
      <c r="B294" s="156"/>
      <c r="D294" s="145" t="s">
        <v>138</v>
      </c>
      <c r="E294" s="157" t="s">
        <v>1</v>
      </c>
      <c r="F294" s="158" t="s">
        <v>140</v>
      </c>
      <c r="H294" s="159">
        <v>1</v>
      </c>
      <c r="I294" s="160"/>
      <c r="L294" s="156"/>
      <c r="M294" s="161"/>
      <c r="T294" s="162"/>
      <c r="AT294" s="157" t="s">
        <v>138</v>
      </c>
      <c r="AU294" s="157" t="s">
        <v>85</v>
      </c>
      <c r="AV294" s="13" t="s">
        <v>134</v>
      </c>
      <c r="AW294" s="13" t="s">
        <v>33</v>
      </c>
      <c r="AX294" s="13" t="s">
        <v>81</v>
      </c>
      <c r="AY294" s="157" t="s">
        <v>126</v>
      </c>
    </row>
    <row r="295" spans="2:65" s="1" customFormat="1" ht="37.9" customHeight="1">
      <c r="B295" s="131"/>
      <c r="C295" s="132" t="s">
        <v>308</v>
      </c>
      <c r="D295" s="132" t="s">
        <v>129</v>
      </c>
      <c r="E295" s="133" t="s">
        <v>309</v>
      </c>
      <c r="F295" s="134" t="s">
        <v>310</v>
      </c>
      <c r="G295" s="135" t="s">
        <v>276</v>
      </c>
      <c r="H295" s="136">
        <v>1</v>
      </c>
      <c r="I295" s="137"/>
      <c r="J295" s="138">
        <f>ROUND(I295*H295,2)</f>
        <v>0</v>
      </c>
      <c r="K295" s="134" t="s">
        <v>148</v>
      </c>
      <c r="L295" s="31"/>
      <c r="M295" s="139" t="s">
        <v>1</v>
      </c>
      <c r="N295" s="140" t="s">
        <v>41</v>
      </c>
      <c r="P295" s="141">
        <f>O295*H295</f>
        <v>0</v>
      </c>
      <c r="Q295" s="141">
        <v>5.1000000000000004E-4</v>
      </c>
      <c r="R295" s="141">
        <f>Q295*H295</f>
        <v>5.1000000000000004E-4</v>
      </c>
      <c r="S295" s="141">
        <v>0</v>
      </c>
      <c r="T295" s="142">
        <f>S295*H295</f>
        <v>0</v>
      </c>
      <c r="AR295" s="143" t="s">
        <v>225</v>
      </c>
      <c r="AT295" s="143" t="s">
        <v>129</v>
      </c>
      <c r="AU295" s="143" t="s">
        <v>85</v>
      </c>
      <c r="AY295" s="16" t="s">
        <v>126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6" t="s">
        <v>81</v>
      </c>
      <c r="BK295" s="144">
        <f>ROUND(I295*H295,2)</f>
        <v>0</v>
      </c>
      <c r="BL295" s="16" t="s">
        <v>225</v>
      </c>
      <c r="BM295" s="143" t="s">
        <v>311</v>
      </c>
    </row>
    <row r="296" spans="2:65" s="14" customFormat="1" ht="33.75">
      <c r="B296" s="173"/>
      <c r="D296" s="145" t="s">
        <v>138</v>
      </c>
      <c r="E296" s="174" t="s">
        <v>1</v>
      </c>
      <c r="F296" s="175" t="s">
        <v>278</v>
      </c>
      <c r="H296" s="174" t="s">
        <v>1</v>
      </c>
      <c r="I296" s="176"/>
      <c r="L296" s="173"/>
      <c r="M296" s="177"/>
      <c r="T296" s="178"/>
      <c r="AT296" s="174" t="s">
        <v>138</v>
      </c>
      <c r="AU296" s="174" t="s">
        <v>85</v>
      </c>
      <c r="AV296" s="14" t="s">
        <v>81</v>
      </c>
      <c r="AW296" s="14" t="s">
        <v>33</v>
      </c>
      <c r="AX296" s="14" t="s">
        <v>76</v>
      </c>
      <c r="AY296" s="174" t="s">
        <v>126</v>
      </c>
    </row>
    <row r="297" spans="2:65" s="14" customFormat="1" ht="22.5">
      <c r="B297" s="173"/>
      <c r="D297" s="145" t="s">
        <v>138</v>
      </c>
      <c r="E297" s="174" t="s">
        <v>1</v>
      </c>
      <c r="F297" s="175" t="s">
        <v>279</v>
      </c>
      <c r="H297" s="174" t="s">
        <v>1</v>
      </c>
      <c r="I297" s="176"/>
      <c r="L297" s="173"/>
      <c r="M297" s="177"/>
      <c r="T297" s="178"/>
      <c r="AT297" s="174" t="s">
        <v>138</v>
      </c>
      <c r="AU297" s="174" t="s">
        <v>85</v>
      </c>
      <c r="AV297" s="14" t="s">
        <v>81</v>
      </c>
      <c r="AW297" s="14" t="s">
        <v>33</v>
      </c>
      <c r="AX297" s="14" t="s">
        <v>76</v>
      </c>
      <c r="AY297" s="174" t="s">
        <v>126</v>
      </c>
    </row>
    <row r="298" spans="2:65" s="14" customFormat="1" ht="33.75">
      <c r="B298" s="173"/>
      <c r="D298" s="145" t="s">
        <v>138</v>
      </c>
      <c r="E298" s="174" t="s">
        <v>1</v>
      </c>
      <c r="F298" s="175" t="s">
        <v>280</v>
      </c>
      <c r="H298" s="174" t="s">
        <v>1</v>
      </c>
      <c r="I298" s="176"/>
      <c r="L298" s="173"/>
      <c r="M298" s="177"/>
      <c r="T298" s="178"/>
      <c r="AT298" s="174" t="s">
        <v>138</v>
      </c>
      <c r="AU298" s="174" t="s">
        <v>85</v>
      </c>
      <c r="AV298" s="14" t="s">
        <v>81</v>
      </c>
      <c r="AW298" s="14" t="s">
        <v>33</v>
      </c>
      <c r="AX298" s="14" t="s">
        <v>76</v>
      </c>
      <c r="AY298" s="174" t="s">
        <v>126</v>
      </c>
    </row>
    <row r="299" spans="2:65" s="14" customFormat="1" ht="22.5">
      <c r="B299" s="173"/>
      <c r="D299" s="145" t="s">
        <v>138</v>
      </c>
      <c r="E299" s="174" t="s">
        <v>1</v>
      </c>
      <c r="F299" s="175" t="s">
        <v>281</v>
      </c>
      <c r="H299" s="174" t="s">
        <v>1</v>
      </c>
      <c r="I299" s="176"/>
      <c r="L299" s="173"/>
      <c r="M299" s="177"/>
      <c r="T299" s="178"/>
      <c r="AT299" s="174" t="s">
        <v>138</v>
      </c>
      <c r="AU299" s="174" t="s">
        <v>85</v>
      </c>
      <c r="AV299" s="14" t="s">
        <v>81</v>
      </c>
      <c r="AW299" s="14" t="s">
        <v>33</v>
      </c>
      <c r="AX299" s="14" t="s">
        <v>76</v>
      </c>
      <c r="AY299" s="174" t="s">
        <v>126</v>
      </c>
    </row>
    <row r="300" spans="2:65" s="14" customFormat="1" ht="22.5">
      <c r="B300" s="173"/>
      <c r="D300" s="145" t="s">
        <v>138</v>
      </c>
      <c r="E300" s="174" t="s">
        <v>1</v>
      </c>
      <c r="F300" s="175" t="s">
        <v>282</v>
      </c>
      <c r="H300" s="174" t="s">
        <v>1</v>
      </c>
      <c r="I300" s="176"/>
      <c r="L300" s="173"/>
      <c r="M300" s="177"/>
      <c r="T300" s="178"/>
      <c r="AT300" s="174" t="s">
        <v>138</v>
      </c>
      <c r="AU300" s="174" t="s">
        <v>85</v>
      </c>
      <c r="AV300" s="14" t="s">
        <v>81</v>
      </c>
      <c r="AW300" s="14" t="s">
        <v>33</v>
      </c>
      <c r="AX300" s="14" t="s">
        <v>76</v>
      </c>
      <c r="AY300" s="174" t="s">
        <v>126</v>
      </c>
    </row>
    <row r="301" spans="2:65" s="14" customFormat="1" ht="22.5">
      <c r="B301" s="173"/>
      <c r="D301" s="145" t="s">
        <v>138</v>
      </c>
      <c r="E301" s="174" t="s">
        <v>1</v>
      </c>
      <c r="F301" s="175" t="s">
        <v>283</v>
      </c>
      <c r="H301" s="174" t="s">
        <v>1</v>
      </c>
      <c r="I301" s="176"/>
      <c r="L301" s="173"/>
      <c r="M301" s="177"/>
      <c r="T301" s="178"/>
      <c r="AT301" s="174" t="s">
        <v>138</v>
      </c>
      <c r="AU301" s="174" t="s">
        <v>85</v>
      </c>
      <c r="AV301" s="14" t="s">
        <v>81</v>
      </c>
      <c r="AW301" s="14" t="s">
        <v>33</v>
      </c>
      <c r="AX301" s="14" t="s">
        <v>76</v>
      </c>
      <c r="AY301" s="174" t="s">
        <v>126</v>
      </c>
    </row>
    <row r="302" spans="2:65" s="14" customFormat="1" ht="22.5">
      <c r="B302" s="173"/>
      <c r="D302" s="145" t="s">
        <v>138</v>
      </c>
      <c r="E302" s="174" t="s">
        <v>1</v>
      </c>
      <c r="F302" s="175" t="s">
        <v>263</v>
      </c>
      <c r="H302" s="174" t="s">
        <v>1</v>
      </c>
      <c r="I302" s="176"/>
      <c r="L302" s="173"/>
      <c r="M302" s="177"/>
      <c r="T302" s="178"/>
      <c r="AT302" s="174" t="s">
        <v>138</v>
      </c>
      <c r="AU302" s="174" t="s">
        <v>85</v>
      </c>
      <c r="AV302" s="14" t="s">
        <v>81</v>
      </c>
      <c r="AW302" s="14" t="s">
        <v>33</v>
      </c>
      <c r="AX302" s="14" t="s">
        <v>76</v>
      </c>
      <c r="AY302" s="174" t="s">
        <v>126</v>
      </c>
    </row>
    <row r="303" spans="2:65" s="12" customFormat="1" ht="11.25">
      <c r="B303" s="149"/>
      <c r="D303" s="145" t="s">
        <v>138</v>
      </c>
      <c r="E303" s="150" t="s">
        <v>1</v>
      </c>
      <c r="F303" s="151" t="s">
        <v>81</v>
      </c>
      <c r="H303" s="152">
        <v>1</v>
      </c>
      <c r="I303" s="153"/>
      <c r="L303" s="149"/>
      <c r="M303" s="154"/>
      <c r="T303" s="155"/>
      <c r="AT303" s="150" t="s">
        <v>138</v>
      </c>
      <c r="AU303" s="150" t="s">
        <v>85</v>
      </c>
      <c r="AV303" s="12" t="s">
        <v>85</v>
      </c>
      <c r="AW303" s="12" t="s">
        <v>33</v>
      </c>
      <c r="AX303" s="12" t="s">
        <v>76</v>
      </c>
      <c r="AY303" s="150" t="s">
        <v>126</v>
      </c>
    </row>
    <row r="304" spans="2:65" s="13" customFormat="1" ht="11.25">
      <c r="B304" s="156"/>
      <c r="D304" s="145" t="s">
        <v>138</v>
      </c>
      <c r="E304" s="157" t="s">
        <v>1</v>
      </c>
      <c r="F304" s="158" t="s">
        <v>140</v>
      </c>
      <c r="H304" s="159">
        <v>1</v>
      </c>
      <c r="I304" s="160"/>
      <c r="L304" s="156"/>
      <c r="M304" s="161"/>
      <c r="T304" s="162"/>
      <c r="AT304" s="157" t="s">
        <v>138</v>
      </c>
      <c r="AU304" s="157" t="s">
        <v>85</v>
      </c>
      <c r="AV304" s="13" t="s">
        <v>134</v>
      </c>
      <c r="AW304" s="13" t="s">
        <v>33</v>
      </c>
      <c r="AX304" s="13" t="s">
        <v>81</v>
      </c>
      <c r="AY304" s="157" t="s">
        <v>126</v>
      </c>
    </row>
    <row r="305" spans="2:65" s="1" customFormat="1" ht="37.9" customHeight="1">
      <c r="B305" s="131"/>
      <c r="C305" s="132" t="s">
        <v>312</v>
      </c>
      <c r="D305" s="132" t="s">
        <v>129</v>
      </c>
      <c r="E305" s="133" t="s">
        <v>313</v>
      </c>
      <c r="F305" s="134" t="s">
        <v>314</v>
      </c>
      <c r="G305" s="135" t="s">
        <v>276</v>
      </c>
      <c r="H305" s="136">
        <v>2</v>
      </c>
      <c r="I305" s="137"/>
      <c r="J305" s="138">
        <f>ROUND(I305*H305,2)</f>
        <v>0</v>
      </c>
      <c r="K305" s="134" t="s">
        <v>148</v>
      </c>
      <c r="L305" s="31"/>
      <c r="M305" s="139" t="s">
        <v>1</v>
      </c>
      <c r="N305" s="140" t="s">
        <v>41</v>
      </c>
      <c r="P305" s="141">
        <f>O305*H305</f>
        <v>0</v>
      </c>
      <c r="Q305" s="141">
        <v>5.1000000000000004E-4</v>
      </c>
      <c r="R305" s="141">
        <f>Q305*H305</f>
        <v>1.0200000000000001E-3</v>
      </c>
      <c r="S305" s="141">
        <v>0</v>
      </c>
      <c r="T305" s="142">
        <f>S305*H305</f>
        <v>0</v>
      </c>
      <c r="AR305" s="143" t="s">
        <v>225</v>
      </c>
      <c r="AT305" s="143" t="s">
        <v>129</v>
      </c>
      <c r="AU305" s="143" t="s">
        <v>85</v>
      </c>
      <c r="AY305" s="16" t="s">
        <v>126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81</v>
      </c>
      <c r="BK305" s="144">
        <f>ROUND(I305*H305,2)</f>
        <v>0</v>
      </c>
      <c r="BL305" s="16" t="s">
        <v>225</v>
      </c>
      <c r="BM305" s="143" t="s">
        <v>315</v>
      </c>
    </row>
    <row r="306" spans="2:65" s="14" customFormat="1" ht="33.75">
      <c r="B306" s="173"/>
      <c r="D306" s="145" t="s">
        <v>138</v>
      </c>
      <c r="E306" s="174" t="s">
        <v>1</v>
      </c>
      <c r="F306" s="175" t="s">
        <v>278</v>
      </c>
      <c r="H306" s="174" t="s">
        <v>1</v>
      </c>
      <c r="I306" s="176"/>
      <c r="L306" s="173"/>
      <c r="M306" s="177"/>
      <c r="T306" s="178"/>
      <c r="AT306" s="174" t="s">
        <v>138</v>
      </c>
      <c r="AU306" s="174" t="s">
        <v>85</v>
      </c>
      <c r="AV306" s="14" t="s">
        <v>81</v>
      </c>
      <c r="AW306" s="14" t="s">
        <v>33</v>
      </c>
      <c r="AX306" s="14" t="s">
        <v>76</v>
      </c>
      <c r="AY306" s="174" t="s">
        <v>126</v>
      </c>
    </row>
    <row r="307" spans="2:65" s="14" customFormat="1" ht="22.5">
      <c r="B307" s="173"/>
      <c r="D307" s="145" t="s">
        <v>138</v>
      </c>
      <c r="E307" s="174" t="s">
        <v>1</v>
      </c>
      <c r="F307" s="175" t="s">
        <v>279</v>
      </c>
      <c r="H307" s="174" t="s">
        <v>1</v>
      </c>
      <c r="I307" s="176"/>
      <c r="L307" s="173"/>
      <c r="M307" s="177"/>
      <c r="T307" s="178"/>
      <c r="AT307" s="174" t="s">
        <v>138</v>
      </c>
      <c r="AU307" s="174" t="s">
        <v>85</v>
      </c>
      <c r="AV307" s="14" t="s">
        <v>81</v>
      </c>
      <c r="AW307" s="14" t="s">
        <v>33</v>
      </c>
      <c r="AX307" s="14" t="s">
        <v>76</v>
      </c>
      <c r="AY307" s="174" t="s">
        <v>126</v>
      </c>
    </row>
    <row r="308" spans="2:65" s="14" customFormat="1" ht="33.75">
      <c r="B308" s="173"/>
      <c r="D308" s="145" t="s">
        <v>138</v>
      </c>
      <c r="E308" s="174" t="s">
        <v>1</v>
      </c>
      <c r="F308" s="175" t="s">
        <v>280</v>
      </c>
      <c r="H308" s="174" t="s">
        <v>1</v>
      </c>
      <c r="I308" s="176"/>
      <c r="L308" s="173"/>
      <c r="M308" s="177"/>
      <c r="T308" s="178"/>
      <c r="AT308" s="174" t="s">
        <v>138</v>
      </c>
      <c r="AU308" s="174" t="s">
        <v>85</v>
      </c>
      <c r="AV308" s="14" t="s">
        <v>81</v>
      </c>
      <c r="AW308" s="14" t="s">
        <v>33</v>
      </c>
      <c r="AX308" s="14" t="s">
        <v>76</v>
      </c>
      <c r="AY308" s="174" t="s">
        <v>126</v>
      </c>
    </row>
    <row r="309" spans="2:65" s="14" customFormat="1" ht="22.5">
      <c r="B309" s="173"/>
      <c r="D309" s="145" t="s">
        <v>138</v>
      </c>
      <c r="E309" s="174" t="s">
        <v>1</v>
      </c>
      <c r="F309" s="175" t="s">
        <v>281</v>
      </c>
      <c r="H309" s="174" t="s">
        <v>1</v>
      </c>
      <c r="I309" s="176"/>
      <c r="L309" s="173"/>
      <c r="M309" s="177"/>
      <c r="T309" s="178"/>
      <c r="AT309" s="174" t="s">
        <v>138</v>
      </c>
      <c r="AU309" s="174" t="s">
        <v>85</v>
      </c>
      <c r="AV309" s="14" t="s">
        <v>81</v>
      </c>
      <c r="AW309" s="14" t="s">
        <v>33</v>
      </c>
      <c r="AX309" s="14" t="s">
        <v>76</v>
      </c>
      <c r="AY309" s="174" t="s">
        <v>126</v>
      </c>
    </row>
    <row r="310" spans="2:65" s="14" customFormat="1" ht="22.5">
      <c r="B310" s="173"/>
      <c r="D310" s="145" t="s">
        <v>138</v>
      </c>
      <c r="E310" s="174" t="s">
        <v>1</v>
      </c>
      <c r="F310" s="175" t="s">
        <v>282</v>
      </c>
      <c r="H310" s="174" t="s">
        <v>1</v>
      </c>
      <c r="I310" s="176"/>
      <c r="L310" s="173"/>
      <c r="M310" s="177"/>
      <c r="T310" s="178"/>
      <c r="AT310" s="174" t="s">
        <v>138</v>
      </c>
      <c r="AU310" s="174" t="s">
        <v>85</v>
      </c>
      <c r="AV310" s="14" t="s">
        <v>81</v>
      </c>
      <c r="AW310" s="14" t="s">
        <v>33</v>
      </c>
      <c r="AX310" s="14" t="s">
        <v>76</v>
      </c>
      <c r="AY310" s="174" t="s">
        <v>126</v>
      </c>
    </row>
    <row r="311" spans="2:65" s="14" customFormat="1" ht="22.5">
      <c r="B311" s="173"/>
      <c r="D311" s="145" t="s">
        <v>138</v>
      </c>
      <c r="E311" s="174" t="s">
        <v>1</v>
      </c>
      <c r="F311" s="175" t="s">
        <v>283</v>
      </c>
      <c r="H311" s="174" t="s">
        <v>1</v>
      </c>
      <c r="I311" s="176"/>
      <c r="L311" s="173"/>
      <c r="M311" s="177"/>
      <c r="T311" s="178"/>
      <c r="AT311" s="174" t="s">
        <v>138</v>
      </c>
      <c r="AU311" s="174" t="s">
        <v>85</v>
      </c>
      <c r="AV311" s="14" t="s">
        <v>81</v>
      </c>
      <c r="AW311" s="14" t="s">
        <v>33</v>
      </c>
      <c r="AX311" s="14" t="s">
        <v>76</v>
      </c>
      <c r="AY311" s="174" t="s">
        <v>126</v>
      </c>
    </row>
    <row r="312" spans="2:65" s="14" customFormat="1" ht="22.5">
      <c r="B312" s="173"/>
      <c r="D312" s="145" t="s">
        <v>138</v>
      </c>
      <c r="E312" s="174" t="s">
        <v>1</v>
      </c>
      <c r="F312" s="175" t="s">
        <v>263</v>
      </c>
      <c r="H312" s="174" t="s">
        <v>1</v>
      </c>
      <c r="I312" s="176"/>
      <c r="L312" s="173"/>
      <c r="M312" s="177"/>
      <c r="T312" s="178"/>
      <c r="AT312" s="174" t="s">
        <v>138</v>
      </c>
      <c r="AU312" s="174" t="s">
        <v>85</v>
      </c>
      <c r="AV312" s="14" t="s">
        <v>81</v>
      </c>
      <c r="AW312" s="14" t="s">
        <v>33</v>
      </c>
      <c r="AX312" s="14" t="s">
        <v>76</v>
      </c>
      <c r="AY312" s="174" t="s">
        <v>126</v>
      </c>
    </row>
    <row r="313" spans="2:65" s="12" customFormat="1" ht="11.25">
      <c r="B313" s="149"/>
      <c r="D313" s="145" t="s">
        <v>138</v>
      </c>
      <c r="E313" s="150" t="s">
        <v>1</v>
      </c>
      <c r="F313" s="151" t="s">
        <v>85</v>
      </c>
      <c r="H313" s="152">
        <v>2</v>
      </c>
      <c r="I313" s="153"/>
      <c r="L313" s="149"/>
      <c r="M313" s="154"/>
      <c r="T313" s="155"/>
      <c r="AT313" s="150" t="s">
        <v>138</v>
      </c>
      <c r="AU313" s="150" t="s">
        <v>85</v>
      </c>
      <c r="AV313" s="12" t="s">
        <v>85</v>
      </c>
      <c r="AW313" s="12" t="s">
        <v>33</v>
      </c>
      <c r="AX313" s="12" t="s">
        <v>76</v>
      </c>
      <c r="AY313" s="150" t="s">
        <v>126</v>
      </c>
    </row>
    <row r="314" spans="2:65" s="13" customFormat="1" ht="11.25">
      <c r="B314" s="156"/>
      <c r="D314" s="145" t="s">
        <v>138</v>
      </c>
      <c r="E314" s="157" t="s">
        <v>1</v>
      </c>
      <c r="F314" s="158" t="s">
        <v>140</v>
      </c>
      <c r="H314" s="159">
        <v>2</v>
      </c>
      <c r="I314" s="160"/>
      <c r="L314" s="156"/>
      <c r="M314" s="161"/>
      <c r="T314" s="162"/>
      <c r="AT314" s="157" t="s">
        <v>138</v>
      </c>
      <c r="AU314" s="157" t="s">
        <v>85</v>
      </c>
      <c r="AV314" s="13" t="s">
        <v>134</v>
      </c>
      <c r="AW314" s="13" t="s">
        <v>33</v>
      </c>
      <c r="AX314" s="13" t="s">
        <v>81</v>
      </c>
      <c r="AY314" s="157" t="s">
        <v>126</v>
      </c>
    </row>
    <row r="315" spans="2:65" s="1" customFormat="1" ht="37.9" customHeight="1">
      <c r="B315" s="131"/>
      <c r="C315" s="132" t="s">
        <v>316</v>
      </c>
      <c r="D315" s="132" t="s">
        <v>129</v>
      </c>
      <c r="E315" s="133" t="s">
        <v>317</v>
      </c>
      <c r="F315" s="134" t="s">
        <v>318</v>
      </c>
      <c r="G315" s="135" t="s">
        <v>276</v>
      </c>
      <c r="H315" s="136">
        <v>1</v>
      </c>
      <c r="I315" s="137"/>
      <c r="J315" s="138">
        <f>ROUND(I315*H315,2)</f>
        <v>0</v>
      </c>
      <c r="K315" s="134" t="s">
        <v>148</v>
      </c>
      <c r="L315" s="31"/>
      <c r="M315" s="139" t="s">
        <v>1</v>
      </c>
      <c r="N315" s="140" t="s">
        <v>41</v>
      </c>
      <c r="P315" s="141">
        <f>O315*H315</f>
        <v>0</v>
      </c>
      <c r="Q315" s="141">
        <v>5.1000000000000004E-4</v>
      </c>
      <c r="R315" s="141">
        <f>Q315*H315</f>
        <v>5.1000000000000004E-4</v>
      </c>
      <c r="S315" s="141">
        <v>0</v>
      </c>
      <c r="T315" s="142">
        <f>S315*H315</f>
        <v>0</v>
      </c>
      <c r="AR315" s="143" t="s">
        <v>225</v>
      </c>
      <c r="AT315" s="143" t="s">
        <v>129</v>
      </c>
      <c r="AU315" s="143" t="s">
        <v>85</v>
      </c>
      <c r="AY315" s="16" t="s">
        <v>126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6" t="s">
        <v>81</v>
      </c>
      <c r="BK315" s="144">
        <f>ROUND(I315*H315,2)</f>
        <v>0</v>
      </c>
      <c r="BL315" s="16" t="s">
        <v>225</v>
      </c>
      <c r="BM315" s="143" t="s">
        <v>319</v>
      </c>
    </row>
    <row r="316" spans="2:65" s="14" customFormat="1" ht="33.75">
      <c r="B316" s="173"/>
      <c r="D316" s="145" t="s">
        <v>138</v>
      </c>
      <c r="E316" s="174" t="s">
        <v>1</v>
      </c>
      <c r="F316" s="175" t="s">
        <v>278</v>
      </c>
      <c r="H316" s="174" t="s">
        <v>1</v>
      </c>
      <c r="I316" s="176"/>
      <c r="L316" s="173"/>
      <c r="M316" s="177"/>
      <c r="T316" s="178"/>
      <c r="AT316" s="174" t="s">
        <v>138</v>
      </c>
      <c r="AU316" s="174" t="s">
        <v>85</v>
      </c>
      <c r="AV316" s="14" t="s">
        <v>81</v>
      </c>
      <c r="AW316" s="14" t="s">
        <v>33</v>
      </c>
      <c r="AX316" s="14" t="s">
        <v>76</v>
      </c>
      <c r="AY316" s="174" t="s">
        <v>126</v>
      </c>
    </row>
    <row r="317" spans="2:65" s="14" customFormat="1" ht="22.5">
      <c r="B317" s="173"/>
      <c r="D317" s="145" t="s">
        <v>138</v>
      </c>
      <c r="E317" s="174" t="s">
        <v>1</v>
      </c>
      <c r="F317" s="175" t="s">
        <v>279</v>
      </c>
      <c r="H317" s="174" t="s">
        <v>1</v>
      </c>
      <c r="I317" s="176"/>
      <c r="L317" s="173"/>
      <c r="M317" s="177"/>
      <c r="T317" s="178"/>
      <c r="AT317" s="174" t="s">
        <v>138</v>
      </c>
      <c r="AU317" s="174" t="s">
        <v>85</v>
      </c>
      <c r="AV317" s="14" t="s">
        <v>81</v>
      </c>
      <c r="AW317" s="14" t="s">
        <v>33</v>
      </c>
      <c r="AX317" s="14" t="s">
        <v>76</v>
      </c>
      <c r="AY317" s="174" t="s">
        <v>126</v>
      </c>
    </row>
    <row r="318" spans="2:65" s="14" customFormat="1" ht="33.75">
      <c r="B318" s="173"/>
      <c r="D318" s="145" t="s">
        <v>138</v>
      </c>
      <c r="E318" s="174" t="s">
        <v>1</v>
      </c>
      <c r="F318" s="175" t="s">
        <v>280</v>
      </c>
      <c r="H318" s="174" t="s">
        <v>1</v>
      </c>
      <c r="I318" s="176"/>
      <c r="L318" s="173"/>
      <c r="M318" s="177"/>
      <c r="T318" s="178"/>
      <c r="AT318" s="174" t="s">
        <v>138</v>
      </c>
      <c r="AU318" s="174" t="s">
        <v>85</v>
      </c>
      <c r="AV318" s="14" t="s">
        <v>81</v>
      </c>
      <c r="AW318" s="14" t="s">
        <v>33</v>
      </c>
      <c r="AX318" s="14" t="s">
        <v>76</v>
      </c>
      <c r="AY318" s="174" t="s">
        <v>126</v>
      </c>
    </row>
    <row r="319" spans="2:65" s="14" customFormat="1" ht="22.5">
      <c r="B319" s="173"/>
      <c r="D319" s="145" t="s">
        <v>138</v>
      </c>
      <c r="E319" s="174" t="s">
        <v>1</v>
      </c>
      <c r="F319" s="175" t="s">
        <v>281</v>
      </c>
      <c r="H319" s="174" t="s">
        <v>1</v>
      </c>
      <c r="I319" s="176"/>
      <c r="L319" s="173"/>
      <c r="M319" s="177"/>
      <c r="T319" s="178"/>
      <c r="AT319" s="174" t="s">
        <v>138</v>
      </c>
      <c r="AU319" s="174" t="s">
        <v>85</v>
      </c>
      <c r="AV319" s="14" t="s">
        <v>81</v>
      </c>
      <c r="AW319" s="14" t="s">
        <v>33</v>
      </c>
      <c r="AX319" s="14" t="s">
        <v>76</v>
      </c>
      <c r="AY319" s="174" t="s">
        <v>126</v>
      </c>
    </row>
    <row r="320" spans="2:65" s="14" customFormat="1" ht="22.5">
      <c r="B320" s="173"/>
      <c r="D320" s="145" t="s">
        <v>138</v>
      </c>
      <c r="E320" s="174" t="s">
        <v>1</v>
      </c>
      <c r="F320" s="175" t="s">
        <v>282</v>
      </c>
      <c r="H320" s="174" t="s">
        <v>1</v>
      </c>
      <c r="I320" s="176"/>
      <c r="L320" s="173"/>
      <c r="M320" s="177"/>
      <c r="T320" s="178"/>
      <c r="AT320" s="174" t="s">
        <v>138</v>
      </c>
      <c r="AU320" s="174" t="s">
        <v>85</v>
      </c>
      <c r="AV320" s="14" t="s">
        <v>81</v>
      </c>
      <c r="AW320" s="14" t="s">
        <v>33</v>
      </c>
      <c r="AX320" s="14" t="s">
        <v>76</v>
      </c>
      <c r="AY320" s="174" t="s">
        <v>126</v>
      </c>
    </row>
    <row r="321" spans="2:65" s="14" customFormat="1" ht="22.5">
      <c r="B321" s="173"/>
      <c r="D321" s="145" t="s">
        <v>138</v>
      </c>
      <c r="E321" s="174" t="s">
        <v>1</v>
      </c>
      <c r="F321" s="175" t="s">
        <v>283</v>
      </c>
      <c r="H321" s="174" t="s">
        <v>1</v>
      </c>
      <c r="I321" s="176"/>
      <c r="L321" s="173"/>
      <c r="M321" s="177"/>
      <c r="T321" s="178"/>
      <c r="AT321" s="174" t="s">
        <v>138</v>
      </c>
      <c r="AU321" s="174" t="s">
        <v>85</v>
      </c>
      <c r="AV321" s="14" t="s">
        <v>81</v>
      </c>
      <c r="AW321" s="14" t="s">
        <v>33</v>
      </c>
      <c r="AX321" s="14" t="s">
        <v>76</v>
      </c>
      <c r="AY321" s="174" t="s">
        <v>126</v>
      </c>
    </row>
    <row r="322" spans="2:65" s="14" customFormat="1" ht="22.5">
      <c r="B322" s="173"/>
      <c r="D322" s="145" t="s">
        <v>138</v>
      </c>
      <c r="E322" s="174" t="s">
        <v>1</v>
      </c>
      <c r="F322" s="175" t="s">
        <v>263</v>
      </c>
      <c r="H322" s="174" t="s">
        <v>1</v>
      </c>
      <c r="I322" s="176"/>
      <c r="L322" s="173"/>
      <c r="M322" s="177"/>
      <c r="T322" s="178"/>
      <c r="AT322" s="174" t="s">
        <v>138</v>
      </c>
      <c r="AU322" s="174" t="s">
        <v>85</v>
      </c>
      <c r="AV322" s="14" t="s">
        <v>81</v>
      </c>
      <c r="AW322" s="14" t="s">
        <v>33</v>
      </c>
      <c r="AX322" s="14" t="s">
        <v>76</v>
      </c>
      <c r="AY322" s="174" t="s">
        <v>126</v>
      </c>
    </row>
    <row r="323" spans="2:65" s="12" customFormat="1" ht="11.25">
      <c r="B323" s="149"/>
      <c r="D323" s="145" t="s">
        <v>138</v>
      </c>
      <c r="E323" s="150" t="s">
        <v>1</v>
      </c>
      <c r="F323" s="151" t="s">
        <v>81</v>
      </c>
      <c r="H323" s="152">
        <v>1</v>
      </c>
      <c r="I323" s="153"/>
      <c r="L323" s="149"/>
      <c r="M323" s="154"/>
      <c r="T323" s="155"/>
      <c r="AT323" s="150" t="s">
        <v>138</v>
      </c>
      <c r="AU323" s="150" t="s">
        <v>85</v>
      </c>
      <c r="AV323" s="12" t="s">
        <v>85</v>
      </c>
      <c r="AW323" s="12" t="s">
        <v>33</v>
      </c>
      <c r="AX323" s="12" t="s">
        <v>76</v>
      </c>
      <c r="AY323" s="150" t="s">
        <v>126</v>
      </c>
    </row>
    <row r="324" spans="2:65" s="13" customFormat="1" ht="11.25">
      <c r="B324" s="156"/>
      <c r="D324" s="145" t="s">
        <v>138</v>
      </c>
      <c r="E324" s="157" t="s">
        <v>1</v>
      </c>
      <c r="F324" s="158" t="s">
        <v>140</v>
      </c>
      <c r="H324" s="159">
        <v>1</v>
      </c>
      <c r="I324" s="160"/>
      <c r="L324" s="156"/>
      <c r="M324" s="161"/>
      <c r="T324" s="162"/>
      <c r="AT324" s="157" t="s">
        <v>138</v>
      </c>
      <c r="AU324" s="157" t="s">
        <v>85</v>
      </c>
      <c r="AV324" s="13" t="s">
        <v>134</v>
      </c>
      <c r="AW324" s="13" t="s">
        <v>33</v>
      </c>
      <c r="AX324" s="13" t="s">
        <v>81</v>
      </c>
      <c r="AY324" s="157" t="s">
        <v>126</v>
      </c>
    </row>
    <row r="325" spans="2:65" s="1" customFormat="1" ht="37.9" customHeight="1">
      <c r="B325" s="131"/>
      <c r="C325" s="132" t="s">
        <v>320</v>
      </c>
      <c r="D325" s="132" t="s">
        <v>129</v>
      </c>
      <c r="E325" s="133" t="s">
        <v>321</v>
      </c>
      <c r="F325" s="134" t="s">
        <v>322</v>
      </c>
      <c r="G325" s="135" t="s">
        <v>276</v>
      </c>
      <c r="H325" s="136">
        <v>2</v>
      </c>
      <c r="I325" s="137"/>
      <c r="J325" s="138">
        <f>ROUND(I325*H325,2)</f>
        <v>0</v>
      </c>
      <c r="K325" s="134" t="s">
        <v>148</v>
      </c>
      <c r="L325" s="31"/>
      <c r="M325" s="139" t="s">
        <v>1</v>
      </c>
      <c r="N325" s="140" t="s">
        <v>41</v>
      </c>
      <c r="P325" s="141">
        <f>O325*H325</f>
        <v>0</v>
      </c>
      <c r="Q325" s="141">
        <v>5.1000000000000004E-4</v>
      </c>
      <c r="R325" s="141">
        <f>Q325*H325</f>
        <v>1.0200000000000001E-3</v>
      </c>
      <c r="S325" s="141">
        <v>0</v>
      </c>
      <c r="T325" s="142">
        <f>S325*H325</f>
        <v>0</v>
      </c>
      <c r="AR325" s="143" t="s">
        <v>225</v>
      </c>
      <c r="AT325" s="143" t="s">
        <v>129</v>
      </c>
      <c r="AU325" s="143" t="s">
        <v>85</v>
      </c>
      <c r="AY325" s="16" t="s">
        <v>126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6" t="s">
        <v>81</v>
      </c>
      <c r="BK325" s="144">
        <f>ROUND(I325*H325,2)</f>
        <v>0</v>
      </c>
      <c r="BL325" s="16" t="s">
        <v>225</v>
      </c>
      <c r="BM325" s="143" t="s">
        <v>323</v>
      </c>
    </row>
    <row r="326" spans="2:65" s="14" customFormat="1" ht="33.75">
      <c r="B326" s="173"/>
      <c r="D326" s="145" t="s">
        <v>138</v>
      </c>
      <c r="E326" s="174" t="s">
        <v>1</v>
      </c>
      <c r="F326" s="175" t="s">
        <v>278</v>
      </c>
      <c r="H326" s="174" t="s">
        <v>1</v>
      </c>
      <c r="I326" s="176"/>
      <c r="L326" s="173"/>
      <c r="M326" s="177"/>
      <c r="T326" s="178"/>
      <c r="AT326" s="174" t="s">
        <v>138</v>
      </c>
      <c r="AU326" s="174" t="s">
        <v>85</v>
      </c>
      <c r="AV326" s="14" t="s">
        <v>81</v>
      </c>
      <c r="AW326" s="14" t="s">
        <v>33</v>
      </c>
      <c r="AX326" s="14" t="s">
        <v>76</v>
      </c>
      <c r="AY326" s="174" t="s">
        <v>126</v>
      </c>
    </row>
    <row r="327" spans="2:65" s="14" customFormat="1" ht="22.5">
      <c r="B327" s="173"/>
      <c r="D327" s="145" t="s">
        <v>138</v>
      </c>
      <c r="E327" s="174" t="s">
        <v>1</v>
      </c>
      <c r="F327" s="175" t="s">
        <v>279</v>
      </c>
      <c r="H327" s="174" t="s">
        <v>1</v>
      </c>
      <c r="I327" s="176"/>
      <c r="L327" s="173"/>
      <c r="M327" s="177"/>
      <c r="T327" s="178"/>
      <c r="AT327" s="174" t="s">
        <v>138</v>
      </c>
      <c r="AU327" s="174" t="s">
        <v>85</v>
      </c>
      <c r="AV327" s="14" t="s">
        <v>81</v>
      </c>
      <c r="AW327" s="14" t="s">
        <v>33</v>
      </c>
      <c r="AX327" s="14" t="s">
        <v>76</v>
      </c>
      <c r="AY327" s="174" t="s">
        <v>126</v>
      </c>
    </row>
    <row r="328" spans="2:65" s="14" customFormat="1" ht="33.75">
      <c r="B328" s="173"/>
      <c r="D328" s="145" t="s">
        <v>138</v>
      </c>
      <c r="E328" s="174" t="s">
        <v>1</v>
      </c>
      <c r="F328" s="175" t="s">
        <v>280</v>
      </c>
      <c r="H328" s="174" t="s">
        <v>1</v>
      </c>
      <c r="I328" s="176"/>
      <c r="L328" s="173"/>
      <c r="M328" s="177"/>
      <c r="T328" s="178"/>
      <c r="AT328" s="174" t="s">
        <v>138</v>
      </c>
      <c r="AU328" s="174" t="s">
        <v>85</v>
      </c>
      <c r="AV328" s="14" t="s">
        <v>81</v>
      </c>
      <c r="AW328" s="14" t="s">
        <v>33</v>
      </c>
      <c r="AX328" s="14" t="s">
        <v>76</v>
      </c>
      <c r="AY328" s="174" t="s">
        <v>126</v>
      </c>
    </row>
    <row r="329" spans="2:65" s="14" customFormat="1" ht="22.5">
      <c r="B329" s="173"/>
      <c r="D329" s="145" t="s">
        <v>138</v>
      </c>
      <c r="E329" s="174" t="s">
        <v>1</v>
      </c>
      <c r="F329" s="175" t="s">
        <v>281</v>
      </c>
      <c r="H329" s="174" t="s">
        <v>1</v>
      </c>
      <c r="I329" s="176"/>
      <c r="L329" s="173"/>
      <c r="M329" s="177"/>
      <c r="T329" s="178"/>
      <c r="AT329" s="174" t="s">
        <v>138</v>
      </c>
      <c r="AU329" s="174" t="s">
        <v>85</v>
      </c>
      <c r="AV329" s="14" t="s">
        <v>81</v>
      </c>
      <c r="AW329" s="14" t="s">
        <v>33</v>
      </c>
      <c r="AX329" s="14" t="s">
        <v>76</v>
      </c>
      <c r="AY329" s="174" t="s">
        <v>126</v>
      </c>
    </row>
    <row r="330" spans="2:65" s="14" customFormat="1" ht="22.5">
      <c r="B330" s="173"/>
      <c r="D330" s="145" t="s">
        <v>138</v>
      </c>
      <c r="E330" s="174" t="s">
        <v>1</v>
      </c>
      <c r="F330" s="175" t="s">
        <v>282</v>
      </c>
      <c r="H330" s="174" t="s">
        <v>1</v>
      </c>
      <c r="I330" s="176"/>
      <c r="L330" s="173"/>
      <c r="M330" s="177"/>
      <c r="T330" s="178"/>
      <c r="AT330" s="174" t="s">
        <v>138</v>
      </c>
      <c r="AU330" s="174" t="s">
        <v>85</v>
      </c>
      <c r="AV330" s="14" t="s">
        <v>81</v>
      </c>
      <c r="AW330" s="14" t="s">
        <v>33</v>
      </c>
      <c r="AX330" s="14" t="s">
        <v>76</v>
      </c>
      <c r="AY330" s="174" t="s">
        <v>126</v>
      </c>
    </row>
    <row r="331" spans="2:65" s="14" customFormat="1" ht="22.5">
      <c r="B331" s="173"/>
      <c r="D331" s="145" t="s">
        <v>138</v>
      </c>
      <c r="E331" s="174" t="s">
        <v>1</v>
      </c>
      <c r="F331" s="175" t="s">
        <v>283</v>
      </c>
      <c r="H331" s="174" t="s">
        <v>1</v>
      </c>
      <c r="I331" s="176"/>
      <c r="L331" s="173"/>
      <c r="M331" s="177"/>
      <c r="T331" s="178"/>
      <c r="AT331" s="174" t="s">
        <v>138</v>
      </c>
      <c r="AU331" s="174" t="s">
        <v>85</v>
      </c>
      <c r="AV331" s="14" t="s">
        <v>81</v>
      </c>
      <c r="AW331" s="14" t="s">
        <v>33</v>
      </c>
      <c r="AX331" s="14" t="s">
        <v>76</v>
      </c>
      <c r="AY331" s="174" t="s">
        <v>126</v>
      </c>
    </row>
    <row r="332" spans="2:65" s="14" customFormat="1" ht="22.5">
      <c r="B332" s="173"/>
      <c r="D332" s="145" t="s">
        <v>138</v>
      </c>
      <c r="E332" s="174" t="s">
        <v>1</v>
      </c>
      <c r="F332" s="175" t="s">
        <v>263</v>
      </c>
      <c r="H332" s="174" t="s">
        <v>1</v>
      </c>
      <c r="I332" s="176"/>
      <c r="L332" s="173"/>
      <c r="M332" s="177"/>
      <c r="T332" s="178"/>
      <c r="AT332" s="174" t="s">
        <v>138</v>
      </c>
      <c r="AU332" s="174" t="s">
        <v>85</v>
      </c>
      <c r="AV332" s="14" t="s">
        <v>81</v>
      </c>
      <c r="AW332" s="14" t="s">
        <v>33</v>
      </c>
      <c r="AX332" s="14" t="s">
        <v>76</v>
      </c>
      <c r="AY332" s="174" t="s">
        <v>126</v>
      </c>
    </row>
    <row r="333" spans="2:65" s="12" customFormat="1" ht="11.25">
      <c r="B333" s="149"/>
      <c r="D333" s="145" t="s">
        <v>138</v>
      </c>
      <c r="E333" s="150" t="s">
        <v>1</v>
      </c>
      <c r="F333" s="151" t="s">
        <v>85</v>
      </c>
      <c r="H333" s="152">
        <v>2</v>
      </c>
      <c r="I333" s="153"/>
      <c r="L333" s="149"/>
      <c r="M333" s="154"/>
      <c r="T333" s="155"/>
      <c r="AT333" s="150" t="s">
        <v>138</v>
      </c>
      <c r="AU333" s="150" t="s">
        <v>85</v>
      </c>
      <c r="AV333" s="12" t="s">
        <v>85</v>
      </c>
      <c r="AW333" s="12" t="s">
        <v>33</v>
      </c>
      <c r="AX333" s="12" t="s">
        <v>76</v>
      </c>
      <c r="AY333" s="150" t="s">
        <v>126</v>
      </c>
    </row>
    <row r="334" spans="2:65" s="13" customFormat="1" ht="11.25">
      <c r="B334" s="156"/>
      <c r="D334" s="145" t="s">
        <v>138</v>
      </c>
      <c r="E334" s="157" t="s">
        <v>1</v>
      </c>
      <c r="F334" s="158" t="s">
        <v>140</v>
      </c>
      <c r="H334" s="159">
        <v>2</v>
      </c>
      <c r="I334" s="160"/>
      <c r="L334" s="156"/>
      <c r="M334" s="161"/>
      <c r="T334" s="162"/>
      <c r="AT334" s="157" t="s">
        <v>138</v>
      </c>
      <c r="AU334" s="157" t="s">
        <v>85</v>
      </c>
      <c r="AV334" s="13" t="s">
        <v>134</v>
      </c>
      <c r="AW334" s="13" t="s">
        <v>33</v>
      </c>
      <c r="AX334" s="13" t="s">
        <v>81</v>
      </c>
      <c r="AY334" s="157" t="s">
        <v>126</v>
      </c>
    </row>
    <row r="335" spans="2:65" s="1" customFormat="1" ht="66.75" customHeight="1">
      <c r="B335" s="131"/>
      <c r="C335" s="132" t="s">
        <v>324</v>
      </c>
      <c r="D335" s="132" t="s">
        <v>129</v>
      </c>
      <c r="E335" s="133" t="s">
        <v>325</v>
      </c>
      <c r="F335" s="134" t="s">
        <v>326</v>
      </c>
      <c r="G335" s="135" t="s">
        <v>276</v>
      </c>
      <c r="H335" s="136">
        <v>2</v>
      </c>
      <c r="I335" s="137"/>
      <c r="J335" s="138">
        <f>ROUND(I335*H335,2)</f>
        <v>0</v>
      </c>
      <c r="K335" s="134" t="s">
        <v>148</v>
      </c>
      <c r="L335" s="31"/>
      <c r="M335" s="139" t="s">
        <v>1</v>
      </c>
      <c r="N335" s="140" t="s">
        <v>41</v>
      </c>
      <c r="P335" s="141">
        <f>O335*H335</f>
        <v>0</v>
      </c>
      <c r="Q335" s="141">
        <v>5.1000000000000004E-4</v>
      </c>
      <c r="R335" s="141">
        <f>Q335*H335</f>
        <v>1.0200000000000001E-3</v>
      </c>
      <c r="S335" s="141">
        <v>0</v>
      </c>
      <c r="T335" s="142">
        <f>S335*H335</f>
        <v>0</v>
      </c>
      <c r="AR335" s="143" t="s">
        <v>225</v>
      </c>
      <c r="AT335" s="143" t="s">
        <v>129</v>
      </c>
      <c r="AU335" s="143" t="s">
        <v>85</v>
      </c>
      <c r="AY335" s="16" t="s">
        <v>126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6" t="s">
        <v>81</v>
      </c>
      <c r="BK335" s="144">
        <f>ROUND(I335*H335,2)</f>
        <v>0</v>
      </c>
      <c r="BL335" s="16" t="s">
        <v>225</v>
      </c>
      <c r="BM335" s="143" t="s">
        <v>327</v>
      </c>
    </row>
    <row r="336" spans="2:65" s="14" customFormat="1" ht="33.75">
      <c r="B336" s="173"/>
      <c r="D336" s="145" t="s">
        <v>138</v>
      </c>
      <c r="E336" s="174" t="s">
        <v>1</v>
      </c>
      <c r="F336" s="175" t="s">
        <v>278</v>
      </c>
      <c r="H336" s="174" t="s">
        <v>1</v>
      </c>
      <c r="I336" s="176"/>
      <c r="L336" s="173"/>
      <c r="M336" s="177"/>
      <c r="T336" s="178"/>
      <c r="AT336" s="174" t="s">
        <v>138</v>
      </c>
      <c r="AU336" s="174" t="s">
        <v>85</v>
      </c>
      <c r="AV336" s="14" t="s">
        <v>81</v>
      </c>
      <c r="AW336" s="14" t="s">
        <v>33</v>
      </c>
      <c r="AX336" s="14" t="s">
        <v>76</v>
      </c>
      <c r="AY336" s="174" t="s">
        <v>126</v>
      </c>
    </row>
    <row r="337" spans="2:65" s="14" customFormat="1" ht="22.5">
      <c r="B337" s="173"/>
      <c r="D337" s="145" t="s">
        <v>138</v>
      </c>
      <c r="E337" s="174" t="s">
        <v>1</v>
      </c>
      <c r="F337" s="175" t="s">
        <v>279</v>
      </c>
      <c r="H337" s="174" t="s">
        <v>1</v>
      </c>
      <c r="I337" s="176"/>
      <c r="L337" s="173"/>
      <c r="M337" s="177"/>
      <c r="T337" s="178"/>
      <c r="AT337" s="174" t="s">
        <v>138</v>
      </c>
      <c r="AU337" s="174" t="s">
        <v>85</v>
      </c>
      <c r="AV337" s="14" t="s">
        <v>81</v>
      </c>
      <c r="AW337" s="14" t="s">
        <v>33</v>
      </c>
      <c r="AX337" s="14" t="s">
        <v>76</v>
      </c>
      <c r="AY337" s="174" t="s">
        <v>126</v>
      </c>
    </row>
    <row r="338" spans="2:65" s="14" customFormat="1" ht="33.75">
      <c r="B338" s="173"/>
      <c r="D338" s="145" t="s">
        <v>138</v>
      </c>
      <c r="E338" s="174" t="s">
        <v>1</v>
      </c>
      <c r="F338" s="175" t="s">
        <v>280</v>
      </c>
      <c r="H338" s="174" t="s">
        <v>1</v>
      </c>
      <c r="I338" s="176"/>
      <c r="L338" s="173"/>
      <c r="M338" s="177"/>
      <c r="T338" s="178"/>
      <c r="AT338" s="174" t="s">
        <v>138</v>
      </c>
      <c r="AU338" s="174" t="s">
        <v>85</v>
      </c>
      <c r="AV338" s="14" t="s">
        <v>81</v>
      </c>
      <c r="AW338" s="14" t="s">
        <v>33</v>
      </c>
      <c r="AX338" s="14" t="s">
        <v>76</v>
      </c>
      <c r="AY338" s="174" t="s">
        <v>126</v>
      </c>
    </row>
    <row r="339" spans="2:65" s="14" customFormat="1" ht="22.5">
      <c r="B339" s="173"/>
      <c r="D339" s="145" t="s">
        <v>138</v>
      </c>
      <c r="E339" s="174" t="s">
        <v>1</v>
      </c>
      <c r="F339" s="175" t="s">
        <v>281</v>
      </c>
      <c r="H339" s="174" t="s">
        <v>1</v>
      </c>
      <c r="I339" s="176"/>
      <c r="L339" s="173"/>
      <c r="M339" s="177"/>
      <c r="T339" s="178"/>
      <c r="AT339" s="174" t="s">
        <v>138</v>
      </c>
      <c r="AU339" s="174" t="s">
        <v>85</v>
      </c>
      <c r="AV339" s="14" t="s">
        <v>81</v>
      </c>
      <c r="AW339" s="14" t="s">
        <v>33</v>
      </c>
      <c r="AX339" s="14" t="s">
        <v>76</v>
      </c>
      <c r="AY339" s="174" t="s">
        <v>126</v>
      </c>
    </row>
    <row r="340" spans="2:65" s="14" customFormat="1" ht="22.5">
      <c r="B340" s="173"/>
      <c r="D340" s="145" t="s">
        <v>138</v>
      </c>
      <c r="E340" s="174" t="s">
        <v>1</v>
      </c>
      <c r="F340" s="175" t="s">
        <v>282</v>
      </c>
      <c r="H340" s="174" t="s">
        <v>1</v>
      </c>
      <c r="I340" s="176"/>
      <c r="L340" s="173"/>
      <c r="M340" s="177"/>
      <c r="T340" s="178"/>
      <c r="AT340" s="174" t="s">
        <v>138</v>
      </c>
      <c r="AU340" s="174" t="s">
        <v>85</v>
      </c>
      <c r="AV340" s="14" t="s">
        <v>81</v>
      </c>
      <c r="AW340" s="14" t="s">
        <v>33</v>
      </c>
      <c r="AX340" s="14" t="s">
        <v>76</v>
      </c>
      <c r="AY340" s="174" t="s">
        <v>126</v>
      </c>
    </row>
    <row r="341" spans="2:65" s="14" customFormat="1" ht="22.5">
      <c r="B341" s="173"/>
      <c r="D341" s="145" t="s">
        <v>138</v>
      </c>
      <c r="E341" s="174" t="s">
        <v>1</v>
      </c>
      <c r="F341" s="175" t="s">
        <v>283</v>
      </c>
      <c r="H341" s="174" t="s">
        <v>1</v>
      </c>
      <c r="I341" s="176"/>
      <c r="L341" s="173"/>
      <c r="M341" s="177"/>
      <c r="T341" s="178"/>
      <c r="AT341" s="174" t="s">
        <v>138</v>
      </c>
      <c r="AU341" s="174" t="s">
        <v>85</v>
      </c>
      <c r="AV341" s="14" t="s">
        <v>81</v>
      </c>
      <c r="AW341" s="14" t="s">
        <v>33</v>
      </c>
      <c r="AX341" s="14" t="s">
        <v>76</v>
      </c>
      <c r="AY341" s="174" t="s">
        <v>126</v>
      </c>
    </row>
    <row r="342" spans="2:65" s="14" customFormat="1" ht="22.5">
      <c r="B342" s="173"/>
      <c r="D342" s="145" t="s">
        <v>138</v>
      </c>
      <c r="E342" s="174" t="s">
        <v>1</v>
      </c>
      <c r="F342" s="175" t="s">
        <v>263</v>
      </c>
      <c r="H342" s="174" t="s">
        <v>1</v>
      </c>
      <c r="I342" s="176"/>
      <c r="L342" s="173"/>
      <c r="M342" s="177"/>
      <c r="T342" s="178"/>
      <c r="AT342" s="174" t="s">
        <v>138</v>
      </c>
      <c r="AU342" s="174" t="s">
        <v>85</v>
      </c>
      <c r="AV342" s="14" t="s">
        <v>81</v>
      </c>
      <c r="AW342" s="14" t="s">
        <v>33</v>
      </c>
      <c r="AX342" s="14" t="s">
        <v>76</v>
      </c>
      <c r="AY342" s="174" t="s">
        <v>126</v>
      </c>
    </row>
    <row r="343" spans="2:65" s="12" customFormat="1" ht="11.25">
      <c r="B343" s="149"/>
      <c r="D343" s="145" t="s">
        <v>138</v>
      </c>
      <c r="E343" s="150" t="s">
        <v>1</v>
      </c>
      <c r="F343" s="151" t="s">
        <v>85</v>
      </c>
      <c r="H343" s="152">
        <v>2</v>
      </c>
      <c r="I343" s="153"/>
      <c r="L343" s="149"/>
      <c r="M343" s="154"/>
      <c r="T343" s="155"/>
      <c r="AT343" s="150" t="s">
        <v>138</v>
      </c>
      <c r="AU343" s="150" t="s">
        <v>85</v>
      </c>
      <c r="AV343" s="12" t="s">
        <v>85</v>
      </c>
      <c r="AW343" s="12" t="s">
        <v>33</v>
      </c>
      <c r="AX343" s="12" t="s">
        <v>76</v>
      </c>
      <c r="AY343" s="150" t="s">
        <v>126</v>
      </c>
    </row>
    <row r="344" spans="2:65" s="13" customFormat="1" ht="11.25">
      <c r="B344" s="156"/>
      <c r="D344" s="145" t="s">
        <v>138</v>
      </c>
      <c r="E344" s="157" t="s">
        <v>1</v>
      </c>
      <c r="F344" s="158" t="s">
        <v>140</v>
      </c>
      <c r="H344" s="159">
        <v>2</v>
      </c>
      <c r="I344" s="160"/>
      <c r="L344" s="156"/>
      <c r="M344" s="161"/>
      <c r="T344" s="162"/>
      <c r="AT344" s="157" t="s">
        <v>138</v>
      </c>
      <c r="AU344" s="157" t="s">
        <v>85</v>
      </c>
      <c r="AV344" s="13" t="s">
        <v>134</v>
      </c>
      <c r="AW344" s="13" t="s">
        <v>33</v>
      </c>
      <c r="AX344" s="13" t="s">
        <v>81</v>
      </c>
      <c r="AY344" s="157" t="s">
        <v>126</v>
      </c>
    </row>
    <row r="345" spans="2:65" s="1" customFormat="1" ht="37.9" customHeight="1">
      <c r="B345" s="131"/>
      <c r="C345" s="132" t="s">
        <v>328</v>
      </c>
      <c r="D345" s="132" t="s">
        <v>129</v>
      </c>
      <c r="E345" s="133" t="s">
        <v>329</v>
      </c>
      <c r="F345" s="134" t="s">
        <v>330</v>
      </c>
      <c r="G345" s="135" t="s">
        <v>236</v>
      </c>
      <c r="H345" s="136">
        <v>0.9</v>
      </c>
      <c r="I345" s="137"/>
      <c r="J345" s="138">
        <f>ROUND(I345*H345,2)</f>
        <v>0</v>
      </c>
      <c r="K345" s="134" t="s">
        <v>148</v>
      </c>
      <c r="L345" s="31"/>
      <c r="M345" s="139" t="s">
        <v>1</v>
      </c>
      <c r="N345" s="140" t="s">
        <v>41</v>
      </c>
      <c r="P345" s="141">
        <f>O345*H345</f>
        <v>0</v>
      </c>
      <c r="Q345" s="141">
        <v>5.1000000000000004E-4</v>
      </c>
      <c r="R345" s="141">
        <f>Q345*H345</f>
        <v>4.5900000000000004E-4</v>
      </c>
      <c r="S345" s="141">
        <v>0</v>
      </c>
      <c r="T345" s="142">
        <f>S345*H345</f>
        <v>0</v>
      </c>
      <c r="AR345" s="143" t="s">
        <v>225</v>
      </c>
      <c r="AT345" s="143" t="s">
        <v>129</v>
      </c>
      <c r="AU345" s="143" t="s">
        <v>85</v>
      </c>
      <c r="AY345" s="16" t="s">
        <v>126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6" t="s">
        <v>81</v>
      </c>
      <c r="BK345" s="144">
        <f>ROUND(I345*H345,2)</f>
        <v>0</v>
      </c>
      <c r="BL345" s="16" t="s">
        <v>225</v>
      </c>
      <c r="BM345" s="143" t="s">
        <v>331</v>
      </c>
    </row>
    <row r="346" spans="2:65" s="14" customFormat="1" ht="33.75">
      <c r="B346" s="173"/>
      <c r="D346" s="145" t="s">
        <v>138</v>
      </c>
      <c r="E346" s="174" t="s">
        <v>1</v>
      </c>
      <c r="F346" s="175" t="s">
        <v>278</v>
      </c>
      <c r="H346" s="174" t="s">
        <v>1</v>
      </c>
      <c r="I346" s="176"/>
      <c r="L346" s="173"/>
      <c r="M346" s="177"/>
      <c r="T346" s="178"/>
      <c r="AT346" s="174" t="s">
        <v>138</v>
      </c>
      <c r="AU346" s="174" t="s">
        <v>85</v>
      </c>
      <c r="AV346" s="14" t="s">
        <v>81</v>
      </c>
      <c r="AW346" s="14" t="s">
        <v>33</v>
      </c>
      <c r="AX346" s="14" t="s">
        <v>76</v>
      </c>
      <c r="AY346" s="174" t="s">
        <v>126</v>
      </c>
    </row>
    <row r="347" spans="2:65" s="14" customFormat="1" ht="22.5">
      <c r="B347" s="173"/>
      <c r="D347" s="145" t="s">
        <v>138</v>
      </c>
      <c r="E347" s="174" t="s">
        <v>1</v>
      </c>
      <c r="F347" s="175" t="s">
        <v>279</v>
      </c>
      <c r="H347" s="174" t="s">
        <v>1</v>
      </c>
      <c r="I347" s="176"/>
      <c r="L347" s="173"/>
      <c r="M347" s="177"/>
      <c r="T347" s="178"/>
      <c r="AT347" s="174" t="s">
        <v>138</v>
      </c>
      <c r="AU347" s="174" t="s">
        <v>85</v>
      </c>
      <c r="AV347" s="14" t="s">
        <v>81</v>
      </c>
      <c r="AW347" s="14" t="s">
        <v>33</v>
      </c>
      <c r="AX347" s="14" t="s">
        <v>76</v>
      </c>
      <c r="AY347" s="174" t="s">
        <v>126</v>
      </c>
    </row>
    <row r="348" spans="2:65" s="14" customFormat="1" ht="33.75">
      <c r="B348" s="173"/>
      <c r="D348" s="145" t="s">
        <v>138</v>
      </c>
      <c r="E348" s="174" t="s">
        <v>1</v>
      </c>
      <c r="F348" s="175" t="s">
        <v>280</v>
      </c>
      <c r="H348" s="174" t="s">
        <v>1</v>
      </c>
      <c r="I348" s="176"/>
      <c r="L348" s="173"/>
      <c r="M348" s="177"/>
      <c r="T348" s="178"/>
      <c r="AT348" s="174" t="s">
        <v>138</v>
      </c>
      <c r="AU348" s="174" t="s">
        <v>85</v>
      </c>
      <c r="AV348" s="14" t="s">
        <v>81</v>
      </c>
      <c r="AW348" s="14" t="s">
        <v>33</v>
      </c>
      <c r="AX348" s="14" t="s">
        <v>76</v>
      </c>
      <c r="AY348" s="174" t="s">
        <v>126</v>
      </c>
    </row>
    <row r="349" spans="2:65" s="14" customFormat="1" ht="22.5">
      <c r="B349" s="173"/>
      <c r="D349" s="145" t="s">
        <v>138</v>
      </c>
      <c r="E349" s="174" t="s">
        <v>1</v>
      </c>
      <c r="F349" s="175" t="s">
        <v>281</v>
      </c>
      <c r="H349" s="174" t="s">
        <v>1</v>
      </c>
      <c r="I349" s="176"/>
      <c r="L349" s="173"/>
      <c r="M349" s="177"/>
      <c r="T349" s="178"/>
      <c r="AT349" s="174" t="s">
        <v>138</v>
      </c>
      <c r="AU349" s="174" t="s">
        <v>85</v>
      </c>
      <c r="AV349" s="14" t="s">
        <v>81</v>
      </c>
      <c r="AW349" s="14" t="s">
        <v>33</v>
      </c>
      <c r="AX349" s="14" t="s">
        <v>76</v>
      </c>
      <c r="AY349" s="174" t="s">
        <v>126</v>
      </c>
    </row>
    <row r="350" spans="2:65" s="14" customFormat="1" ht="22.5">
      <c r="B350" s="173"/>
      <c r="D350" s="145" t="s">
        <v>138</v>
      </c>
      <c r="E350" s="174" t="s">
        <v>1</v>
      </c>
      <c r="F350" s="175" t="s">
        <v>282</v>
      </c>
      <c r="H350" s="174" t="s">
        <v>1</v>
      </c>
      <c r="I350" s="176"/>
      <c r="L350" s="173"/>
      <c r="M350" s="177"/>
      <c r="T350" s="178"/>
      <c r="AT350" s="174" t="s">
        <v>138</v>
      </c>
      <c r="AU350" s="174" t="s">
        <v>85</v>
      </c>
      <c r="AV350" s="14" t="s">
        <v>81</v>
      </c>
      <c r="AW350" s="14" t="s">
        <v>33</v>
      </c>
      <c r="AX350" s="14" t="s">
        <v>76</v>
      </c>
      <c r="AY350" s="174" t="s">
        <v>126</v>
      </c>
    </row>
    <row r="351" spans="2:65" s="14" customFormat="1" ht="22.5">
      <c r="B351" s="173"/>
      <c r="D351" s="145" t="s">
        <v>138</v>
      </c>
      <c r="E351" s="174" t="s">
        <v>1</v>
      </c>
      <c r="F351" s="175" t="s">
        <v>283</v>
      </c>
      <c r="H351" s="174" t="s">
        <v>1</v>
      </c>
      <c r="I351" s="176"/>
      <c r="L351" s="173"/>
      <c r="M351" s="177"/>
      <c r="T351" s="178"/>
      <c r="AT351" s="174" t="s">
        <v>138</v>
      </c>
      <c r="AU351" s="174" t="s">
        <v>85</v>
      </c>
      <c r="AV351" s="14" t="s">
        <v>81</v>
      </c>
      <c r="AW351" s="14" t="s">
        <v>33</v>
      </c>
      <c r="AX351" s="14" t="s">
        <v>76</v>
      </c>
      <c r="AY351" s="174" t="s">
        <v>126</v>
      </c>
    </row>
    <row r="352" spans="2:65" s="14" customFormat="1" ht="22.5">
      <c r="B352" s="173"/>
      <c r="D352" s="145" t="s">
        <v>138</v>
      </c>
      <c r="E352" s="174" t="s">
        <v>1</v>
      </c>
      <c r="F352" s="175" t="s">
        <v>263</v>
      </c>
      <c r="H352" s="174" t="s">
        <v>1</v>
      </c>
      <c r="I352" s="176"/>
      <c r="L352" s="173"/>
      <c r="M352" s="177"/>
      <c r="T352" s="178"/>
      <c r="AT352" s="174" t="s">
        <v>138</v>
      </c>
      <c r="AU352" s="174" t="s">
        <v>85</v>
      </c>
      <c r="AV352" s="14" t="s">
        <v>81</v>
      </c>
      <c r="AW352" s="14" t="s">
        <v>33</v>
      </c>
      <c r="AX352" s="14" t="s">
        <v>76</v>
      </c>
      <c r="AY352" s="174" t="s">
        <v>126</v>
      </c>
    </row>
    <row r="353" spans="2:65" s="12" customFormat="1" ht="11.25">
      <c r="B353" s="149"/>
      <c r="D353" s="145" t="s">
        <v>138</v>
      </c>
      <c r="E353" s="150" t="s">
        <v>1</v>
      </c>
      <c r="F353" s="151" t="s">
        <v>332</v>
      </c>
      <c r="H353" s="152">
        <v>0.9</v>
      </c>
      <c r="I353" s="153"/>
      <c r="L353" s="149"/>
      <c r="M353" s="154"/>
      <c r="T353" s="155"/>
      <c r="AT353" s="150" t="s">
        <v>138</v>
      </c>
      <c r="AU353" s="150" t="s">
        <v>85</v>
      </c>
      <c r="AV353" s="12" t="s">
        <v>85</v>
      </c>
      <c r="AW353" s="12" t="s">
        <v>33</v>
      </c>
      <c r="AX353" s="12" t="s">
        <v>76</v>
      </c>
      <c r="AY353" s="150" t="s">
        <v>126</v>
      </c>
    </row>
    <row r="354" spans="2:65" s="13" customFormat="1" ht="11.25">
      <c r="B354" s="156"/>
      <c r="D354" s="145" t="s">
        <v>138</v>
      </c>
      <c r="E354" s="157" t="s">
        <v>1</v>
      </c>
      <c r="F354" s="158" t="s">
        <v>140</v>
      </c>
      <c r="H354" s="159">
        <v>0.9</v>
      </c>
      <c r="I354" s="160"/>
      <c r="L354" s="156"/>
      <c r="M354" s="161"/>
      <c r="T354" s="162"/>
      <c r="AT354" s="157" t="s">
        <v>138</v>
      </c>
      <c r="AU354" s="157" t="s">
        <v>85</v>
      </c>
      <c r="AV354" s="13" t="s">
        <v>134</v>
      </c>
      <c r="AW354" s="13" t="s">
        <v>33</v>
      </c>
      <c r="AX354" s="13" t="s">
        <v>81</v>
      </c>
      <c r="AY354" s="157" t="s">
        <v>126</v>
      </c>
    </row>
    <row r="355" spans="2:65" s="1" customFormat="1" ht="37.9" customHeight="1">
      <c r="B355" s="131"/>
      <c r="C355" s="132" t="s">
        <v>333</v>
      </c>
      <c r="D355" s="132" t="s">
        <v>129</v>
      </c>
      <c r="E355" s="133" t="s">
        <v>334</v>
      </c>
      <c r="F355" s="134" t="s">
        <v>335</v>
      </c>
      <c r="G355" s="135" t="s">
        <v>236</v>
      </c>
      <c r="H355" s="136">
        <v>70.95</v>
      </c>
      <c r="I355" s="137"/>
      <c r="J355" s="138">
        <f>ROUND(I355*H355,2)</f>
        <v>0</v>
      </c>
      <c r="K355" s="134" t="s">
        <v>148</v>
      </c>
      <c r="L355" s="31"/>
      <c r="M355" s="139" t="s">
        <v>1</v>
      </c>
      <c r="N355" s="140" t="s">
        <v>41</v>
      </c>
      <c r="P355" s="141">
        <f>O355*H355</f>
        <v>0</v>
      </c>
      <c r="Q355" s="141">
        <v>5.1000000000000004E-4</v>
      </c>
      <c r="R355" s="141">
        <f>Q355*H355</f>
        <v>3.6184500000000001E-2</v>
      </c>
      <c r="S355" s="141">
        <v>0</v>
      </c>
      <c r="T355" s="142">
        <f>S355*H355</f>
        <v>0</v>
      </c>
      <c r="AR355" s="143" t="s">
        <v>225</v>
      </c>
      <c r="AT355" s="143" t="s">
        <v>129</v>
      </c>
      <c r="AU355" s="143" t="s">
        <v>85</v>
      </c>
      <c r="AY355" s="16" t="s">
        <v>126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6" t="s">
        <v>81</v>
      </c>
      <c r="BK355" s="144">
        <f>ROUND(I355*H355,2)</f>
        <v>0</v>
      </c>
      <c r="BL355" s="16" t="s">
        <v>225</v>
      </c>
      <c r="BM355" s="143" t="s">
        <v>336</v>
      </c>
    </row>
    <row r="356" spans="2:65" s="14" customFormat="1" ht="33.75">
      <c r="B356" s="173"/>
      <c r="D356" s="145" t="s">
        <v>138</v>
      </c>
      <c r="E356" s="174" t="s">
        <v>1</v>
      </c>
      <c r="F356" s="175" t="s">
        <v>278</v>
      </c>
      <c r="H356" s="174" t="s">
        <v>1</v>
      </c>
      <c r="I356" s="176"/>
      <c r="L356" s="173"/>
      <c r="M356" s="177"/>
      <c r="T356" s="178"/>
      <c r="AT356" s="174" t="s">
        <v>138</v>
      </c>
      <c r="AU356" s="174" t="s">
        <v>85</v>
      </c>
      <c r="AV356" s="14" t="s">
        <v>81</v>
      </c>
      <c r="AW356" s="14" t="s">
        <v>33</v>
      </c>
      <c r="AX356" s="14" t="s">
        <v>76</v>
      </c>
      <c r="AY356" s="174" t="s">
        <v>126</v>
      </c>
    </row>
    <row r="357" spans="2:65" s="14" customFormat="1" ht="22.5">
      <c r="B357" s="173"/>
      <c r="D357" s="145" t="s">
        <v>138</v>
      </c>
      <c r="E357" s="174" t="s">
        <v>1</v>
      </c>
      <c r="F357" s="175" t="s">
        <v>279</v>
      </c>
      <c r="H357" s="174" t="s">
        <v>1</v>
      </c>
      <c r="I357" s="176"/>
      <c r="L357" s="173"/>
      <c r="M357" s="177"/>
      <c r="T357" s="178"/>
      <c r="AT357" s="174" t="s">
        <v>138</v>
      </c>
      <c r="AU357" s="174" t="s">
        <v>85</v>
      </c>
      <c r="AV357" s="14" t="s">
        <v>81</v>
      </c>
      <c r="AW357" s="14" t="s">
        <v>33</v>
      </c>
      <c r="AX357" s="14" t="s">
        <v>76</v>
      </c>
      <c r="AY357" s="174" t="s">
        <v>126</v>
      </c>
    </row>
    <row r="358" spans="2:65" s="14" customFormat="1" ht="33.75">
      <c r="B358" s="173"/>
      <c r="D358" s="145" t="s">
        <v>138</v>
      </c>
      <c r="E358" s="174" t="s">
        <v>1</v>
      </c>
      <c r="F358" s="175" t="s">
        <v>280</v>
      </c>
      <c r="H358" s="174" t="s">
        <v>1</v>
      </c>
      <c r="I358" s="176"/>
      <c r="L358" s="173"/>
      <c r="M358" s="177"/>
      <c r="T358" s="178"/>
      <c r="AT358" s="174" t="s">
        <v>138</v>
      </c>
      <c r="AU358" s="174" t="s">
        <v>85</v>
      </c>
      <c r="AV358" s="14" t="s">
        <v>81</v>
      </c>
      <c r="AW358" s="14" t="s">
        <v>33</v>
      </c>
      <c r="AX358" s="14" t="s">
        <v>76</v>
      </c>
      <c r="AY358" s="174" t="s">
        <v>126</v>
      </c>
    </row>
    <row r="359" spans="2:65" s="14" customFormat="1" ht="22.5">
      <c r="B359" s="173"/>
      <c r="D359" s="145" t="s">
        <v>138</v>
      </c>
      <c r="E359" s="174" t="s">
        <v>1</v>
      </c>
      <c r="F359" s="175" t="s">
        <v>281</v>
      </c>
      <c r="H359" s="174" t="s">
        <v>1</v>
      </c>
      <c r="I359" s="176"/>
      <c r="L359" s="173"/>
      <c r="M359" s="177"/>
      <c r="T359" s="178"/>
      <c r="AT359" s="174" t="s">
        <v>138</v>
      </c>
      <c r="AU359" s="174" t="s">
        <v>85</v>
      </c>
      <c r="AV359" s="14" t="s">
        <v>81</v>
      </c>
      <c r="AW359" s="14" t="s">
        <v>33</v>
      </c>
      <c r="AX359" s="14" t="s">
        <v>76</v>
      </c>
      <c r="AY359" s="174" t="s">
        <v>126</v>
      </c>
    </row>
    <row r="360" spans="2:65" s="14" customFormat="1" ht="22.5">
      <c r="B360" s="173"/>
      <c r="D360" s="145" t="s">
        <v>138</v>
      </c>
      <c r="E360" s="174" t="s">
        <v>1</v>
      </c>
      <c r="F360" s="175" t="s">
        <v>282</v>
      </c>
      <c r="H360" s="174" t="s">
        <v>1</v>
      </c>
      <c r="I360" s="176"/>
      <c r="L360" s="173"/>
      <c r="M360" s="177"/>
      <c r="T360" s="178"/>
      <c r="AT360" s="174" t="s">
        <v>138</v>
      </c>
      <c r="AU360" s="174" t="s">
        <v>85</v>
      </c>
      <c r="AV360" s="14" t="s">
        <v>81</v>
      </c>
      <c r="AW360" s="14" t="s">
        <v>33</v>
      </c>
      <c r="AX360" s="14" t="s">
        <v>76</v>
      </c>
      <c r="AY360" s="174" t="s">
        <v>126</v>
      </c>
    </row>
    <row r="361" spans="2:65" s="14" customFormat="1" ht="22.5">
      <c r="B361" s="173"/>
      <c r="D361" s="145" t="s">
        <v>138</v>
      </c>
      <c r="E361" s="174" t="s">
        <v>1</v>
      </c>
      <c r="F361" s="175" t="s">
        <v>283</v>
      </c>
      <c r="H361" s="174" t="s">
        <v>1</v>
      </c>
      <c r="I361" s="176"/>
      <c r="L361" s="173"/>
      <c r="M361" s="177"/>
      <c r="T361" s="178"/>
      <c r="AT361" s="174" t="s">
        <v>138</v>
      </c>
      <c r="AU361" s="174" t="s">
        <v>85</v>
      </c>
      <c r="AV361" s="14" t="s">
        <v>81</v>
      </c>
      <c r="AW361" s="14" t="s">
        <v>33</v>
      </c>
      <c r="AX361" s="14" t="s">
        <v>76</v>
      </c>
      <c r="AY361" s="174" t="s">
        <v>126</v>
      </c>
    </row>
    <row r="362" spans="2:65" s="14" customFormat="1" ht="22.5">
      <c r="B362" s="173"/>
      <c r="D362" s="145" t="s">
        <v>138</v>
      </c>
      <c r="E362" s="174" t="s">
        <v>1</v>
      </c>
      <c r="F362" s="175" t="s">
        <v>263</v>
      </c>
      <c r="H362" s="174" t="s">
        <v>1</v>
      </c>
      <c r="I362" s="176"/>
      <c r="L362" s="173"/>
      <c r="M362" s="177"/>
      <c r="T362" s="178"/>
      <c r="AT362" s="174" t="s">
        <v>138</v>
      </c>
      <c r="AU362" s="174" t="s">
        <v>85</v>
      </c>
      <c r="AV362" s="14" t="s">
        <v>81</v>
      </c>
      <c r="AW362" s="14" t="s">
        <v>33</v>
      </c>
      <c r="AX362" s="14" t="s">
        <v>76</v>
      </c>
      <c r="AY362" s="174" t="s">
        <v>126</v>
      </c>
    </row>
    <row r="363" spans="2:65" s="12" customFormat="1" ht="11.25">
      <c r="B363" s="149"/>
      <c r="D363" s="145" t="s">
        <v>138</v>
      </c>
      <c r="E363" s="150" t="s">
        <v>1</v>
      </c>
      <c r="F363" s="151" t="s">
        <v>337</v>
      </c>
      <c r="H363" s="152">
        <v>70.95</v>
      </c>
      <c r="I363" s="153"/>
      <c r="L363" s="149"/>
      <c r="M363" s="154"/>
      <c r="T363" s="155"/>
      <c r="AT363" s="150" t="s">
        <v>138</v>
      </c>
      <c r="AU363" s="150" t="s">
        <v>85</v>
      </c>
      <c r="AV363" s="12" t="s">
        <v>85</v>
      </c>
      <c r="AW363" s="12" t="s">
        <v>33</v>
      </c>
      <c r="AX363" s="12" t="s">
        <v>76</v>
      </c>
      <c r="AY363" s="150" t="s">
        <v>126</v>
      </c>
    </row>
    <row r="364" spans="2:65" s="13" customFormat="1" ht="11.25">
      <c r="B364" s="156"/>
      <c r="D364" s="145" t="s">
        <v>138</v>
      </c>
      <c r="E364" s="157" t="s">
        <v>1</v>
      </c>
      <c r="F364" s="158" t="s">
        <v>140</v>
      </c>
      <c r="H364" s="159">
        <v>70.95</v>
      </c>
      <c r="I364" s="160"/>
      <c r="L364" s="156"/>
      <c r="M364" s="161"/>
      <c r="T364" s="162"/>
      <c r="AT364" s="157" t="s">
        <v>138</v>
      </c>
      <c r="AU364" s="157" t="s">
        <v>85</v>
      </c>
      <c r="AV364" s="13" t="s">
        <v>134</v>
      </c>
      <c r="AW364" s="13" t="s">
        <v>33</v>
      </c>
      <c r="AX364" s="13" t="s">
        <v>81</v>
      </c>
      <c r="AY364" s="157" t="s">
        <v>126</v>
      </c>
    </row>
    <row r="365" spans="2:65" s="1" customFormat="1" ht="37.9" customHeight="1">
      <c r="B365" s="131"/>
      <c r="C365" s="132" t="s">
        <v>338</v>
      </c>
      <c r="D365" s="132" t="s">
        <v>129</v>
      </c>
      <c r="E365" s="133" t="s">
        <v>339</v>
      </c>
      <c r="F365" s="134" t="s">
        <v>340</v>
      </c>
      <c r="G365" s="135" t="s">
        <v>236</v>
      </c>
      <c r="H365" s="136">
        <v>31.44</v>
      </c>
      <c r="I365" s="137"/>
      <c r="J365" s="138">
        <f>ROUND(I365*H365,2)</f>
        <v>0</v>
      </c>
      <c r="K365" s="134" t="s">
        <v>148</v>
      </c>
      <c r="L365" s="31"/>
      <c r="M365" s="139" t="s">
        <v>1</v>
      </c>
      <c r="N365" s="140" t="s">
        <v>41</v>
      </c>
      <c r="P365" s="141">
        <f>O365*H365</f>
        <v>0</v>
      </c>
      <c r="Q365" s="141">
        <v>5.1000000000000004E-4</v>
      </c>
      <c r="R365" s="141">
        <f>Q365*H365</f>
        <v>1.6034400000000001E-2</v>
      </c>
      <c r="S365" s="141">
        <v>0</v>
      </c>
      <c r="T365" s="142">
        <f>S365*H365</f>
        <v>0</v>
      </c>
      <c r="AR365" s="143" t="s">
        <v>225</v>
      </c>
      <c r="AT365" s="143" t="s">
        <v>129</v>
      </c>
      <c r="AU365" s="143" t="s">
        <v>85</v>
      </c>
      <c r="AY365" s="16" t="s">
        <v>126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6" t="s">
        <v>81</v>
      </c>
      <c r="BK365" s="144">
        <f>ROUND(I365*H365,2)</f>
        <v>0</v>
      </c>
      <c r="BL365" s="16" t="s">
        <v>225</v>
      </c>
      <c r="BM365" s="143" t="s">
        <v>341</v>
      </c>
    </row>
    <row r="366" spans="2:65" s="14" customFormat="1" ht="33.75">
      <c r="B366" s="173"/>
      <c r="D366" s="145" t="s">
        <v>138</v>
      </c>
      <c r="E366" s="174" t="s">
        <v>1</v>
      </c>
      <c r="F366" s="175" t="s">
        <v>278</v>
      </c>
      <c r="H366" s="174" t="s">
        <v>1</v>
      </c>
      <c r="I366" s="176"/>
      <c r="L366" s="173"/>
      <c r="M366" s="177"/>
      <c r="T366" s="178"/>
      <c r="AT366" s="174" t="s">
        <v>138</v>
      </c>
      <c r="AU366" s="174" t="s">
        <v>85</v>
      </c>
      <c r="AV366" s="14" t="s">
        <v>81</v>
      </c>
      <c r="AW366" s="14" t="s">
        <v>33</v>
      </c>
      <c r="AX366" s="14" t="s">
        <v>76</v>
      </c>
      <c r="AY366" s="174" t="s">
        <v>126</v>
      </c>
    </row>
    <row r="367" spans="2:65" s="14" customFormat="1" ht="22.5">
      <c r="B367" s="173"/>
      <c r="D367" s="145" t="s">
        <v>138</v>
      </c>
      <c r="E367" s="174" t="s">
        <v>1</v>
      </c>
      <c r="F367" s="175" t="s">
        <v>279</v>
      </c>
      <c r="H367" s="174" t="s">
        <v>1</v>
      </c>
      <c r="I367" s="176"/>
      <c r="L367" s="173"/>
      <c r="M367" s="177"/>
      <c r="T367" s="178"/>
      <c r="AT367" s="174" t="s">
        <v>138</v>
      </c>
      <c r="AU367" s="174" t="s">
        <v>85</v>
      </c>
      <c r="AV367" s="14" t="s">
        <v>81</v>
      </c>
      <c r="AW367" s="14" t="s">
        <v>33</v>
      </c>
      <c r="AX367" s="14" t="s">
        <v>76</v>
      </c>
      <c r="AY367" s="174" t="s">
        <v>126</v>
      </c>
    </row>
    <row r="368" spans="2:65" s="14" customFormat="1" ht="33.75">
      <c r="B368" s="173"/>
      <c r="D368" s="145" t="s">
        <v>138</v>
      </c>
      <c r="E368" s="174" t="s">
        <v>1</v>
      </c>
      <c r="F368" s="175" t="s">
        <v>280</v>
      </c>
      <c r="H368" s="174" t="s">
        <v>1</v>
      </c>
      <c r="I368" s="176"/>
      <c r="L368" s="173"/>
      <c r="M368" s="177"/>
      <c r="T368" s="178"/>
      <c r="AT368" s="174" t="s">
        <v>138</v>
      </c>
      <c r="AU368" s="174" t="s">
        <v>85</v>
      </c>
      <c r="AV368" s="14" t="s">
        <v>81</v>
      </c>
      <c r="AW368" s="14" t="s">
        <v>33</v>
      </c>
      <c r="AX368" s="14" t="s">
        <v>76</v>
      </c>
      <c r="AY368" s="174" t="s">
        <v>126</v>
      </c>
    </row>
    <row r="369" spans="2:65" s="14" customFormat="1" ht="22.5">
      <c r="B369" s="173"/>
      <c r="D369" s="145" t="s">
        <v>138</v>
      </c>
      <c r="E369" s="174" t="s">
        <v>1</v>
      </c>
      <c r="F369" s="175" t="s">
        <v>281</v>
      </c>
      <c r="H369" s="174" t="s">
        <v>1</v>
      </c>
      <c r="I369" s="176"/>
      <c r="L369" s="173"/>
      <c r="M369" s="177"/>
      <c r="T369" s="178"/>
      <c r="AT369" s="174" t="s">
        <v>138</v>
      </c>
      <c r="AU369" s="174" t="s">
        <v>85</v>
      </c>
      <c r="AV369" s="14" t="s">
        <v>81</v>
      </c>
      <c r="AW369" s="14" t="s">
        <v>33</v>
      </c>
      <c r="AX369" s="14" t="s">
        <v>76</v>
      </c>
      <c r="AY369" s="174" t="s">
        <v>126</v>
      </c>
    </row>
    <row r="370" spans="2:65" s="14" customFormat="1" ht="22.5">
      <c r="B370" s="173"/>
      <c r="D370" s="145" t="s">
        <v>138</v>
      </c>
      <c r="E370" s="174" t="s">
        <v>1</v>
      </c>
      <c r="F370" s="175" t="s">
        <v>282</v>
      </c>
      <c r="H370" s="174" t="s">
        <v>1</v>
      </c>
      <c r="I370" s="176"/>
      <c r="L370" s="173"/>
      <c r="M370" s="177"/>
      <c r="T370" s="178"/>
      <c r="AT370" s="174" t="s">
        <v>138</v>
      </c>
      <c r="AU370" s="174" t="s">
        <v>85</v>
      </c>
      <c r="AV370" s="14" t="s">
        <v>81</v>
      </c>
      <c r="AW370" s="14" t="s">
        <v>33</v>
      </c>
      <c r="AX370" s="14" t="s">
        <v>76</v>
      </c>
      <c r="AY370" s="174" t="s">
        <v>126</v>
      </c>
    </row>
    <row r="371" spans="2:65" s="14" customFormat="1" ht="22.5">
      <c r="B371" s="173"/>
      <c r="D371" s="145" t="s">
        <v>138</v>
      </c>
      <c r="E371" s="174" t="s">
        <v>1</v>
      </c>
      <c r="F371" s="175" t="s">
        <v>283</v>
      </c>
      <c r="H371" s="174" t="s">
        <v>1</v>
      </c>
      <c r="I371" s="176"/>
      <c r="L371" s="173"/>
      <c r="M371" s="177"/>
      <c r="T371" s="178"/>
      <c r="AT371" s="174" t="s">
        <v>138</v>
      </c>
      <c r="AU371" s="174" t="s">
        <v>85</v>
      </c>
      <c r="AV371" s="14" t="s">
        <v>81</v>
      </c>
      <c r="AW371" s="14" t="s">
        <v>33</v>
      </c>
      <c r="AX371" s="14" t="s">
        <v>76</v>
      </c>
      <c r="AY371" s="174" t="s">
        <v>126</v>
      </c>
    </row>
    <row r="372" spans="2:65" s="14" customFormat="1" ht="22.5">
      <c r="B372" s="173"/>
      <c r="D372" s="145" t="s">
        <v>138</v>
      </c>
      <c r="E372" s="174" t="s">
        <v>1</v>
      </c>
      <c r="F372" s="175" t="s">
        <v>263</v>
      </c>
      <c r="H372" s="174" t="s">
        <v>1</v>
      </c>
      <c r="I372" s="176"/>
      <c r="L372" s="173"/>
      <c r="M372" s="177"/>
      <c r="T372" s="178"/>
      <c r="AT372" s="174" t="s">
        <v>138</v>
      </c>
      <c r="AU372" s="174" t="s">
        <v>85</v>
      </c>
      <c r="AV372" s="14" t="s">
        <v>81</v>
      </c>
      <c r="AW372" s="14" t="s">
        <v>33</v>
      </c>
      <c r="AX372" s="14" t="s">
        <v>76</v>
      </c>
      <c r="AY372" s="174" t="s">
        <v>126</v>
      </c>
    </row>
    <row r="373" spans="2:65" s="12" customFormat="1" ht="11.25">
      <c r="B373" s="149"/>
      <c r="D373" s="145" t="s">
        <v>138</v>
      </c>
      <c r="E373" s="150" t="s">
        <v>1</v>
      </c>
      <c r="F373" s="151" t="s">
        <v>342</v>
      </c>
      <c r="H373" s="152">
        <v>31.44</v>
      </c>
      <c r="I373" s="153"/>
      <c r="L373" s="149"/>
      <c r="M373" s="154"/>
      <c r="T373" s="155"/>
      <c r="AT373" s="150" t="s">
        <v>138</v>
      </c>
      <c r="AU373" s="150" t="s">
        <v>85</v>
      </c>
      <c r="AV373" s="12" t="s">
        <v>85</v>
      </c>
      <c r="AW373" s="12" t="s">
        <v>33</v>
      </c>
      <c r="AX373" s="12" t="s">
        <v>76</v>
      </c>
      <c r="AY373" s="150" t="s">
        <v>126</v>
      </c>
    </row>
    <row r="374" spans="2:65" s="13" customFormat="1" ht="11.25">
      <c r="B374" s="156"/>
      <c r="D374" s="145" t="s">
        <v>138</v>
      </c>
      <c r="E374" s="157" t="s">
        <v>1</v>
      </c>
      <c r="F374" s="158" t="s">
        <v>140</v>
      </c>
      <c r="H374" s="159">
        <v>31.44</v>
      </c>
      <c r="I374" s="160"/>
      <c r="L374" s="156"/>
      <c r="M374" s="161"/>
      <c r="T374" s="162"/>
      <c r="AT374" s="157" t="s">
        <v>138</v>
      </c>
      <c r="AU374" s="157" t="s">
        <v>85</v>
      </c>
      <c r="AV374" s="13" t="s">
        <v>134</v>
      </c>
      <c r="AW374" s="13" t="s">
        <v>33</v>
      </c>
      <c r="AX374" s="13" t="s">
        <v>81</v>
      </c>
      <c r="AY374" s="157" t="s">
        <v>126</v>
      </c>
    </row>
    <row r="375" spans="2:65" s="1" customFormat="1" ht="37.9" customHeight="1">
      <c r="B375" s="131"/>
      <c r="C375" s="132" t="s">
        <v>343</v>
      </c>
      <c r="D375" s="132" t="s">
        <v>129</v>
      </c>
      <c r="E375" s="133" t="s">
        <v>344</v>
      </c>
      <c r="F375" s="134" t="s">
        <v>345</v>
      </c>
      <c r="G375" s="135" t="s">
        <v>276</v>
      </c>
      <c r="H375" s="136">
        <v>3</v>
      </c>
      <c r="I375" s="137"/>
      <c r="J375" s="138">
        <f>ROUND(I375*H375,2)</f>
        <v>0</v>
      </c>
      <c r="K375" s="134" t="s">
        <v>148</v>
      </c>
      <c r="L375" s="31"/>
      <c r="M375" s="139" t="s">
        <v>1</v>
      </c>
      <c r="N375" s="140" t="s">
        <v>41</v>
      </c>
      <c r="P375" s="141">
        <f>O375*H375</f>
        <v>0</v>
      </c>
      <c r="Q375" s="141">
        <v>5.1000000000000004E-4</v>
      </c>
      <c r="R375" s="141">
        <f>Q375*H375</f>
        <v>1.5300000000000001E-3</v>
      </c>
      <c r="S375" s="141">
        <v>0</v>
      </c>
      <c r="T375" s="142">
        <f>S375*H375</f>
        <v>0</v>
      </c>
      <c r="AR375" s="143" t="s">
        <v>225</v>
      </c>
      <c r="AT375" s="143" t="s">
        <v>129</v>
      </c>
      <c r="AU375" s="143" t="s">
        <v>85</v>
      </c>
      <c r="AY375" s="16" t="s">
        <v>126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6" t="s">
        <v>81</v>
      </c>
      <c r="BK375" s="144">
        <f>ROUND(I375*H375,2)</f>
        <v>0</v>
      </c>
      <c r="BL375" s="16" t="s">
        <v>225</v>
      </c>
      <c r="BM375" s="143" t="s">
        <v>346</v>
      </c>
    </row>
    <row r="376" spans="2:65" s="14" customFormat="1" ht="33.75">
      <c r="B376" s="173"/>
      <c r="D376" s="145" t="s">
        <v>138</v>
      </c>
      <c r="E376" s="174" t="s">
        <v>1</v>
      </c>
      <c r="F376" s="175" t="s">
        <v>278</v>
      </c>
      <c r="H376" s="174" t="s">
        <v>1</v>
      </c>
      <c r="I376" s="176"/>
      <c r="L376" s="173"/>
      <c r="M376" s="177"/>
      <c r="T376" s="178"/>
      <c r="AT376" s="174" t="s">
        <v>138</v>
      </c>
      <c r="AU376" s="174" t="s">
        <v>85</v>
      </c>
      <c r="AV376" s="14" t="s">
        <v>81</v>
      </c>
      <c r="AW376" s="14" t="s">
        <v>33</v>
      </c>
      <c r="AX376" s="14" t="s">
        <v>76</v>
      </c>
      <c r="AY376" s="174" t="s">
        <v>126</v>
      </c>
    </row>
    <row r="377" spans="2:65" s="14" customFormat="1" ht="22.5">
      <c r="B377" s="173"/>
      <c r="D377" s="145" t="s">
        <v>138</v>
      </c>
      <c r="E377" s="174" t="s">
        <v>1</v>
      </c>
      <c r="F377" s="175" t="s">
        <v>279</v>
      </c>
      <c r="H377" s="174" t="s">
        <v>1</v>
      </c>
      <c r="I377" s="176"/>
      <c r="L377" s="173"/>
      <c r="M377" s="177"/>
      <c r="T377" s="178"/>
      <c r="AT377" s="174" t="s">
        <v>138</v>
      </c>
      <c r="AU377" s="174" t="s">
        <v>85</v>
      </c>
      <c r="AV377" s="14" t="s">
        <v>81</v>
      </c>
      <c r="AW377" s="14" t="s">
        <v>33</v>
      </c>
      <c r="AX377" s="14" t="s">
        <v>76</v>
      </c>
      <c r="AY377" s="174" t="s">
        <v>126</v>
      </c>
    </row>
    <row r="378" spans="2:65" s="14" customFormat="1" ht="33.75">
      <c r="B378" s="173"/>
      <c r="D378" s="145" t="s">
        <v>138</v>
      </c>
      <c r="E378" s="174" t="s">
        <v>1</v>
      </c>
      <c r="F378" s="175" t="s">
        <v>280</v>
      </c>
      <c r="H378" s="174" t="s">
        <v>1</v>
      </c>
      <c r="I378" s="176"/>
      <c r="L378" s="173"/>
      <c r="M378" s="177"/>
      <c r="T378" s="178"/>
      <c r="AT378" s="174" t="s">
        <v>138</v>
      </c>
      <c r="AU378" s="174" t="s">
        <v>85</v>
      </c>
      <c r="AV378" s="14" t="s">
        <v>81</v>
      </c>
      <c r="AW378" s="14" t="s">
        <v>33</v>
      </c>
      <c r="AX378" s="14" t="s">
        <v>76</v>
      </c>
      <c r="AY378" s="174" t="s">
        <v>126</v>
      </c>
    </row>
    <row r="379" spans="2:65" s="14" customFormat="1" ht="22.5">
      <c r="B379" s="173"/>
      <c r="D379" s="145" t="s">
        <v>138</v>
      </c>
      <c r="E379" s="174" t="s">
        <v>1</v>
      </c>
      <c r="F379" s="175" t="s">
        <v>281</v>
      </c>
      <c r="H379" s="174" t="s">
        <v>1</v>
      </c>
      <c r="I379" s="176"/>
      <c r="L379" s="173"/>
      <c r="M379" s="177"/>
      <c r="T379" s="178"/>
      <c r="AT379" s="174" t="s">
        <v>138</v>
      </c>
      <c r="AU379" s="174" t="s">
        <v>85</v>
      </c>
      <c r="AV379" s="14" t="s">
        <v>81</v>
      </c>
      <c r="AW379" s="14" t="s">
        <v>33</v>
      </c>
      <c r="AX379" s="14" t="s">
        <v>76</v>
      </c>
      <c r="AY379" s="174" t="s">
        <v>126</v>
      </c>
    </row>
    <row r="380" spans="2:65" s="14" customFormat="1" ht="22.5">
      <c r="B380" s="173"/>
      <c r="D380" s="145" t="s">
        <v>138</v>
      </c>
      <c r="E380" s="174" t="s">
        <v>1</v>
      </c>
      <c r="F380" s="175" t="s">
        <v>282</v>
      </c>
      <c r="H380" s="174" t="s">
        <v>1</v>
      </c>
      <c r="I380" s="176"/>
      <c r="L380" s="173"/>
      <c r="M380" s="177"/>
      <c r="T380" s="178"/>
      <c r="AT380" s="174" t="s">
        <v>138</v>
      </c>
      <c r="AU380" s="174" t="s">
        <v>85</v>
      </c>
      <c r="AV380" s="14" t="s">
        <v>81</v>
      </c>
      <c r="AW380" s="14" t="s">
        <v>33</v>
      </c>
      <c r="AX380" s="14" t="s">
        <v>76</v>
      </c>
      <c r="AY380" s="174" t="s">
        <v>126</v>
      </c>
    </row>
    <row r="381" spans="2:65" s="14" customFormat="1" ht="22.5">
      <c r="B381" s="173"/>
      <c r="D381" s="145" t="s">
        <v>138</v>
      </c>
      <c r="E381" s="174" t="s">
        <v>1</v>
      </c>
      <c r="F381" s="175" t="s">
        <v>283</v>
      </c>
      <c r="H381" s="174" t="s">
        <v>1</v>
      </c>
      <c r="I381" s="176"/>
      <c r="L381" s="173"/>
      <c r="M381" s="177"/>
      <c r="T381" s="178"/>
      <c r="AT381" s="174" t="s">
        <v>138</v>
      </c>
      <c r="AU381" s="174" t="s">
        <v>85</v>
      </c>
      <c r="AV381" s="14" t="s">
        <v>81</v>
      </c>
      <c r="AW381" s="14" t="s">
        <v>33</v>
      </c>
      <c r="AX381" s="14" t="s">
        <v>76</v>
      </c>
      <c r="AY381" s="174" t="s">
        <v>126</v>
      </c>
    </row>
    <row r="382" spans="2:65" s="14" customFormat="1" ht="22.5">
      <c r="B382" s="173"/>
      <c r="D382" s="145" t="s">
        <v>138</v>
      </c>
      <c r="E382" s="174" t="s">
        <v>1</v>
      </c>
      <c r="F382" s="175" t="s">
        <v>263</v>
      </c>
      <c r="H382" s="174" t="s">
        <v>1</v>
      </c>
      <c r="I382" s="176"/>
      <c r="L382" s="173"/>
      <c r="M382" s="177"/>
      <c r="T382" s="178"/>
      <c r="AT382" s="174" t="s">
        <v>138</v>
      </c>
      <c r="AU382" s="174" t="s">
        <v>85</v>
      </c>
      <c r="AV382" s="14" t="s">
        <v>81</v>
      </c>
      <c r="AW382" s="14" t="s">
        <v>33</v>
      </c>
      <c r="AX382" s="14" t="s">
        <v>76</v>
      </c>
      <c r="AY382" s="174" t="s">
        <v>126</v>
      </c>
    </row>
    <row r="383" spans="2:65" s="12" customFormat="1" ht="11.25">
      <c r="B383" s="149"/>
      <c r="D383" s="145" t="s">
        <v>138</v>
      </c>
      <c r="E383" s="150" t="s">
        <v>1</v>
      </c>
      <c r="F383" s="151" t="s">
        <v>86</v>
      </c>
      <c r="H383" s="152">
        <v>3</v>
      </c>
      <c r="I383" s="153"/>
      <c r="L383" s="149"/>
      <c r="M383" s="154"/>
      <c r="T383" s="155"/>
      <c r="AT383" s="150" t="s">
        <v>138</v>
      </c>
      <c r="AU383" s="150" t="s">
        <v>85</v>
      </c>
      <c r="AV383" s="12" t="s">
        <v>85</v>
      </c>
      <c r="AW383" s="12" t="s">
        <v>33</v>
      </c>
      <c r="AX383" s="12" t="s">
        <v>76</v>
      </c>
      <c r="AY383" s="150" t="s">
        <v>126</v>
      </c>
    </row>
    <row r="384" spans="2:65" s="13" customFormat="1" ht="11.25">
      <c r="B384" s="156"/>
      <c r="D384" s="145" t="s">
        <v>138</v>
      </c>
      <c r="E384" s="157" t="s">
        <v>1</v>
      </c>
      <c r="F384" s="158" t="s">
        <v>140</v>
      </c>
      <c r="H384" s="159">
        <v>3</v>
      </c>
      <c r="I384" s="160"/>
      <c r="L384" s="156"/>
      <c r="M384" s="161"/>
      <c r="T384" s="162"/>
      <c r="AT384" s="157" t="s">
        <v>138</v>
      </c>
      <c r="AU384" s="157" t="s">
        <v>85</v>
      </c>
      <c r="AV384" s="13" t="s">
        <v>134</v>
      </c>
      <c r="AW384" s="13" t="s">
        <v>33</v>
      </c>
      <c r="AX384" s="13" t="s">
        <v>81</v>
      </c>
      <c r="AY384" s="157" t="s">
        <v>126</v>
      </c>
    </row>
    <row r="385" spans="2:65" s="1" customFormat="1" ht="37.9" customHeight="1">
      <c r="B385" s="131"/>
      <c r="C385" s="132" t="s">
        <v>347</v>
      </c>
      <c r="D385" s="132" t="s">
        <v>129</v>
      </c>
      <c r="E385" s="133" t="s">
        <v>348</v>
      </c>
      <c r="F385" s="134" t="s">
        <v>349</v>
      </c>
      <c r="G385" s="135" t="s">
        <v>276</v>
      </c>
      <c r="H385" s="136">
        <v>2</v>
      </c>
      <c r="I385" s="137"/>
      <c r="J385" s="138">
        <f>ROUND(I385*H385,2)</f>
        <v>0</v>
      </c>
      <c r="K385" s="134" t="s">
        <v>148</v>
      </c>
      <c r="L385" s="31"/>
      <c r="M385" s="139" t="s">
        <v>1</v>
      </c>
      <c r="N385" s="140" t="s">
        <v>41</v>
      </c>
      <c r="P385" s="141">
        <f>O385*H385</f>
        <v>0</v>
      </c>
      <c r="Q385" s="141">
        <v>5.1000000000000004E-4</v>
      </c>
      <c r="R385" s="141">
        <f>Q385*H385</f>
        <v>1.0200000000000001E-3</v>
      </c>
      <c r="S385" s="141">
        <v>0</v>
      </c>
      <c r="T385" s="142">
        <f>S385*H385</f>
        <v>0</v>
      </c>
      <c r="AR385" s="143" t="s">
        <v>225</v>
      </c>
      <c r="AT385" s="143" t="s">
        <v>129</v>
      </c>
      <c r="AU385" s="143" t="s">
        <v>85</v>
      </c>
      <c r="AY385" s="16" t="s">
        <v>126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6" t="s">
        <v>81</v>
      </c>
      <c r="BK385" s="144">
        <f>ROUND(I385*H385,2)</f>
        <v>0</v>
      </c>
      <c r="BL385" s="16" t="s">
        <v>225</v>
      </c>
      <c r="BM385" s="143" t="s">
        <v>350</v>
      </c>
    </row>
    <row r="386" spans="2:65" s="14" customFormat="1" ht="33.75">
      <c r="B386" s="173"/>
      <c r="D386" s="145" t="s">
        <v>138</v>
      </c>
      <c r="E386" s="174" t="s">
        <v>1</v>
      </c>
      <c r="F386" s="175" t="s">
        <v>278</v>
      </c>
      <c r="H386" s="174" t="s">
        <v>1</v>
      </c>
      <c r="I386" s="176"/>
      <c r="L386" s="173"/>
      <c r="M386" s="177"/>
      <c r="T386" s="178"/>
      <c r="AT386" s="174" t="s">
        <v>138</v>
      </c>
      <c r="AU386" s="174" t="s">
        <v>85</v>
      </c>
      <c r="AV386" s="14" t="s">
        <v>81</v>
      </c>
      <c r="AW386" s="14" t="s">
        <v>33</v>
      </c>
      <c r="AX386" s="14" t="s">
        <v>76</v>
      </c>
      <c r="AY386" s="174" t="s">
        <v>126</v>
      </c>
    </row>
    <row r="387" spans="2:65" s="14" customFormat="1" ht="22.5">
      <c r="B387" s="173"/>
      <c r="D387" s="145" t="s">
        <v>138</v>
      </c>
      <c r="E387" s="174" t="s">
        <v>1</v>
      </c>
      <c r="F387" s="175" t="s">
        <v>279</v>
      </c>
      <c r="H387" s="174" t="s">
        <v>1</v>
      </c>
      <c r="I387" s="176"/>
      <c r="L387" s="173"/>
      <c r="M387" s="177"/>
      <c r="T387" s="178"/>
      <c r="AT387" s="174" t="s">
        <v>138</v>
      </c>
      <c r="AU387" s="174" t="s">
        <v>85</v>
      </c>
      <c r="AV387" s="14" t="s">
        <v>81</v>
      </c>
      <c r="AW387" s="14" t="s">
        <v>33</v>
      </c>
      <c r="AX387" s="14" t="s">
        <v>76</v>
      </c>
      <c r="AY387" s="174" t="s">
        <v>126</v>
      </c>
    </row>
    <row r="388" spans="2:65" s="14" customFormat="1" ht="33.75">
      <c r="B388" s="173"/>
      <c r="D388" s="145" t="s">
        <v>138</v>
      </c>
      <c r="E388" s="174" t="s">
        <v>1</v>
      </c>
      <c r="F388" s="175" t="s">
        <v>280</v>
      </c>
      <c r="H388" s="174" t="s">
        <v>1</v>
      </c>
      <c r="I388" s="176"/>
      <c r="L388" s="173"/>
      <c r="M388" s="177"/>
      <c r="T388" s="178"/>
      <c r="AT388" s="174" t="s">
        <v>138</v>
      </c>
      <c r="AU388" s="174" t="s">
        <v>85</v>
      </c>
      <c r="AV388" s="14" t="s">
        <v>81</v>
      </c>
      <c r="AW388" s="14" t="s">
        <v>33</v>
      </c>
      <c r="AX388" s="14" t="s">
        <v>76</v>
      </c>
      <c r="AY388" s="174" t="s">
        <v>126</v>
      </c>
    </row>
    <row r="389" spans="2:65" s="14" customFormat="1" ht="22.5">
      <c r="B389" s="173"/>
      <c r="D389" s="145" t="s">
        <v>138</v>
      </c>
      <c r="E389" s="174" t="s">
        <v>1</v>
      </c>
      <c r="F389" s="175" t="s">
        <v>281</v>
      </c>
      <c r="H389" s="174" t="s">
        <v>1</v>
      </c>
      <c r="I389" s="176"/>
      <c r="L389" s="173"/>
      <c r="M389" s="177"/>
      <c r="T389" s="178"/>
      <c r="AT389" s="174" t="s">
        <v>138</v>
      </c>
      <c r="AU389" s="174" t="s">
        <v>85</v>
      </c>
      <c r="AV389" s="14" t="s">
        <v>81</v>
      </c>
      <c r="AW389" s="14" t="s">
        <v>33</v>
      </c>
      <c r="AX389" s="14" t="s">
        <v>76</v>
      </c>
      <c r="AY389" s="174" t="s">
        <v>126</v>
      </c>
    </row>
    <row r="390" spans="2:65" s="14" customFormat="1" ht="22.5">
      <c r="B390" s="173"/>
      <c r="D390" s="145" t="s">
        <v>138</v>
      </c>
      <c r="E390" s="174" t="s">
        <v>1</v>
      </c>
      <c r="F390" s="175" t="s">
        <v>282</v>
      </c>
      <c r="H390" s="174" t="s">
        <v>1</v>
      </c>
      <c r="I390" s="176"/>
      <c r="L390" s="173"/>
      <c r="M390" s="177"/>
      <c r="T390" s="178"/>
      <c r="AT390" s="174" t="s">
        <v>138</v>
      </c>
      <c r="AU390" s="174" t="s">
        <v>85</v>
      </c>
      <c r="AV390" s="14" t="s">
        <v>81</v>
      </c>
      <c r="AW390" s="14" t="s">
        <v>33</v>
      </c>
      <c r="AX390" s="14" t="s">
        <v>76</v>
      </c>
      <c r="AY390" s="174" t="s">
        <v>126</v>
      </c>
    </row>
    <row r="391" spans="2:65" s="14" customFormat="1" ht="22.5">
      <c r="B391" s="173"/>
      <c r="D391" s="145" t="s">
        <v>138</v>
      </c>
      <c r="E391" s="174" t="s">
        <v>1</v>
      </c>
      <c r="F391" s="175" t="s">
        <v>283</v>
      </c>
      <c r="H391" s="174" t="s">
        <v>1</v>
      </c>
      <c r="I391" s="176"/>
      <c r="L391" s="173"/>
      <c r="M391" s="177"/>
      <c r="T391" s="178"/>
      <c r="AT391" s="174" t="s">
        <v>138</v>
      </c>
      <c r="AU391" s="174" t="s">
        <v>85</v>
      </c>
      <c r="AV391" s="14" t="s">
        <v>81</v>
      </c>
      <c r="AW391" s="14" t="s">
        <v>33</v>
      </c>
      <c r="AX391" s="14" t="s">
        <v>76</v>
      </c>
      <c r="AY391" s="174" t="s">
        <v>126</v>
      </c>
    </row>
    <row r="392" spans="2:65" s="14" customFormat="1" ht="22.5">
      <c r="B392" s="173"/>
      <c r="D392" s="145" t="s">
        <v>138</v>
      </c>
      <c r="E392" s="174" t="s">
        <v>1</v>
      </c>
      <c r="F392" s="175" t="s">
        <v>263</v>
      </c>
      <c r="H392" s="174" t="s">
        <v>1</v>
      </c>
      <c r="I392" s="176"/>
      <c r="L392" s="173"/>
      <c r="M392" s="177"/>
      <c r="T392" s="178"/>
      <c r="AT392" s="174" t="s">
        <v>138</v>
      </c>
      <c r="AU392" s="174" t="s">
        <v>85</v>
      </c>
      <c r="AV392" s="14" t="s">
        <v>81</v>
      </c>
      <c r="AW392" s="14" t="s">
        <v>33</v>
      </c>
      <c r="AX392" s="14" t="s">
        <v>76</v>
      </c>
      <c r="AY392" s="174" t="s">
        <v>126</v>
      </c>
    </row>
    <row r="393" spans="2:65" s="12" customFormat="1" ht="11.25">
      <c r="B393" s="149"/>
      <c r="D393" s="145" t="s">
        <v>138</v>
      </c>
      <c r="E393" s="150" t="s">
        <v>1</v>
      </c>
      <c r="F393" s="151" t="s">
        <v>85</v>
      </c>
      <c r="H393" s="152">
        <v>2</v>
      </c>
      <c r="I393" s="153"/>
      <c r="L393" s="149"/>
      <c r="M393" s="154"/>
      <c r="T393" s="155"/>
      <c r="AT393" s="150" t="s">
        <v>138</v>
      </c>
      <c r="AU393" s="150" t="s">
        <v>85</v>
      </c>
      <c r="AV393" s="12" t="s">
        <v>85</v>
      </c>
      <c r="AW393" s="12" t="s">
        <v>33</v>
      </c>
      <c r="AX393" s="12" t="s">
        <v>76</v>
      </c>
      <c r="AY393" s="150" t="s">
        <v>126</v>
      </c>
    </row>
    <row r="394" spans="2:65" s="13" customFormat="1" ht="11.25">
      <c r="B394" s="156"/>
      <c r="D394" s="145" t="s">
        <v>138</v>
      </c>
      <c r="E394" s="157" t="s">
        <v>1</v>
      </c>
      <c r="F394" s="158" t="s">
        <v>140</v>
      </c>
      <c r="H394" s="159">
        <v>2</v>
      </c>
      <c r="I394" s="160"/>
      <c r="L394" s="156"/>
      <c r="M394" s="161"/>
      <c r="T394" s="162"/>
      <c r="AT394" s="157" t="s">
        <v>138</v>
      </c>
      <c r="AU394" s="157" t="s">
        <v>85</v>
      </c>
      <c r="AV394" s="13" t="s">
        <v>134</v>
      </c>
      <c r="AW394" s="13" t="s">
        <v>33</v>
      </c>
      <c r="AX394" s="13" t="s">
        <v>81</v>
      </c>
      <c r="AY394" s="157" t="s">
        <v>126</v>
      </c>
    </row>
    <row r="395" spans="2:65" s="1" customFormat="1" ht="37.9" customHeight="1">
      <c r="B395" s="131"/>
      <c r="C395" s="132" t="s">
        <v>351</v>
      </c>
      <c r="D395" s="132" t="s">
        <v>129</v>
      </c>
      <c r="E395" s="133" t="s">
        <v>352</v>
      </c>
      <c r="F395" s="134" t="s">
        <v>353</v>
      </c>
      <c r="G395" s="135" t="s">
        <v>276</v>
      </c>
      <c r="H395" s="136">
        <v>1</v>
      </c>
      <c r="I395" s="137"/>
      <c r="J395" s="138">
        <f>ROUND(I395*H395,2)</f>
        <v>0</v>
      </c>
      <c r="K395" s="134" t="s">
        <v>148</v>
      </c>
      <c r="L395" s="31"/>
      <c r="M395" s="139" t="s">
        <v>1</v>
      </c>
      <c r="N395" s="140" t="s">
        <v>41</v>
      </c>
      <c r="P395" s="141">
        <f>O395*H395</f>
        <v>0</v>
      </c>
      <c r="Q395" s="141">
        <v>5.1000000000000004E-4</v>
      </c>
      <c r="R395" s="141">
        <f>Q395*H395</f>
        <v>5.1000000000000004E-4</v>
      </c>
      <c r="S395" s="141">
        <v>0</v>
      </c>
      <c r="T395" s="142">
        <f>S395*H395</f>
        <v>0</v>
      </c>
      <c r="AR395" s="143" t="s">
        <v>225</v>
      </c>
      <c r="AT395" s="143" t="s">
        <v>129</v>
      </c>
      <c r="AU395" s="143" t="s">
        <v>85</v>
      </c>
      <c r="AY395" s="16" t="s">
        <v>126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6" t="s">
        <v>81</v>
      </c>
      <c r="BK395" s="144">
        <f>ROUND(I395*H395,2)</f>
        <v>0</v>
      </c>
      <c r="BL395" s="16" t="s">
        <v>225</v>
      </c>
      <c r="BM395" s="143" t="s">
        <v>354</v>
      </c>
    </row>
    <row r="396" spans="2:65" s="14" customFormat="1" ht="33.75">
      <c r="B396" s="173"/>
      <c r="D396" s="145" t="s">
        <v>138</v>
      </c>
      <c r="E396" s="174" t="s">
        <v>1</v>
      </c>
      <c r="F396" s="175" t="s">
        <v>278</v>
      </c>
      <c r="H396" s="174" t="s">
        <v>1</v>
      </c>
      <c r="I396" s="176"/>
      <c r="L396" s="173"/>
      <c r="M396" s="177"/>
      <c r="T396" s="178"/>
      <c r="AT396" s="174" t="s">
        <v>138</v>
      </c>
      <c r="AU396" s="174" t="s">
        <v>85</v>
      </c>
      <c r="AV396" s="14" t="s">
        <v>81</v>
      </c>
      <c r="AW396" s="14" t="s">
        <v>33</v>
      </c>
      <c r="AX396" s="14" t="s">
        <v>76</v>
      </c>
      <c r="AY396" s="174" t="s">
        <v>126</v>
      </c>
    </row>
    <row r="397" spans="2:65" s="14" customFormat="1" ht="22.5">
      <c r="B397" s="173"/>
      <c r="D397" s="145" t="s">
        <v>138</v>
      </c>
      <c r="E397" s="174" t="s">
        <v>1</v>
      </c>
      <c r="F397" s="175" t="s">
        <v>279</v>
      </c>
      <c r="H397" s="174" t="s">
        <v>1</v>
      </c>
      <c r="I397" s="176"/>
      <c r="L397" s="173"/>
      <c r="M397" s="177"/>
      <c r="T397" s="178"/>
      <c r="AT397" s="174" t="s">
        <v>138</v>
      </c>
      <c r="AU397" s="174" t="s">
        <v>85</v>
      </c>
      <c r="AV397" s="14" t="s">
        <v>81</v>
      </c>
      <c r="AW397" s="14" t="s">
        <v>33</v>
      </c>
      <c r="AX397" s="14" t="s">
        <v>76</v>
      </c>
      <c r="AY397" s="174" t="s">
        <v>126</v>
      </c>
    </row>
    <row r="398" spans="2:65" s="14" customFormat="1" ht="33.75">
      <c r="B398" s="173"/>
      <c r="D398" s="145" t="s">
        <v>138</v>
      </c>
      <c r="E398" s="174" t="s">
        <v>1</v>
      </c>
      <c r="F398" s="175" t="s">
        <v>280</v>
      </c>
      <c r="H398" s="174" t="s">
        <v>1</v>
      </c>
      <c r="I398" s="176"/>
      <c r="L398" s="173"/>
      <c r="M398" s="177"/>
      <c r="T398" s="178"/>
      <c r="AT398" s="174" t="s">
        <v>138</v>
      </c>
      <c r="AU398" s="174" t="s">
        <v>85</v>
      </c>
      <c r="AV398" s="14" t="s">
        <v>81</v>
      </c>
      <c r="AW398" s="14" t="s">
        <v>33</v>
      </c>
      <c r="AX398" s="14" t="s">
        <v>76</v>
      </c>
      <c r="AY398" s="174" t="s">
        <v>126</v>
      </c>
    </row>
    <row r="399" spans="2:65" s="14" customFormat="1" ht="22.5">
      <c r="B399" s="173"/>
      <c r="D399" s="145" t="s">
        <v>138</v>
      </c>
      <c r="E399" s="174" t="s">
        <v>1</v>
      </c>
      <c r="F399" s="175" t="s">
        <v>281</v>
      </c>
      <c r="H399" s="174" t="s">
        <v>1</v>
      </c>
      <c r="I399" s="176"/>
      <c r="L399" s="173"/>
      <c r="M399" s="177"/>
      <c r="T399" s="178"/>
      <c r="AT399" s="174" t="s">
        <v>138</v>
      </c>
      <c r="AU399" s="174" t="s">
        <v>85</v>
      </c>
      <c r="AV399" s="14" t="s">
        <v>81</v>
      </c>
      <c r="AW399" s="14" t="s">
        <v>33</v>
      </c>
      <c r="AX399" s="14" t="s">
        <v>76</v>
      </c>
      <c r="AY399" s="174" t="s">
        <v>126</v>
      </c>
    </row>
    <row r="400" spans="2:65" s="14" customFormat="1" ht="22.5">
      <c r="B400" s="173"/>
      <c r="D400" s="145" t="s">
        <v>138</v>
      </c>
      <c r="E400" s="174" t="s">
        <v>1</v>
      </c>
      <c r="F400" s="175" t="s">
        <v>282</v>
      </c>
      <c r="H400" s="174" t="s">
        <v>1</v>
      </c>
      <c r="I400" s="176"/>
      <c r="L400" s="173"/>
      <c r="M400" s="177"/>
      <c r="T400" s="178"/>
      <c r="AT400" s="174" t="s">
        <v>138</v>
      </c>
      <c r="AU400" s="174" t="s">
        <v>85</v>
      </c>
      <c r="AV400" s="14" t="s">
        <v>81</v>
      </c>
      <c r="AW400" s="14" t="s">
        <v>33</v>
      </c>
      <c r="AX400" s="14" t="s">
        <v>76</v>
      </c>
      <c r="AY400" s="174" t="s">
        <v>126</v>
      </c>
    </row>
    <row r="401" spans="2:65" s="14" customFormat="1" ht="22.5">
      <c r="B401" s="173"/>
      <c r="D401" s="145" t="s">
        <v>138</v>
      </c>
      <c r="E401" s="174" t="s">
        <v>1</v>
      </c>
      <c r="F401" s="175" t="s">
        <v>283</v>
      </c>
      <c r="H401" s="174" t="s">
        <v>1</v>
      </c>
      <c r="I401" s="176"/>
      <c r="L401" s="173"/>
      <c r="M401" s="177"/>
      <c r="T401" s="178"/>
      <c r="AT401" s="174" t="s">
        <v>138</v>
      </c>
      <c r="AU401" s="174" t="s">
        <v>85</v>
      </c>
      <c r="AV401" s="14" t="s">
        <v>81</v>
      </c>
      <c r="AW401" s="14" t="s">
        <v>33</v>
      </c>
      <c r="AX401" s="14" t="s">
        <v>76</v>
      </c>
      <c r="AY401" s="174" t="s">
        <v>126</v>
      </c>
    </row>
    <row r="402" spans="2:65" s="14" customFormat="1" ht="22.5">
      <c r="B402" s="173"/>
      <c r="D402" s="145" t="s">
        <v>138</v>
      </c>
      <c r="E402" s="174" t="s">
        <v>1</v>
      </c>
      <c r="F402" s="175" t="s">
        <v>263</v>
      </c>
      <c r="H402" s="174" t="s">
        <v>1</v>
      </c>
      <c r="I402" s="176"/>
      <c r="L402" s="173"/>
      <c r="M402" s="177"/>
      <c r="T402" s="178"/>
      <c r="AT402" s="174" t="s">
        <v>138</v>
      </c>
      <c r="AU402" s="174" t="s">
        <v>85</v>
      </c>
      <c r="AV402" s="14" t="s">
        <v>81</v>
      </c>
      <c r="AW402" s="14" t="s">
        <v>33</v>
      </c>
      <c r="AX402" s="14" t="s">
        <v>76</v>
      </c>
      <c r="AY402" s="174" t="s">
        <v>126</v>
      </c>
    </row>
    <row r="403" spans="2:65" s="12" customFormat="1" ht="11.25">
      <c r="B403" s="149"/>
      <c r="D403" s="145" t="s">
        <v>138</v>
      </c>
      <c r="E403" s="150" t="s">
        <v>1</v>
      </c>
      <c r="F403" s="151" t="s">
        <v>81</v>
      </c>
      <c r="H403" s="152">
        <v>1</v>
      </c>
      <c r="I403" s="153"/>
      <c r="L403" s="149"/>
      <c r="M403" s="154"/>
      <c r="T403" s="155"/>
      <c r="AT403" s="150" t="s">
        <v>138</v>
      </c>
      <c r="AU403" s="150" t="s">
        <v>85</v>
      </c>
      <c r="AV403" s="12" t="s">
        <v>85</v>
      </c>
      <c r="AW403" s="12" t="s">
        <v>33</v>
      </c>
      <c r="AX403" s="12" t="s">
        <v>76</v>
      </c>
      <c r="AY403" s="150" t="s">
        <v>126</v>
      </c>
    </row>
    <row r="404" spans="2:65" s="13" customFormat="1" ht="11.25">
      <c r="B404" s="156"/>
      <c r="D404" s="145" t="s">
        <v>138</v>
      </c>
      <c r="E404" s="157" t="s">
        <v>1</v>
      </c>
      <c r="F404" s="158" t="s">
        <v>140</v>
      </c>
      <c r="H404" s="159">
        <v>1</v>
      </c>
      <c r="I404" s="160"/>
      <c r="L404" s="156"/>
      <c r="M404" s="161"/>
      <c r="T404" s="162"/>
      <c r="AT404" s="157" t="s">
        <v>138</v>
      </c>
      <c r="AU404" s="157" t="s">
        <v>85</v>
      </c>
      <c r="AV404" s="13" t="s">
        <v>134</v>
      </c>
      <c r="AW404" s="13" t="s">
        <v>33</v>
      </c>
      <c r="AX404" s="13" t="s">
        <v>81</v>
      </c>
      <c r="AY404" s="157" t="s">
        <v>126</v>
      </c>
    </row>
    <row r="405" spans="2:65" s="1" customFormat="1" ht="37.9" customHeight="1">
      <c r="B405" s="131"/>
      <c r="C405" s="132" t="s">
        <v>355</v>
      </c>
      <c r="D405" s="132" t="s">
        <v>129</v>
      </c>
      <c r="E405" s="133" t="s">
        <v>356</v>
      </c>
      <c r="F405" s="134" t="s">
        <v>357</v>
      </c>
      <c r="G405" s="135" t="s">
        <v>276</v>
      </c>
      <c r="H405" s="136">
        <v>1</v>
      </c>
      <c r="I405" s="137"/>
      <c r="J405" s="138">
        <f>ROUND(I405*H405,2)</f>
        <v>0</v>
      </c>
      <c r="K405" s="134" t="s">
        <v>148</v>
      </c>
      <c r="L405" s="31"/>
      <c r="M405" s="139" t="s">
        <v>1</v>
      </c>
      <c r="N405" s="140" t="s">
        <v>41</v>
      </c>
      <c r="P405" s="141">
        <f>O405*H405</f>
        <v>0</v>
      </c>
      <c r="Q405" s="141">
        <v>5.1000000000000004E-4</v>
      </c>
      <c r="R405" s="141">
        <f>Q405*H405</f>
        <v>5.1000000000000004E-4</v>
      </c>
      <c r="S405" s="141">
        <v>0</v>
      </c>
      <c r="T405" s="142">
        <f>S405*H405</f>
        <v>0</v>
      </c>
      <c r="AR405" s="143" t="s">
        <v>225</v>
      </c>
      <c r="AT405" s="143" t="s">
        <v>129</v>
      </c>
      <c r="AU405" s="143" t="s">
        <v>85</v>
      </c>
      <c r="AY405" s="16" t="s">
        <v>126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6" t="s">
        <v>81</v>
      </c>
      <c r="BK405" s="144">
        <f>ROUND(I405*H405,2)</f>
        <v>0</v>
      </c>
      <c r="BL405" s="16" t="s">
        <v>225</v>
      </c>
      <c r="BM405" s="143" t="s">
        <v>358</v>
      </c>
    </row>
    <row r="406" spans="2:65" s="14" customFormat="1" ht="33.75">
      <c r="B406" s="173"/>
      <c r="D406" s="145" t="s">
        <v>138</v>
      </c>
      <c r="E406" s="174" t="s">
        <v>1</v>
      </c>
      <c r="F406" s="175" t="s">
        <v>278</v>
      </c>
      <c r="H406" s="174" t="s">
        <v>1</v>
      </c>
      <c r="I406" s="176"/>
      <c r="L406" s="173"/>
      <c r="M406" s="177"/>
      <c r="T406" s="178"/>
      <c r="AT406" s="174" t="s">
        <v>138</v>
      </c>
      <c r="AU406" s="174" t="s">
        <v>85</v>
      </c>
      <c r="AV406" s="14" t="s">
        <v>81</v>
      </c>
      <c r="AW406" s="14" t="s">
        <v>33</v>
      </c>
      <c r="AX406" s="14" t="s">
        <v>76</v>
      </c>
      <c r="AY406" s="174" t="s">
        <v>126</v>
      </c>
    </row>
    <row r="407" spans="2:65" s="14" customFormat="1" ht="22.5">
      <c r="B407" s="173"/>
      <c r="D407" s="145" t="s">
        <v>138</v>
      </c>
      <c r="E407" s="174" t="s">
        <v>1</v>
      </c>
      <c r="F407" s="175" t="s">
        <v>279</v>
      </c>
      <c r="H407" s="174" t="s">
        <v>1</v>
      </c>
      <c r="I407" s="176"/>
      <c r="L407" s="173"/>
      <c r="M407" s="177"/>
      <c r="T407" s="178"/>
      <c r="AT407" s="174" t="s">
        <v>138</v>
      </c>
      <c r="AU407" s="174" t="s">
        <v>85</v>
      </c>
      <c r="AV407" s="14" t="s">
        <v>81</v>
      </c>
      <c r="AW407" s="14" t="s">
        <v>33</v>
      </c>
      <c r="AX407" s="14" t="s">
        <v>76</v>
      </c>
      <c r="AY407" s="174" t="s">
        <v>126</v>
      </c>
    </row>
    <row r="408" spans="2:65" s="14" customFormat="1" ht="33.75">
      <c r="B408" s="173"/>
      <c r="D408" s="145" t="s">
        <v>138</v>
      </c>
      <c r="E408" s="174" t="s">
        <v>1</v>
      </c>
      <c r="F408" s="175" t="s">
        <v>280</v>
      </c>
      <c r="H408" s="174" t="s">
        <v>1</v>
      </c>
      <c r="I408" s="176"/>
      <c r="L408" s="173"/>
      <c r="M408" s="177"/>
      <c r="T408" s="178"/>
      <c r="AT408" s="174" t="s">
        <v>138</v>
      </c>
      <c r="AU408" s="174" t="s">
        <v>85</v>
      </c>
      <c r="AV408" s="14" t="s">
        <v>81</v>
      </c>
      <c r="AW408" s="14" t="s">
        <v>33</v>
      </c>
      <c r="AX408" s="14" t="s">
        <v>76</v>
      </c>
      <c r="AY408" s="174" t="s">
        <v>126</v>
      </c>
    </row>
    <row r="409" spans="2:65" s="14" customFormat="1" ht="22.5">
      <c r="B409" s="173"/>
      <c r="D409" s="145" t="s">
        <v>138</v>
      </c>
      <c r="E409" s="174" t="s">
        <v>1</v>
      </c>
      <c r="F409" s="175" t="s">
        <v>281</v>
      </c>
      <c r="H409" s="174" t="s">
        <v>1</v>
      </c>
      <c r="I409" s="176"/>
      <c r="L409" s="173"/>
      <c r="M409" s="177"/>
      <c r="T409" s="178"/>
      <c r="AT409" s="174" t="s">
        <v>138</v>
      </c>
      <c r="AU409" s="174" t="s">
        <v>85</v>
      </c>
      <c r="AV409" s="14" t="s">
        <v>81</v>
      </c>
      <c r="AW409" s="14" t="s">
        <v>33</v>
      </c>
      <c r="AX409" s="14" t="s">
        <v>76</v>
      </c>
      <c r="AY409" s="174" t="s">
        <v>126</v>
      </c>
    </row>
    <row r="410" spans="2:65" s="14" customFormat="1" ht="22.5">
      <c r="B410" s="173"/>
      <c r="D410" s="145" t="s">
        <v>138</v>
      </c>
      <c r="E410" s="174" t="s">
        <v>1</v>
      </c>
      <c r="F410" s="175" t="s">
        <v>282</v>
      </c>
      <c r="H410" s="174" t="s">
        <v>1</v>
      </c>
      <c r="I410" s="176"/>
      <c r="L410" s="173"/>
      <c r="M410" s="177"/>
      <c r="T410" s="178"/>
      <c r="AT410" s="174" t="s">
        <v>138</v>
      </c>
      <c r="AU410" s="174" t="s">
        <v>85</v>
      </c>
      <c r="AV410" s="14" t="s">
        <v>81</v>
      </c>
      <c r="AW410" s="14" t="s">
        <v>33</v>
      </c>
      <c r="AX410" s="14" t="s">
        <v>76</v>
      </c>
      <c r="AY410" s="174" t="s">
        <v>126</v>
      </c>
    </row>
    <row r="411" spans="2:65" s="14" customFormat="1" ht="22.5">
      <c r="B411" s="173"/>
      <c r="D411" s="145" t="s">
        <v>138</v>
      </c>
      <c r="E411" s="174" t="s">
        <v>1</v>
      </c>
      <c r="F411" s="175" t="s">
        <v>283</v>
      </c>
      <c r="H411" s="174" t="s">
        <v>1</v>
      </c>
      <c r="I411" s="176"/>
      <c r="L411" s="173"/>
      <c r="M411" s="177"/>
      <c r="T411" s="178"/>
      <c r="AT411" s="174" t="s">
        <v>138</v>
      </c>
      <c r="AU411" s="174" t="s">
        <v>85</v>
      </c>
      <c r="AV411" s="14" t="s">
        <v>81</v>
      </c>
      <c r="AW411" s="14" t="s">
        <v>33</v>
      </c>
      <c r="AX411" s="14" t="s">
        <v>76</v>
      </c>
      <c r="AY411" s="174" t="s">
        <v>126</v>
      </c>
    </row>
    <row r="412" spans="2:65" s="14" customFormat="1" ht="22.5">
      <c r="B412" s="173"/>
      <c r="D412" s="145" t="s">
        <v>138</v>
      </c>
      <c r="E412" s="174" t="s">
        <v>1</v>
      </c>
      <c r="F412" s="175" t="s">
        <v>263</v>
      </c>
      <c r="H412" s="174" t="s">
        <v>1</v>
      </c>
      <c r="I412" s="176"/>
      <c r="L412" s="173"/>
      <c r="M412" s="177"/>
      <c r="T412" s="178"/>
      <c r="AT412" s="174" t="s">
        <v>138</v>
      </c>
      <c r="AU412" s="174" t="s">
        <v>85</v>
      </c>
      <c r="AV412" s="14" t="s">
        <v>81</v>
      </c>
      <c r="AW412" s="14" t="s">
        <v>33</v>
      </c>
      <c r="AX412" s="14" t="s">
        <v>76</v>
      </c>
      <c r="AY412" s="174" t="s">
        <v>126</v>
      </c>
    </row>
    <row r="413" spans="2:65" s="12" customFormat="1" ht="11.25">
      <c r="B413" s="149"/>
      <c r="D413" s="145" t="s">
        <v>138</v>
      </c>
      <c r="E413" s="150" t="s">
        <v>1</v>
      </c>
      <c r="F413" s="151" t="s">
        <v>81</v>
      </c>
      <c r="H413" s="152">
        <v>1</v>
      </c>
      <c r="I413" s="153"/>
      <c r="L413" s="149"/>
      <c r="M413" s="154"/>
      <c r="T413" s="155"/>
      <c r="AT413" s="150" t="s">
        <v>138</v>
      </c>
      <c r="AU413" s="150" t="s">
        <v>85</v>
      </c>
      <c r="AV413" s="12" t="s">
        <v>85</v>
      </c>
      <c r="AW413" s="12" t="s">
        <v>33</v>
      </c>
      <c r="AX413" s="12" t="s">
        <v>76</v>
      </c>
      <c r="AY413" s="150" t="s">
        <v>126</v>
      </c>
    </row>
    <row r="414" spans="2:65" s="13" customFormat="1" ht="11.25">
      <c r="B414" s="156"/>
      <c r="D414" s="145" t="s">
        <v>138</v>
      </c>
      <c r="E414" s="157" t="s">
        <v>1</v>
      </c>
      <c r="F414" s="158" t="s">
        <v>140</v>
      </c>
      <c r="H414" s="159">
        <v>1</v>
      </c>
      <c r="I414" s="160"/>
      <c r="L414" s="156"/>
      <c r="M414" s="161"/>
      <c r="T414" s="162"/>
      <c r="AT414" s="157" t="s">
        <v>138</v>
      </c>
      <c r="AU414" s="157" t="s">
        <v>85</v>
      </c>
      <c r="AV414" s="13" t="s">
        <v>134</v>
      </c>
      <c r="AW414" s="13" t="s">
        <v>33</v>
      </c>
      <c r="AX414" s="13" t="s">
        <v>81</v>
      </c>
      <c r="AY414" s="157" t="s">
        <v>126</v>
      </c>
    </row>
    <row r="415" spans="2:65" s="1" customFormat="1" ht="37.9" customHeight="1">
      <c r="B415" s="131"/>
      <c r="C415" s="132" t="s">
        <v>359</v>
      </c>
      <c r="D415" s="132" t="s">
        <v>129</v>
      </c>
      <c r="E415" s="133" t="s">
        <v>360</v>
      </c>
      <c r="F415" s="134" t="s">
        <v>361</v>
      </c>
      <c r="G415" s="135" t="s">
        <v>276</v>
      </c>
      <c r="H415" s="136">
        <v>22</v>
      </c>
      <c r="I415" s="137"/>
      <c r="J415" s="138">
        <f>ROUND(I415*H415,2)</f>
        <v>0</v>
      </c>
      <c r="K415" s="134" t="s">
        <v>148</v>
      </c>
      <c r="L415" s="31"/>
      <c r="M415" s="139" t="s">
        <v>1</v>
      </c>
      <c r="N415" s="140" t="s">
        <v>41</v>
      </c>
      <c r="P415" s="141">
        <f>O415*H415</f>
        <v>0</v>
      </c>
      <c r="Q415" s="141">
        <v>5.1000000000000004E-4</v>
      </c>
      <c r="R415" s="141">
        <f>Q415*H415</f>
        <v>1.1220000000000001E-2</v>
      </c>
      <c r="S415" s="141">
        <v>0</v>
      </c>
      <c r="T415" s="142">
        <f>S415*H415</f>
        <v>0</v>
      </c>
      <c r="AR415" s="143" t="s">
        <v>225</v>
      </c>
      <c r="AT415" s="143" t="s">
        <v>129</v>
      </c>
      <c r="AU415" s="143" t="s">
        <v>85</v>
      </c>
      <c r="AY415" s="16" t="s">
        <v>126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6" t="s">
        <v>81</v>
      </c>
      <c r="BK415" s="144">
        <f>ROUND(I415*H415,2)</f>
        <v>0</v>
      </c>
      <c r="BL415" s="16" t="s">
        <v>225</v>
      </c>
      <c r="BM415" s="143" t="s">
        <v>362</v>
      </c>
    </row>
    <row r="416" spans="2:65" s="14" customFormat="1" ht="33.75">
      <c r="B416" s="173"/>
      <c r="D416" s="145" t="s">
        <v>138</v>
      </c>
      <c r="E416" s="174" t="s">
        <v>1</v>
      </c>
      <c r="F416" s="175" t="s">
        <v>278</v>
      </c>
      <c r="H416" s="174" t="s">
        <v>1</v>
      </c>
      <c r="I416" s="176"/>
      <c r="L416" s="173"/>
      <c r="M416" s="177"/>
      <c r="T416" s="178"/>
      <c r="AT416" s="174" t="s">
        <v>138</v>
      </c>
      <c r="AU416" s="174" t="s">
        <v>85</v>
      </c>
      <c r="AV416" s="14" t="s">
        <v>81</v>
      </c>
      <c r="AW416" s="14" t="s">
        <v>33</v>
      </c>
      <c r="AX416" s="14" t="s">
        <v>76</v>
      </c>
      <c r="AY416" s="174" t="s">
        <v>126</v>
      </c>
    </row>
    <row r="417" spans="2:65" s="14" customFormat="1" ht="22.5">
      <c r="B417" s="173"/>
      <c r="D417" s="145" t="s">
        <v>138</v>
      </c>
      <c r="E417" s="174" t="s">
        <v>1</v>
      </c>
      <c r="F417" s="175" t="s">
        <v>279</v>
      </c>
      <c r="H417" s="174" t="s">
        <v>1</v>
      </c>
      <c r="I417" s="176"/>
      <c r="L417" s="173"/>
      <c r="M417" s="177"/>
      <c r="T417" s="178"/>
      <c r="AT417" s="174" t="s">
        <v>138</v>
      </c>
      <c r="AU417" s="174" t="s">
        <v>85</v>
      </c>
      <c r="AV417" s="14" t="s">
        <v>81</v>
      </c>
      <c r="AW417" s="14" t="s">
        <v>33</v>
      </c>
      <c r="AX417" s="14" t="s">
        <v>76</v>
      </c>
      <c r="AY417" s="174" t="s">
        <v>126</v>
      </c>
    </row>
    <row r="418" spans="2:65" s="14" customFormat="1" ht="33.75">
      <c r="B418" s="173"/>
      <c r="D418" s="145" t="s">
        <v>138</v>
      </c>
      <c r="E418" s="174" t="s">
        <v>1</v>
      </c>
      <c r="F418" s="175" t="s">
        <v>280</v>
      </c>
      <c r="H418" s="174" t="s">
        <v>1</v>
      </c>
      <c r="I418" s="176"/>
      <c r="L418" s="173"/>
      <c r="M418" s="177"/>
      <c r="T418" s="178"/>
      <c r="AT418" s="174" t="s">
        <v>138</v>
      </c>
      <c r="AU418" s="174" t="s">
        <v>85</v>
      </c>
      <c r="AV418" s="14" t="s">
        <v>81</v>
      </c>
      <c r="AW418" s="14" t="s">
        <v>33</v>
      </c>
      <c r="AX418" s="14" t="s">
        <v>76</v>
      </c>
      <c r="AY418" s="174" t="s">
        <v>126</v>
      </c>
    </row>
    <row r="419" spans="2:65" s="14" customFormat="1" ht="22.5">
      <c r="B419" s="173"/>
      <c r="D419" s="145" t="s">
        <v>138</v>
      </c>
      <c r="E419" s="174" t="s">
        <v>1</v>
      </c>
      <c r="F419" s="175" t="s">
        <v>281</v>
      </c>
      <c r="H419" s="174" t="s">
        <v>1</v>
      </c>
      <c r="I419" s="176"/>
      <c r="L419" s="173"/>
      <c r="M419" s="177"/>
      <c r="T419" s="178"/>
      <c r="AT419" s="174" t="s">
        <v>138</v>
      </c>
      <c r="AU419" s="174" t="s">
        <v>85</v>
      </c>
      <c r="AV419" s="14" t="s">
        <v>81</v>
      </c>
      <c r="AW419" s="14" t="s">
        <v>33</v>
      </c>
      <c r="AX419" s="14" t="s">
        <v>76</v>
      </c>
      <c r="AY419" s="174" t="s">
        <v>126</v>
      </c>
    </row>
    <row r="420" spans="2:65" s="14" customFormat="1" ht="22.5">
      <c r="B420" s="173"/>
      <c r="D420" s="145" t="s">
        <v>138</v>
      </c>
      <c r="E420" s="174" t="s">
        <v>1</v>
      </c>
      <c r="F420" s="175" t="s">
        <v>282</v>
      </c>
      <c r="H420" s="174" t="s">
        <v>1</v>
      </c>
      <c r="I420" s="176"/>
      <c r="L420" s="173"/>
      <c r="M420" s="177"/>
      <c r="T420" s="178"/>
      <c r="AT420" s="174" t="s">
        <v>138</v>
      </c>
      <c r="AU420" s="174" t="s">
        <v>85</v>
      </c>
      <c r="AV420" s="14" t="s">
        <v>81</v>
      </c>
      <c r="AW420" s="14" t="s">
        <v>33</v>
      </c>
      <c r="AX420" s="14" t="s">
        <v>76</v>
      </c>
      <c r="AY420" s="174" t="s">
        <v>126</v>
      </c>
    </row>
    <row r="421" spans="2:65" s="14" customFormat="1" ht="22.5">
      <c r="B421" s="173"/>
      <c r="D421" s="145" t="s">
        <v>138</v>
      </c>
      <c r="E421" s="174" t="s">
        <v>1</v>
      </c>
      <c r="F421" s="175" t="s">
        <v>283</v>
      </c>
      <c r="H421" s="174" t="s">
        <v>1</v>
      </c>
      <c r="I421" s="176"/>
      <c r="L421" s="173"/>
      <c r="M421" s="177"/>
      <c r="T421" s="178"/>
      <c r="AT421" s="174" t="s">
        <v>138</v>
      </c>
      <c r="AU421" s="174" t="s">
        <v>85</v>
      </c>
      <c r="AV421" s="14" t="s">
        <v>81</v>
      </c>
      <c r="AW421" s="14" t="s">
        <v>33</v>
      </c>
      <c r="AX421" s="14" t="s">
        <v>76</v>
      </c>
      <c r="AY421" s="174" t="s">
        <v>126</v>
      </c>
    </row>
    <row r="422" spans="2:65" s="14" customFormat="1" ht="22.5">
      <c r="B422" s="173"/>
      <c r="D422" s="145" t="s">
        <v>138</v>
      </c>
      <c r="E422" s="174" t="s">
        <v>1</v>
      </c>
      <c r="F422" s="175" t="s">
        <v>263</v>
      </c>
      <c r="H422" s="174" t="s">
        <v>1</v>
      </c>
      <c r="I422" s="176"/>
      <c r="L422" s="173"/>
      <c r="M422" s="177"/>
      <c r="T422" s="178"/>
      <c r="AT422" s="174" t="s">
        <v>138</v>
      </c>
      <c r="AU422" s="174" t="s">
        <v>85</v>
      </c>
      <c r="AV422" s="14" t="s">
        <v>81</v>
      </c>
      <c r="AW422" s="14" t="s">
        <v>33</v>
      </c>
      <c r="AX422" s="14" t="s">
        <v>76</v>
      </c>
      <c r="AY422" s="174" t="s">
        <v>126</v>
      </c>
    </row>
    <row r="423" spans="2:65" s="12" customFormat="1" ht="11.25">
      <c r="B423" s="149"/>
      <c r="D423" s="145" t="s">
        <v>138</v>
      </c>
      <c r="E423" s="150" t="s">
        <v>1</v>
      </c>
      <c r="F423" s="151" t="s">
        <v>284</v>
      </c>
      <c r="H423" s="152">
        <v>22</v>
      </c>
      <c r="I423" s="153"/>
      <c r="L423" s="149"/>
      <c r="M423" s="154"/>
      <c r="T423" s="155"/>
      <c r="AT423" s="150" t="s">
        <v>138</v>
      </c>
      <c r="AU423" s="150" t="s">
        <v>85</v>
      </c>
      <c r="AV423" s="12" t="s">
        <v>85</v>
      </c>
      <c r="AW423" s="12" t="s">
        <v>33</v>
      </c>
      <c r="AX423" s="12" t="s">
        <v>76</v>
      </c>
      <c r="AY423" s="150" t="s">
        <v>126</v>
      </c>
    </row>
    <row r="424" spans="2:65" s="13" customFormat="1" ht="11.25">
      <c r="B424" s="156"/>
      <c r="D424" s="145" t="s">
        <v>138</v>
      </c>
      <c r="E424" s="157" t="s">
        <v>1</v>
      </c>
      <c r="F424" s="158" t="s">
        <v>140</v>
      </c>
      <c r="H424" s="159">
        <v>22</v>
      </c>
      <c r="I424" s="160"/>
      <c r="L424" s="156"/>
      <c r="M424" s="161"/>
      <c r="T424" s="162"/>
      <c r="AT424" s="157" t="s">
        <v>138</v>
      </c>
      <c r="AU424" s="157" t="s">
        <v>85</v>
      </c>
      <c r="AV424" s="13" t="s">
        <v>134</v>
      </c>
      <c r="AW424" s="13" t="s">
        <v>33</v>
      </c>
      <c r="AX424" s="13" t="s">
        <v>81</v>
      </c>
      <c r="AY424" s="157" t="s">
        <v>126</v>
      </c>
    </row>
    <row r="425" spans="2:65" s="1" customFormat="1" ht="37.9" customHeight="1">
      <c r="B425" s="131"/>
      <c r="C425" s="132" t="s">
        <v>363</v>
      </c>
      <c r="D425" s="132" t="s">
        <v>129</v>
      </c>
      <c r="E425" s="133" t="s">
        <v>364</v>
      </c>
      <c r="F425" s="134" t="s">
        <v>365</v>
      </c>
      <c r="G425" s="135" t="s">
        <v>276</v>
      </c>
      <c r="H425" s="136">
        <v>30</v>
      </c>
      <c r="I425" s="137"/>
      <c r="J425" s="138">
        <f>ROUND(I425*H425,2)</f>
        <v>0</v>
      </c>
      <c r="K425" s="134" t="s">
        <v>148</v>
      </c>
      <c r="L425" s="31"/>
      <c r="M425" s="139" t="s">
        <v>1</v>
      </c>
      <c r="N425" s="140" t="s">
        <v>41</v>
      </c>
      <c r="P425" s="141">
        <f>O425*H425</f>
        <v>0</v>
      </c>
      <c r="Q425" s="141">
        <v>5.1000000000000004E-4</v>
      </c>
      <c r="R425" s="141">
        <f>Q425*H425</f>
        <v>1.5300000000000001E-2</v>
      </c>
      <c r="S425" s="141">
        <v>0</v>
      </c>
      <c r="T425" s="142">
        <f>S425*H425</f>
        <v>0</v>
      </c>
      <c r="AR425" s="143" t="s">
        <v>225</v>
      </c>
      <c r="AT425" s="143" t="s">
        <v>129</v>
      </c>
      <c r="AU425" s="143" t="s">
        <v>85</v>
      </c>
      <c r="AY425" s="16" t="s">
        <v>126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6" t="s">
        <v>81</v>
      </c>
      <c r="BK425" s="144">
        <f>ROUND(I425*H425,2)</f>
        <v>0</v>
      </c>
      <c r="BL425" s="16" t="s">
        <v>225</v>
      </c>
      <c r="BM425" s="143" t="s">
        <v>366</v>
      </c>
    </row>
    <row r="426" spans="2:65" s="14" customFormat="1" ht="33.75">
      <c r="B426" s="173"/>
      <c r="D426" s="145" t="s">
        <v>138</v>
      </c>
      <c r="E426" s="174" t="s">
        <v>1</v>
      </c>
      <c r="F426" s="175" t="s">
        <v>278</v>
      </c>
      <c r="H426" s="174" t="s">
        <v>1</v>
      </c>
      <c r="I426" s="176"/>
      <c r="L426" s="173"/>
      <c r="M426" s="177"/>
      <c r="T426" s="178"/>
      <c r="AT426" s="174" t="s">
        <v>138</v>
      </c>
      <c r="AU426" s="174" t="s">
        <v>85</v>
      </c>
      <c r="AV426" s="14" t="s">
        <v>81</v>
      </c>
      <c r="AW426" s="14" t="s">
        <v>33</v>
      </c>
      <c r="AX426" s="14" t="s">
        <v>76</v>
      </c>
      <c r="AY426" s="174" t="s">
        <v>126</v>
      </c>
    </row>
    <row r="427" spans="2:65" s="14" customFormat="1" ht="22.5">
      <c r="B427" s="173"/>
      <c r="D427" s="145" t="s">
        <v>138</v>
      </c>
      <c r="E427" s="174" t="s">
        <v>1</v>
      </c>
      <c r="F427" s="175" t="s">
        <v>279</v>
      </c>
      <c r="H427" s="174" t="s">
        <v>1</v>
      </c>
      <c r="I427" s="176"/>
      <c r="L427" s="173"/>
      <c r="M427" s="177"/>
      <c r="T427" s="178"/>
      <c r="AT427" s="174" t="s">
        <v>138</v>
      </c>
      <c r="AU427" s="174" t="s">
        <v>85</v>
      </c>
      <c r="AV427" s="14" t="s">
        <v>81</v>
      </c>
      <c r="AW427" s="14" t="s">
        <v>33</v>
      </c>
      <c r="AX427" s="14" t="s">
        <v>76</v>
      </c>
      <c r="AY427" s="174" t="s">
        <v>126</v>
      </c>
    </row>
    <row r="428" spans="2:65" s="14" customFormat="1" ht="33.75">
      <c r="B428" s="173"/>
      <c r="D428" s="145" t="s">
        <v>138</v>
      </c>
      <c r="E428" s="174" t="s">
        <v>1</v>
      </c>
      <c r="F428" s="175" t="s">
        <v>280</v>
      </c>
      <c r="H428" s="174" t="s">
        <v>1</v>
      </c>
      <c r="I428" s="176"/>
      <c r="L428" s="173"/>
      <c r="M428" s="177"/>
      <c r="T428" s="178"/>
      <c r="AT428" s="174" t="s">
        <v>138</v>
      </c>
      <c r="AU428" s="174" t="s">
        <v>85</v>
      </c>
      <c r="AV428" s="14" t="s">
        <v>81</v>
      </c>
      <c r="AW428" s="14" t="s">
        <v>33</v>
      </c>
      <c r="AX428" s="14" t="s">
        <v>76</v>
      </c>
      <c r="AY428" s="174" t="s">
        <v>126</v>
      </c>
    </row>
    <row r="429" spans="2:65" s="14" customFormat="1" ht="22.5">
      <c r="B429" s="173"/>
      <c r="D429" s="145" t="s">
        <v>138</v>
      </c>
      <c r="E429" s="174" t="s">
        <v>1</v>
      </c>
      <c r="F429" s="175" t="s">
        <v>281</v>
      </c>
      <c r="H429" s="174" t="s">
        <v>1</v>
      </c>
      <c r="I429" s="176"/>
      <c r="L429" s="173"/>
      <c r="M429" s="177"/>
      <c r="T429" s="178"/>
      <c r="AT429" s="174" t="s">
        <v>138</v>
      </c>
      <c r="AU429" s="174" t="s">
        <v>85</v>
      </c>
      <c r="AV429" s="14" t="s">
        <v>81</v>
      </c>
      <c r="AW429" s="14" t="s">
        <v>33</v>
      </c>
      <c r="AX429" s="14" t="s">
        <v>76</v>
      </c>
      <c r="AY429" s="174" t="s">
        <v>126</v>
      </c>
    </row>
    <row r="430" spans="2:65" s="14" customFormat="1" ht="22.5">
      <c r="B430" s="173"/>
      <c r="D430" s="145" t="s">
        <v>138</v>
      </c>
      <c r="E430" s="174" t="s">
        <v>1</v>
      </c>
      <c r="F430" s="175" t="s">
        <v>282</v>
      </c>
      <c r="H430" s="174" t="s">
        <v>1</v>
      </c>
      <c r="I430" s="176"/>
      <c r="L430" s="173"/>
      <c r="M430" s="177"/>
      <c r="T430" s="178"/>
      <c r="AT430" s="174" t="s">
        <v>138</v>
      </c>
      <c r="AU430" s="174" t="s">
        <v>85</v>
      </c>
      <c r="AV430" s="14" t="s">
        <v>81</v>
      </c>
      <c r="AW430" s="14" t="s">
        <v>33</v>
      </c>
      <c r="AX430" s="14" t="s">
        <v>76</v>
      </c>
      <c r="AY430" s="174" t="s">
        <v>126</v>
      </c>
    </row>
    <row r="431" spans="2:65" s="14" customFormat="1" ht="22.5">
      <c r="B431" s="173"/>
      <c r="D431" s="145" t="s">
        <v>138</v>
      </c>
      <c r="E431" s="174" t="s">
        <v>1</v>
      </c>
      <c r="F431" s="175" t="s">
        <v>283</v>
      </c>
      <c r="H431" s="174" t="s">
        <v>1</v>
      </c>
      <c r="I431" s="176"/>
      <c r="L431" s="173"/>
      <c r="M431" s="177"/>
      <c r="T431" s="178"/>
      <c r="AT431" s="174" t="s">
        <v>138</v>
      </c>
      <c r="AU431" s="174" t="s">
        <v>85</v>
      </c>
      <c r="AV431" s="14" t="s">
        <v>81</v>
      </c>
      <c r="AW431" s="14" t="s">
        <v>33</v>
      </c>
      <c r="AX431" s="14" t="s">
        <v>76</v>
      </c>
      <c r="AY431" s="174" t="s">
        <v>126</v>
      </c>
    </row>
    <row r="432" spans="2:65" s="14" customFormat="1" ht="22.5">
      <c r="B432" s="173"/>
      <c r="D432" s="145" t="s">
        <v>138</v>
      </c>
      <c r="E432" s="174" t="s">
        <v>1</v>
      </c>
      <c r="F432" s="175" t="s">
        <v>263</v>
      </c>
      <c r="H432" s="174" t="s">
        <v>1</v>
      </c>
      <c r="I432" s="176"/>
      <c r="L432" s="173"/>
      <c r="M432" s="177"/>
      <c r="T432" s="178"/>
      <c r="AT432" s="174" t="s">
        <v>138</v>
      </c>
      <c r="AU432" s="174" t="s">
        <v>85</v>
      </c>
      <c r="AV432" s="14" t="s">
        <v>81</v>
      </c>
      <c r="AW432" s="14" t="s">
        <v>33</v>
      </c>
      <c r="AX432" s="14" t="s">
        <v>76</v>
      </c>
      <c r="AY432" s="174" t="s">
        <v>126</v>
      </c>
    </row>
    <row r="433" spans="2:65" s="12" customFormat="1" ht="11.25">
      <c r="B433" s="149"/>
      <c r="D433" s="145" t="s">
        <v>138</v>
      </c>
      <c r="E433" s="150" t="s">
        <v>1</v>
      </c>
      <c r="F433" s="151" t="s">
        <v>316</v>
      </c>
      <c r="H433" s="152">
        <v>30</v>
      </c>
      <c r="I433" s="153"/>
      <c r="L433" s="149"/>
      <c r="M433" s="154"/>
      <c r="T433" s="155"/>
      <c r="AT433" s="150" t="s">
        <v>138</v>
      </c>
      <c r="AU433" s="150" t="s">
        <v>85</v>
      </c>
      <c r="AV433" s="12" t="s">
        <v>85</v>
      </c>
      <c r="AW433" s="12" t="s">
        <v>33</v>
      </c>
      <c r="AX433" s="12" t="s">
        <v>76</v>
      </c>
      <c r="AY433" s="150" t="s">
        <v>126</v>
      </c>
    </row>
    <row r="434" spans="2:65" s="13" customFormat="1" ht="11.25">
      <c r="B434" s="156"/>
      <c r="D434" s="145" t="s">
        <v>138</v>
      </c>
      <c r="E434" s="157" t="s">
        <v>1</v>
      </c>
      <c r="F434" s="158" t="s">
        <v>140</v>
      </c>
      <c r="H434" s="159">
        <v>30</v>
      </c>
      <c r="I434" s="160"/>
      <c r="L434" s="156"/>
      <c r="M434" s="161"/>
      <c r="T434" s="162"/>
      <c r="AT434" s="157" t="s">
        <v>138</v>
      </c>
      <c r="AU434" s="157" t="s">
        <v>85</v>
      </c>
      <c r="AV434" s="13" t="s">
        <v>134</v>
      </c>
      <c r="AW434" s="13" t="s">
        <v>33</v>
      </c>
      <c r="AX434" s="13" t="s">
        <v>81</v>
      </c>
      <c r="AY434" s="157" t="s">
        <v>126</v>
      </c>
    </row>
    <row r="435" spans="2:65" s="1" customFormat="1" ht="37.9" customHeight="1">
      <c r="B435" s="131"/>
      <c r="C435" s="132" t="s">
        <v>367</v>
      </c>
      <c r="D435" s="132" t="s">
        <v>129</v>
      </c>
      <c r="E435" s="133" t="s">
        <v>368</v>
      </c>
      <c r="F435" s="134" t="s">
        <v>369</v>
      </c>
      <c r="G435" s="135" t="s">
        <v>276</v>
      </c>
      <c r="H435" s="136">
        <v>3</v>
      </c>
      <c r="I435" s="137"/>
      <c r="J435" s="138">
        <f>ROUND(I435*H435,2)</f>
        <v>0</v>
      </c>
      <c r="K435" s="134" t="s">
        <v>148</v>
      </c>
      <c r="L435" s="31"/>
      <c r="M435" s="139" t="s">
        <v>1</v>
      </c>
      <c r="N435" s="140" t="s">
        <v>41</v>
      </c>
      <c r="P435" s="141">
        <f>O435*H435</f>
        <v>0</v>
      </c>
      <c r="Q435" s="141">
        <v>5.1000000000000004E-4</v>
      </c>
      <c r="R435" s="141">
        <f>Q435*H435</f>
        <v>1.5300000000000001E-3</v>
      </c>
      <c r="S435" s="141">
        <v>0</v>
      </c>
      <c r="T435" s="142">
        <f>S435*H435</f>
        <v>0</v>
      </c>
      <c r="AR435" s="143" t="s">
        <v>225</v>
      </c>
      <c r="AT435" s="143" t="s">
        <v>129</v>
      </c>
      <c r="AU435" s="143" t="s">
        <v>85</v>
      </c>
      <c r="AY435" s="16" t="s">
        <v>126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6" t="s">
        <v>81</v>
      </c>
      <c r="BK435" s="144">
        <f>ROUND(I435*H435,2)</f>
        <v>0</v>
      </c>
      <c r="BL435" s="16" t="s">
        <v>225</v>
      </c>
      <c r="BM435" s="143" t="s">
        <v>370</v>
      </c>
    </row>
    <row r="436" spans="2:65" s="14" customFormat="1" ht="33.75">
      <c r="B436" s="173"/>
      <c r="D436" s="145" t="s">
        <v>138</v>
      </c>
      <c r="E436" s="174" t="s">
        <v>1</v>
      </c>
      <c r="F436" s="175" t="s">
        <v>278</v>
      </c>
      <c r="H436" s="174" t="s">
        <v>1</v>
      </c>
      <c r="I436" s="176"/>
      <c r="L436" s="173"/>
      <c r="M436" s="177"/>
      <c r="T436" s="178"/>
      <c r="AT436" s="174" t="s">
        <v>138</v>
      </c>
      <c r="AU436" s="174" t="s">
        <v>85</v>
      </c>
      <c r="AV436" s="14" t="s">
        <v>81</v>
      </c>
      <c r="AW436" s="14" t="s">
        <v>33</v>
      </c>
      <c r="AX436" s="14" t="s">
        <v>76</v>
      </c>
      <c r="AY436" s="174" t="s">
        <v>126</v>
      </c>
    </row>
    <row r="437" spans="2:65" s="14" customFormat="1" ht="22.5">
      <c r="B437" s="173"/>
      <c r="D437" s="145" t="s">
        <v>138</v>
      </c>
      <c r="E437" s="174" t="s">
        <v>1</v>
      </c>
      <c r="F437" s="175" t="s">
        <v>279</v>
      </c>
      <c r="H437" s="174" t="s">
        <v>1</v>
      </c>
      <c r="I437" s="176"/>
      <c r="L437" s="173"/>
      <c r="M437" s="177"/>
      <c r="T437" s="178"/>
      <c r="AT437" s="174" t="s">
        <v>138</v>
      </c>
      <c r="AU437" s="174" t="s">
        <v>85</v>
      </c>
      <c r="AV437" s="14" t="s">
        <v>81</v>
      </c>
      <c r="AW437" s="14" t="s">
        <v>33</v>
      </c>
      <c r="AX437" s="14" t="s">
        <v>76</v>
      </c>
      <c r="AY437" s="174" t="s">
        <v>126</v>
      </c>
    </row>
    <row r="438" spans="2:65" s="14" customFormat="1" ht="33.75">
      <c r="B438" s="173"/>
      <c r="D438" s="145" t="s">
        <v>138</v>
      </c>
      <c r="E438" s="174" t="s">
        <v>1</v>
      </c>
      <c r="F438" s="175" t="s">
        <v>280</v>
      </c>
      <c r="H438" s="174" t="s">
        <v>1</v>
      </c>
      <c r="I438" s="176"/>
      <c r="L438" s="173"/>
      <c r="M438" s="177"/>
      <c r="T438" s="178"/>
      <c r="AT438" s="174" t="s">
        <v>138</v>
      </c>
      <c r="AU438" s="174" t="s">
        <v>85</v>
      </c>
      <c r="AV438" s="14" t="s">
        <v>81</v>
      </c>
      <c r="AW438" s="14" t="s">
        <v>33</v>
      </c>
      <c r="AX438" s="14" t="s">
        <v>76</v>
      </c>
      <c r="AY438" s="174" t="s">
        <v>126</v>
      </c>
    </row>
    <row r="439" spans="2:65" s="14" customFormat="1" ht="22.5">
      <c r="B439" s="173"/>
      <c r="D439" s="145" t="s">
        <v>138</v>
      </c>
      <c r="E439" s="174" t="s">
        <v>1</v>
      </c>
      <c r="F439" s="175" t="s">
        <v>281</v>
      </c>
      <c r="H439" s="174" t="s">
        <v>1</v>
      </c>
      <c r="I439" s="176"/>
      <c r="L439" s="173"/>
      <c r="M439" s="177"/>
      <c r="T439" s="178"/>
      <c r="AT439" s="174" t="s">
        <v>138</v>
      </c>
      <c r="AU439" s="174" t="s">
        <v>85</v>
      </c>
      <c r="AV439" s="14" t="s">
        <v>81</v>
      </c>
      <c r="AW439" s="14" t="s">
        <v>33</v>
      </c>
      <c r="AX439" s="14" t="s">
        <v>76</v>
      </c>
      <c r="AY439" s="174" t="s">
        <v>126</v>
      </c>
    </row>
    <row r="440" spans="2:65" s="14" customFormat="1" ht="22.5">
      <c r="B440" s="173"/>
      <c r="D440" s="145" t="s">
        <v>138</v>
      </c>
      <c r="E440" s="174" t="s">
        <v>1</v>
      </c>
      <c r="F440" s="175" t="s">
        <v>282</v>
      </c>
      <c r="H440" s="174" t="s">
        <v>1</v>
      </c>
      <c r="I440" s="176"/>
      <c r="L440" s="173"/>
      <c r="M440" s="177"/>
      <c r="T440" s="178"/>
      <c r="AT440" s="174" t="s">
        <v>138</v>
      </c>
      <c r="AU440" s="174" t="s">
        <v>85</v>
      </c>
      <c r="AV440" s="14" t="s">
        <v>81</v>
      </c>
      <c r="AW440" s="14" t="s">
        <v>33</v>
      </c>
      <c r="AX440" s="14" t="s">
        <v>76</v>
      </c>
      <c r="AY440" s="174" t="s">
        <v>126</v>
      </c>
    </row>
    <row r="441" spans="2:65" s="14" customFormat="1" ht="22.5">
      <c r="B441" s="173"/>
      <c r="D441" s="145" t="s">
        <v>138</v>
      </c>
      <c r="E441" s="174" t="s">
        <v>1</v>
      </c>
      <c r="F441" s="175" t="s">
        <v>283</v>
      </c>
      <c r="H441" s="174" t="s">
        <v>1</v>
      </c>
      <c r="I441" s="176"/>
      <c r="L441" s="173"/>
      <c r="M441" s="177"/>
      <c r="T441" s="178"/>
      <c r="AT441" s="174" t="s">
        <v>138</v>
      </c>
      <c r="AU441" s="174" t="s">
        <v>85</v>
      </c>
      <c r="AV441" s="14" t="s">
        <v>81</v>
      </c>
      <c r="AW441" s="14" t="s">
        <v>33</v>
      </c>
      <c r="AX441" s="14" t="s">
        <v>76</v>
      </c>
      <c r="AY441" s="174" t="s">
        <v>126</v>
      </c>
    </row>
    <row r="442" spans="2:65" s="14" customFormat="1" ht="22.5">
      <c r="B442" s="173"/>
      <c r="D442" s="145" t="s">
        <v>138</v>
      </c>
      <c r="E442" s="174" t="s">
        <v>1</v>
      </c>
      <c r="F442" s="175" t="s">
        <v>263</v>
      </c>
      <c r="H442" s="174" t="s">
        <v>1</v>
      </c>
      <c r="I442" s="176"/>
      <c r="L442" s="173"/>
      <c r="M442" s="177"/>
      <c r="T442" s="178"/>
      <c r="AT442" s="174" t="s">
        <v>138</v>
      </c>
      <c r="AU442" s="174" t="s">
        <v>85</v>
      </c>
      <c r="AV442" s="14" t="s">
        <v>81</v>
      </c>
      <c r="AW442" s="14" t="s">
        <v>33</v>
      </c>
      <c r="AX442" s="14" t="s">
        <v>76</v>
      </c>
      <c r="AY442" s="174" t="s">
        <v>126</v>
      </c>
    </row>
    <row r="443" spans="2:65" s="12" customFormat="1" ht="11.25">
      <c r="B443" s="149"/>
      <c r="D443" s="145" t="s">
        <v>138</v>
      </c>
      <c r="E443" s="150" t="s">
        <v>1</v>
      </c>
      <c r="F443" s="151" t="s">
        <v>86</v>
      </c>
      <c r="H443" s="152">
        <v>3</v>
      </c>
      <c r="I443" s="153"/>
      <c r="L443" s="149"/>
      <c r="M443" s="154"/>
      <c r="T443" s="155"/>
      <c r="AT443" s="150" t="s">
        <v>138</v>
      </c>
      <c r="AU443" s="150" t="s">
        <v>85</v>
      </c>
      <c r="AV443" s="12" t="s">
        <v>85</v>
      </c>
      <c r="AW443" s="12" t="s">
        <v>33</v>
      </c>
      <c r="AX443" s="12" t="s">
        <v>76</v>
      </c>
      <c r="AY443" s="150" t="s">
        <v>126</v>
      </c>
    </row>
    <row r="444" spans="2:65" s="13" customFormat="1" ht="11.25">
      <c r="B444" s="156"/>
      <c r="D444" s="145" t="s">
        <v>138</v>
      </c>
      <c r="E444" s="157" t="s">
        <v>1</v>
      </c>
      <c r="F444" s="158" t="s">
        <v>140</v>
      </c>
      <c r="H444" s="159">
        <v>3</v>
      </c>
      <c r="I444" s="160"/>
      <c r="L444" s="156"/>
      <c r="M444" s="161"/>
      <c r="T444" s="162"/>
      <c r="AT444" s="157" t="s">
        <v>138</v>
      </c>
      <c r="AU444" s="157" t="s">
        <v>85</v>
      </c>
      <c r="AV444" s="13" t="s">
        <v>134</v>
      </c>
      <c r="AW444" s="13" t="s">
        <v>33</v>
      </c>
      <c r="AX444" s="13" t="s">
        <v>81</v>
      </c>
      <c r="AY444" s="157" t="s">
        <v>126</v>
      </c>
    </row>
    <row r="445" spans="2:65" s="1" customFormat="1" ht="37.9" customHeight="1">
      <c r="B445" s="131"/>
      <c r="C445" s="132" t="s">
        <v>371</v>
      </c>
      <c r="D445" s="132" t="s">
        <v>129</v>
      </c>
      <c r="E445" s="133" t="s">
        <v>372</v>
      </c>
      <c r="F445" s="134" t="s">
        <v>373</v>
      </c>
      <c r="G445" s="135" t="s">
        <v>276</v>
      </c>
      <c r="H445" s="136">
        <v>2</v>
      </c>
      <c r="I445" s="137"/>
      <c r="J445" s="138">
        <f>ROUND(I445*H445,2)</f>
        <v>0</v>
      </c>
      <c r="K445" s="134" t="s">
        <v>148</v>
      </c>
      <c r="L445" s="31"/>
      <c r="M445" s="139" t="s">
        <v>1</v>
      </c>
      <c r="N445" s="140" t="s">
        <v>41</v>
      </c>
      <c r="P445" s="141">
        <f>O445*H445</f>
        <v>0</v>
      </c>
      <c r="Q445" s="141">
        <v>5.1000000000000004E-4</v>
      </c>
      <c r="R445" s="141">
        <f>Q445*H445</f>
        <v>1.0200000000000001E-3</v>
      </c>
      <c r="S445" s="141">
        <v>0</v>
      </c>
      <c r="T445" s="142">
        <f>S445*H445</f>
        <v>0</v>
      </c>
      <c r="AR445" s="143" t="s">
        <v>225</v>
      </c>
      <c r="AT445" s="143" t="s">
        <v>129</v>
      </c>
      <c r="AU445" s="143" t="s">
        <v>85</v>
      </c>
      <c r="AY445" s="16" t="s">
        <v>126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6" t="s">
        <v>81</v>
      </c>
      <c r="BK445" s="144">
        <f>ROUND(I445*H445,2)</f>
        <v>0</v>
      </c>
      <c r="BL445" s="16" t="s">
        <v>225</v>
      </c>
      <c r="BM445" s="143" t="s">
        <v>374</v>
      </c>
    </row>
    <row r="446" spans="2:65" s="14" customFormat="1" ht="33.75">
      <c r="B446" s="173"/>
      <c r="D446" s="145" t="s">
        <v>138</v>
      </c>
      <c r="E446" s="174" t="s">
        <v>1</v>
      </c>
      <c r="F446" s="175" t="s">
        <v>278</v>
      </c>
      <c r="H446" s="174" t="s">
        <v>1</v>
      </c>
      <c r="I446" s="176"/>
      <c r="L446" s="173"/>
      <c r="M446" s="177"/>
      <c r="T446" s="178"/>
      <c r="AT446" s="174" t="s">
        <v>138</v>
      </c>
      <c r="AU446" s="174" t="s">
        <v>85</v>
      </c>
      <c r="AV446" s="14" t="s">
        <v>81</v>
      </c>
      <c r="AW446" s="14" t="s">
        <v>33</v>
      </c>
      <c r="AX446" s="14" t="s">
        <v>76</v>
      </c>
      <c r="AY446" s="174" t="s">
        <v>126</v>
      </c>
    </row>
    <row r="447" spans="2:65" s="14" customFormat="1" ht="22.5">
      <c r="B447" s="173"/>
      <c r="D447" s="145" t="s">
        <v>138</v>
      </c>
      <c r="E447" s="174" t="s">
        <v>1</v>
      </c>
      <c r="F447" s="175" t="s">
        <v>279</v>
      </c>
      <c r="H447" s="174" t="s">
        <v>1</v>
      </c>
      <c r="I447" s="176"/>
      <c r="L447" s="173"/>
      <c r="M447" s="177"/>
      <c r="T447" s="178"/>
      <c r="AT447" s="174" t="s">
        <v>138</v>
      </c>
      <c r="AU447" s="174" t="s">
        <v>85</v>
      </c>
      <c r="AV447" s="14" t="s">
        <v>81</v>
      </c>
      <c r="AW447" s="14" t="s">
        <v>33</v>
      </c>
      <c r="AX447" s="14" t="s">
        <v>76</v>
      </c>
      <c r="AY447" s="174" t="s">
        <v>126</v>
      </c>
    </row>
    <row r="448" spans="2:65" s="14" customFormat="1" ht="33.75">
      <c r="B448" s="173"/>
      <c r="D448" s="145" t="s">
        <v>138</v>
      </c>
      <c r="E448" s="174" t="s">
        <v>1</v>
      </c>
      <c r="F448" s="175" t="s">
        <v>280</v>
      </c>
      <c r="H448" s="174" t="s">
        <v>1</v>
      </c>
      <c r="I448" s="176"/>
      <c r="L448" s="173"/>
      <c r="M448" s="177"/>
      <c r="T448" s="178"/>
      <c r="AT448" s="174" t="s">
        <v>138</v>
      </c>
      <c r="AU448" s="174" t="s">
        <v>85</v>
      </c>
      <c r="AV448" s="14" t="s">
        <v>81</v>
      </c>
      <c r="AW448" s="14" t="s">
        <v>33</v>
      </c>
      <c r="AX448" s="14" t="s">
        <v>76</v>
      </c>
      <c r="AY448" s="174" t="s">
        <v>126</v>
      </c>
    </row>
    <row r="449" spans="2:65" s="14" customFormat="1" ht="22.5">
      <c r="B449" s="173"/>
      <c r="D449" s="145" t="s">
        <v>138</v>
      </c>
      <c r="E449" s="174" t="s">
        <v>1</v>
      </c>
      <c r="F449" s="175" t="s">
        <v>281</v>
      </c>
      <c r="H449" s="174" t="s">
        <v>1</v>
      </c>
      <c r="I449" s="176"/>
      <c r="L449" s="173"/>
      <c r="M449" s="177"/>
      <c r="T449" s="178"/>
      <c r="AT449" s="174" t="s">
        <v>138</v>
      </c>
      <c r="AU449" s="174" t="s">
        <v>85</v>
      </c>
      <c r="AV449" s="14" t="s">
        <v>81</v>
      </c>
      <c r="AW449" s="14" t="s">
        <v>33</v>
      </c>
      <c r="AX449" s="14" t="s">
        <v>76</v>
      </c>
      <c r="AY449" s="174" t="s">
        <v>126</v>
      </c>
    </row>
    <row r="450" spans="2:65" s="14" customFormat="1" ht="22.5">
      <c r="B450" s="173"/>
      <c r="D450" s="145" t="s">
        <v>138</v>
      </c>
      <c r="E450" s="174" t="s">
        <v>1</v>
      </c>
      <c r="F450" s="175" t="s">
        <v>282</v>
      </c>
      <c r="H450" s="174" t="s">
        <v>1</v>
      </c>
      <c r="I450" s="176"/>
      <c r="L450" s="173"/>
      <c r="M450" s="177"/>
      <c r="T450" s="178"/>
      <c r="AT450" s="174" t="s">
        <v>138</v>
      </c>
      <c r="AU450" s="174" t="s">
        <v>85</v>
      </c>
      <c r="AV450" s="14" t="s">
        <v>81</v>
      </c>
      <c r="AW450" s="14" t="s">
        <v>33</v>
      </c>
      <c r="AX450" s="14" t="s">
        <v>76</v>
      </c>
      <c r="AY450" s="174" t="s">
        <v>126</v>
      </c>
    </row>
    <row r="451" spans="2:65" s="14" customFormat="1" ht="22.5">
      <c r="B451" s="173"/>
      <c r="D451" s="145" t="s">
        <v>138</v>
      </c>
      <c r="E451" s="174" t="s">
        <v>1</v>
      </c>
      <c r="F451" s="175" t="s">
        <v>283</v>
      </c>
      <c r="H451" s="174" t="s">
        <v>1</v>
      </c>
      <c r="I451" s="176"/>
      <c r="L451" s="173"/>
      <c r="M451" s="177"/>
      <c r="T451" s="178"/>
      <c r="AT451" s="174" t="s">
        <v>138</v>
      </c>
      <c r="AU451" s="174" t="s">
        <v>85</v>
      </c>
      <c r="AV451" s="14" t="s">
        <v>81</v>
      </c>
      <c r="AW451" s="14" t="s">
        <v>33</v>
      </c>
      <c r="AX451" s="14" t="s">
        <v>76</v>
      </c>
      <c r="AY451" s="174" t="s">
        <v>126</v>
      </c>
    </row>
    <row r="452" spans="2:65" s="14" customFormat="1" ht="22.5">
      <c r="B452" s="173"/>
      <c r="D452" s="145" t="s">
        <v>138</v>
      </c>
      <c r="E452" s="174" t="s">
        <v>1</v>
      </c>
      <c r="F452" s="175" t="s">
        <v>263</v>
      </c>
      <c r="H452" s="174" t="s">
        <v>1</v>
      </c>
      <c r="I452" s="176"/>
      <c r="L452" s="173"/>
      <c r="M452" s="177"/>
      <c r="T452" s="178"/>
      <c r="AT452" s="174" t="s">
        <v>138</v>
      </c>
      <c r="AU452" s="174" t="s">
        <v>85</v>
      </c>
      <c r="AV452" s="14" t="s">
        <v>81</v>
      </c>
      <c r="AW452" s="14" t="s">
        <v>33</v>
      </c>
      <c r="AX452" s="14" t="s">
        <v>76</v>
      </c>
      <c r="AY452" s="174" t="s">
        <v>126</v>
      </c>
    </row>
    <row r="453" spans="2:65" s="12" customFormat="1" ht="11.25">
      <c r="B453" s="149"/>
      <c r="D453" s="145" t="s">
        <v>138</v>
      </c>
      <c r="E453" s="150" t="s">
        <v>1</v>
      </c>
      <c r="F453" s="151" t="s">
        <v>85</v>
      </c>
      <c r="H453" s="152">
        <v>2</v>
      </c>
      <c r="I453" s="153"/>
      <c r="L453" s="149"/>
      <c r="M453" s="154"/>
      <c r="T453" s="155"/>
      <c r="AT453" s="150" t="s">
        <v>138</v>
      </c>
      <c r="AU453" s="150" t="s">
        <v>85</v>
      </c>
      <c r="AV453" s="12" t="s">
        <v>85</v>
      </c>
      <c r="AW453" s="12" t="s">
        <v>33</v>
      </c>
      <c r="AX453" s="12" t="s">
        <v>76</v>
      </c>
      <c r="AY453" s="150" t="s">
        <v>126</v>
      </c>
    </row>
    <row r="454" spans="2:65" s="13" customFormat="1" ht="11.25">
      <c r="B454" s="156"/>
      <c r="D454" s="145" t="s">
        <v>138</v>
      </c>
      <c r="E454" s="157" t="s">
        <v>1</v>
      </c>
      <c r="F454" s="158" t="s">
        <v>140</v>
      </c>
      <c r="H454" s="159">
        <v>2</v>
      </c>
      <c r="I454" s="160"/>
      <c r="L454" s="156"/>
      <c r="M454" s="161"/>
      <c r="T454" s="162"/>
      <c r="AT454" s="157" t="s">
        <v>138</v>
      </c>
      <c r="AU454" s="157" t="s">
        <v>85</v>
      </c>
      <c r="AV454" s="13" t="s">
        <v>134</v>
      </c>
      <c r="AW454" s="13" t="s">
        <v>33</v>
      </c>
      <c r="AX454" s="13" t="s">
        <v>81</v>
      </c>
      <c r="AY454" s="157" t="s">
        <v>126</v>
      </c>
    </row>
    <row r="455" spans="2:65" s="1" customFormat="1" ht="37.9" customHeight="1">
      <c r="B455" s="131"/>
      <c r="C455" s="132" t="s">
        <v>375</v>
      </c>
      <c r="D455" s="132" t="s">
        <v>129</v>
      </c>
      <c r="E455" s="133" t="s">
        <v>376</v>
      </c>
      <c r="F455" s="134" t="s">
        <v>377</v>
      </c>
      <c r="G455" s="135" t="s">
        <v>276</v>
      </c>
      <c r="H455" s="136">
        <v>4</v>
      </c>
      <c r="I455" s="137"/>
      <c r="J455" s="138">
        <f>ROUND(I455*H455,2)</f>
        <v>0</v>
      </c>
      <c r="K455" s="134" t="s">
        <v>148</v>
      </c>
      <c r="L455" s="31"/>
      <c r="M455" s="139" t="s">
        <v>1</v>
      </c>
      <c r="N455" s="140" t="s">
        <v>41</v>
      </c>
      <c r="P455" s="141">
        <f>O455*H455</f>
        <v>0</v>
      </c>
      <c r="Q455" s="141">
        <v>5.1000000000000004E-4</v>
      </c>
      <c r="R455" s="141">
        <f>Q455*H455</f>
        <v>2.0400000000000001E-3</v>
      </c>
      <c r="S455" s="141">
        <v>0</v>
      </c>
      <c r="T455" s="142">
        <f>S455*H455</f>
        <v>0</v>
      </c>
      <c r="AR455" s="143" t="s">
        <v>225</v>
      </c>
      <c r="AT455" s="143" t="s">
        <v>129</v>
      </c>
      <c r="AU455" s="143" t="s">
        <v>85</v>
      </c>
      <c r="AY455" s="16" t="s">
        <v>126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6" t="s">
        <v>81</v>
      </c>
      <c r="BK455" s="144">
        <f>ROUND(I455*H455,2)</f>
        <v>0</v>
      </c>
      <c r="BL455" s="16" t="s">
        <v>225</v>
      </c>
      <c r="BM455" s="143" t="s">
        <v>378</v>
      </c>
    </row>
    <row r="456" spans="2:65" s="14" customFormat="1" ht="33.75">
      <c r="B456" s="173"/>
      <c r="D456" s="145" t="s">
        <v>138</v>
      </c>
      <c r="E456" s="174" t="s">
        <v>1</v>
      </c>
      <c r="F456" s="175" t="s">
        <v>278</v>
      </c>
      <c r="H456" s="174" t="s">
        <v>1</v>
      </c>
      <c r="I456" s="176"/>
      <c r="L456" s="173"/>
      <c r="M456" s="177"/>
      <c r="T456" s="178"/>
      <c r="AT456" s="174" t="s">
        <v>138</v>
      </c>
      <c r="AU456" s="174" t="s">
        <v>85</v>
      </c>
      <c r="AV456" s="14" t="s">
        <v>81</v>
      </c>
      <c r="AW456" s="14" t="s">
        <v>33</v>
      </c>
      <c r="AX456" s="14" t="s">
        <v>76</v>
      </c>
      <c r="AY456" s="174" t="s">
        <v>126</v>
      </c>
    </row>
    <row r="457" spans="2:65" s="14" customFormat="1" ht="22.5">
      <c r="B457" s="173"/>
      <c r="D457" s="145" t="s">
        <v>138</v>
      </c>
      <c r="E457" s="174" t="s">
        <v>1</v>
      </c>
      <c r="F457" s="175" t="s">
        <v>279</v>
      </c>
      <c r="H457" s="174" t="s">
        <v>1</v>
      </c>
      <c r="I457" s="176"/>
      <c r="L457" s="173"/>
      <c r="M457" s="177"/>
      <c r="T457" s="178"/>
      <c r="AT457" s="174" t="s">
        <v>138</v>
      </c>
      <c r="AU457" s="174" t="s">
        <v>85</v>
      </c>
      <c r="AV457" s="14" t="s">
        <v>81</v>
      </c>
      <c r="AW457" s="14" t="s">
        <v>33</v>
      </c>
      <c r="AX457" s="14" t="s">
        <v>76</v>
      </c>
      <c r="AY457" s="174" t="s">
        <v>126</v>
      </c>
    </row>
    <row r="458" spans="2:65" s="14" customFormat="1" ht="33.75">
      <c r="B458" s="173"/>
      <c r="D458" s="145" t="s">
        <v>138</v>
      </c>
      <c r="E458" s="174" t="s">
        <v>1</v>
      </c>
      <c r="F458" s="175" t="s">
        <v>280</v>
      </c>
      <c r="H458" s="174" t="s">
        <v>1</v>
      </c>
      <c r="I458" s="176"/>
      <c r="L458" s="173"/>
      <c r="M458" s="177"/>
      <c r="T458" s="178"/>
      <c r="AT458" s="174" t="s">
        <v>138</v>
      </c>
      <c r="AU458" s="174" t="s">
        <v>85</v>
      </c>
      <c r="AV458" s="14" t="s">
        <v>81</v>
      </c>
      <c r="AW458" s="14" t="s">
        <v>33</v>
      </c>
      <c r="AX458" s="14" t="s">
        <v>76</v>
      </c>
      <c r="AY458" s="174" t="s">
        <v>126</v>
      </c>
    </row>
    <row r="459" spans="2:65" s="14" customFormat="1" ht="22.5">
      <c r="B459" s="173"/>
      <c r="D459" s="145" t="s">
        <v>138</v>
      </c>
      <c r="E459" s="174" t="s">
        <v>1</v>
      </c>
      <c r="F459" s="175" t="s">
        <v>281</v>
      </c>
      <c r="H459" s="174" t="s">
        <v>1</v>
      </c>
      <c r="I459" s="176"/>
      <c r="L459" s="173"/>
      <c r="M459" s="177"/>
      <c r="T459" s="178"/>
      <c r="AT459" s="174" t="s">
        <v>138</v>
      </c>
      <c r="AU459" s="174" t="s">
        <v>85</v>
      </c>
      <c r="AV459" s="14" t="s">
        <v>81</v>
      </c>
      <c r="AW459" s="14" t="s">
        <v>33</v>
      </c>
      <c r="AX459" s="14" t="s">
        <v>76</v>
      </c>
      <c r="AY459" s="174" t="s">
        <v>126</v>
      </c>
    </row>
    <row r="460" spans="2:65" s="14" customFormat="1" ht="22.5">
      <c r="B460" s="173"/>
      <c r="D460" s="145" t="s">
        <v>138</v>
      </c>
      <c r="E460" s="174" t="s">
        <v>1</v>
      </c>
      <c r="F460" s="175" t="s">
        <v>282</v>
      </c>
      <c r="H460" s="174" t="s">
        <v>1</v>
      </c>
      <c r="I460" s="176"/>
      <c r="L460" s="173"/>
      <c r="M460" s="177"/>
      <c r="T460" s="178"/>
      <c r="AT460" s="174" t="s">
        <v>138</v>
      </c>
      <c r="AU460" s="174" t="s">
        <v>85</v>
      </c>
      <c r="AV460" s="14" t="s">
        <v>81</v>
      </c>
      <c r="AW460" s="14" t="s">
        <v>33</v>
      </c>
      <c r="AX460" s="14" t="s">
        <v>76</v>
      </c>
      <c r="AY460" s="174" t="s">
        <v>126</v>
      </c>
    </row>
    <row r="461" spans="2:65" s="14" customFormat="1" ht="22.5">
      <c r="B461" s="173"/>
      <c r="D461" s="145" t="s">
        <v>138</v>
      </c>
      <c r="E461" s="174" t="s">
        <v>1</v>
      </c>
      <c r="F461" s="175" t="s">
        <v>283</v>
      </c>
      <c r="H461" s="174" t="s">
        <v>1</v>
      </c>
      <c r="I461" s="176"/>
      <c r="L461" s="173"/>
      <c r="M461" s="177"/>
      <c r="T461" s="178"/>
      <c r="AT461" s="174" t="s">
        <v>138</v>
      </c>
      <c r="AU461" s="174" t="s">
        <v>85</v>
      </c>
      <c r="AV461" s="14" t="s">
        <v>81</v>
      </c>
      <c r="AW461" s="14" t="s">
        <v>33</v>
      </c>
      <c r="AX461" s="14" t="s">
        <v>76</v>
      </c>
      <c r="AY461" s="174" t="s">
        <v>126</v>
      </c>
    </row>
    <row r="462" spans="2:65" s="14" customFormat="1" ht="22.5">
      <c r="B462" s="173"/>
      <c r="D462" s="145" t="s">
        <v>138</v>
      </c>
      <c r="E462" s="174" t="s">
        <v>1</v>
      </c>
      <c r="F462" s="175" t="s">
        <v>263</v>
      </c>
      <c r="H462" s="174" t="s">
        <v>1</v>
      </c>
      <c r="I462" s="176"/>
      <c r="L462" s="173"/>
      <c r="M462" s="177"/>
      <c r="T462" s="178"/>
      <c r="AT462" s="174" t="s">
        <v>138</v>
      </c>
      <c r="AU462" s="174" t="s">
        <v>85</v>
      </c>
      <c r="AV462" s="14" t="s">
        <v>81</v>
      </c>
      <c r="AW462" s="14" t="s">
        <v>33</v>
      </c>
      <c r="AX462" s="14" t="s">
        <v>76</v>
      </c>
      <c r="AY462" s="174" t="s">
        <v>126</v>
      </c>
    </row>
    <row r="463" spans="2:65" s="12" customFormat="1" ht="11.25">
      <c r="B463" s="149"/>
      <c r="D463" s="145" t="s">
        <v>138</v>
      </c>
      <c r="E463" s="150" t="s">
        <v>1</v>
      </c>
      <c r="F463" s="151" t="s">
        <v>134</v>
      </c>
      <c r="H463" s="152">
        <v>4</v>
      </c>
      <c r="I463" s="153"/>
      <c r="L463" s="149"/>
      <c r="M463" s="154"/>
      <c r="T463" s="155"/>
      <c r="AT463" s="150" t="s">
        <v>138</v>
      </c>
      <c r="AU463" s="150" t="s">
        <v>85</v>
      </c>
      <c r="AV463" s="12" t="s">
        <v>85</v>
      </c>
      <c r="AW463" s="12" t="s">
        <v>33</v>
      </c>
      <c r="AX463" s="12" t="s">
        <v>76</v>
      </c>
      <c r="AY463" s="150" t="s">
        <v>126</v>
      </c>
    </row>
    <row r="464" spans="2:65" s="13" customFormat="1" ht="11.25">
      <c r="B464" s="156"/>
      <c r="D464" s="145" t="s">
        <v>138</v>
      </c>
      <c r="E464" s="157" t="s">
        <v>1</v>
      </c>
      <c r="F464" s="158" t="s">
        <v>140</v>
      </c>
      <c r="H464" s="159">
        <v>4</v>
      </c>
      <c r="I464" s="160"/>
      <c r="L464" s="156"/>
      <c r="M464" s="161"/>
      <c r="T464" s="162"/>
      <c r="AT464" s="157" t="s">
        <v>138</v>
      </c>
      <c r="AU464" s="157" t="s">
        <v>85</v>
      </c>
      <c r="AV464" s="13" t="s">
        <v>134</v>
      </c>
      <c r="AW464" s="13" t="s">
        <v>33</v>
      </c>
      <c r="AX464" s="13" t="s">
        <v>81</v>
      </c>
      <c r="AY464" s="157" t="s">
        <v>126</v>
      </c>
    </row>
    <row r="465" spans="2:65" s="1" customFormat="1" ht="37.9" customHeight="1">
      <c r="B465" s="131"/>
      <c r="C465" s="132" t="s">
        <v>379</v>
      </c>
      <c r="D465" s="132" t="s">
        <v>129</v>
      </c>
      <c r="E465" s="133" t="s">
        <v>380</v>
      </c>
      <c r="F465" s="134" t="s">
        <v>381</v>
      </c>
      <c r="G465" s="135" t="s">
        <v>276</v>
      </c>
      <c r="H465" s="136">
        <v>1</v>
      </c>
      <c r="I465" s="137"/>
      <c r="J465" s="138">
        <f>ROUND(I465*H465,2)</f>
        <v>0</v>
      </c>
      <c r="K465" s="134" t="s">
        <v>148</v>
      </c>
      <c r="L465" s="31"/>
      <c r="M465" s="139" t="s">
        <v>1</v>
      </c>
      <c r="N465" s="140" t="s">
        <v>41</v>
      </c>
      <c r="P465" s="141">
        <f>O465*H465</f>
        <v>0</v>
      </c>
      <c r="Q465" s="141">
        <v>5.1000000000000004E-4</v>
      </c>
      <c r="R465" s="141">
        <f>Q465*H465</f>
        <v>5.1000000000000004E-4</v>
      </c>
      <c r="S465" s="141">
        <v>0</v>
      </c>
      <c r="T465" s="142">
        <f>S465*H465</f>
        <v>0</v>
      </c>
      <c r="AR465" s="143" t="s">
        <v>225</v>
      </c>
      <c r="AT465" s="143" t="s">
        <v>129</v>
      </c>
      <c r="AU465" s="143" t="s">
        <v>85</v>
      </c>
      <c r="AY465" s="16" t="s">
        <v>126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6" t="s">
        <v>81</v>
      </c>
      <c r="BK465" s="144">
        <f>ROUND(I465*H465,2)</f>
        <v>0</v>
      </c>
      <c r="BL465" s="16" t="s">
        <v>225</v>
      </c>
      <c r="BM465" s="143" t="s">
        <v>382</v>
      </c>
    </row>
    <row r="466" spans="2:65" s="14" customFormat="1" ht="33.75">
      <c r="B466" s="173"/>
      <c r="D466" s="145" t="s">
        <v>138</v>
      </c>
      <c r="E466" s="174" t="s">
        <v>1</v>
      </c>
      <c r="F466" s="175" t="s">
        <v>278</v>
      </c>
      <c r="H466" s="174" t="s">
        <v>1</v>
      </c>
      <c r="I466" s="176"/>
      <c r="L466" s="173"/>
      <c r="M466" s="177"/>
      <c r="T466" s="178"/>
      <c r="AT466" s="174" t="s">
        <v>138</v>
      </c>
      <c r="AU466" s="174" t="s">
        <v>85</v>
      </c>
      <c r="AV466" s="14" t="s">
        <v>81</v>
      </c>
      <c r="AW466" s="14" t="s">
        <v>33</v>
      </c>
      <c r="AX466" s="14" t="s">
        <v>76</v>
      </c>
      <c r="AY466" s="174" t="s">
        <v>126</v>
      </c>
    </row>
    <row r="467" spans="2:65" s="14" customFormat="1" ht="22.5">
      <c r="B467" s="173"/>
      <c r="D467" s="145" t="s">
        <v>138</v>
      </c>
      <c r="E467" s="174" t="s">
        <v>1</v>
      </c>
      <c r="F467" s="175" t="s">
        <v>279</v>
      </c>
      <c r="H467" s="174" t="s">
        <v>1</v>
      </c>
      <c r="I467" s="176"/>
      <c r="L467" s="173"/>
      <c r="M467" s="177"/>
      <c r="T467" s="178"/>
      <c r="AT467" s="174" t="s">
        <v>138</v>
      </c>
      <c r="AU467" s="174" t="s">
        <v>85</v>
      </c>
      <c r="AV467" s="14" t="s">
        <v>81</v>
      </c>
      <c r="AW467" s="14" t="s">
        <v>33</v>
      </c>
      <c r="AX467" s="14" t="s">
        <v>76</v>
      </c>
      <c r="AY467" s="174" t="s">
        <v>126</v>
      </c>
    </row>
    <row r="468" spans="2:65" s="14" customFormat="1" ht="33.75">
      <c r="B468" s="173"/>
      <c r="D468" s="145" t="s">
        <v>138</v>
      </c>
      <c r="E468" s="174" t="s">
        <v>1</v>
      </c>
      <c r="F468" s="175" t="s">
        <v>280</v>
      </c>
      <c r="H468" s="174" t="s">
        <v>1</v>
      </c>
      <c r="I468" s="176"/>
      <c r="L468" s="173"/>
      <c r="M468" s="177"/>
      <c r="T468" s="178"/>
      <c r="AT468" s="174" t="s">
        <v>138</v>
      </c>
      <c r="AU468" s="174" t="s">
        <v>85</v>
      </c>
      <c r="AV468" s="14" t="s">
        <v>81</v>
      </c>
      <c r="AW468" s="14" t="s">
        <v>33</v>
      </c>
      <c r="AX468" s="14" t="s">
        <v>76</v>
      </c>
      <c r="AY468" s="174" t="s">
        <v>126</v>
      </c>
    </row>
    <row r="469" spans="2:65" s="14" customFormat="1" ht="22.5">
      <c r="B469" s="173"/>
      <c r="D469" s="145" t="s">
        <v>138</v>
      </c>
      <c r="E469" s="174" t="s">
        <v>1</v>
      </c>
      <c r="F469" s="175" t="s">
        <v>281</v>
      </c>
      <c r="H469" s="174" t="s">
        <v>1</v>
      </c>
      <c r="I469" s="176"/>
      <c r="L469" s="173"/>
      <c r="M469" s="177"/>
      <c r="T469" s="178"/>
      <c r="AT469" s="174" t="s">
        <v>138</v>
      </c>
      <c r="AU469" s="174" t="s">
        <v>85</v>
      </c>
      <c r="AV469" s="14" t="s">
        <v>81</v>
      </c>
      <c r="AW469" s="14" t="s">
        <v>33</v>
      </c>
      <c r="AX469" s="14" t="s">
        <v>76</v>
      </c>
      <c r="AY469" s="174" t="s">
        <v>126</v>
      </c>
    </row>
    <row r="470" spans="2:65" s="14" customFormat="1" ht="22.5">
      <c r="B470" s="173"/>
      <c r="D470" s="145" t="s">
        <v>138</v>
      </c>
      <c r="E470" s="174" t="s">
        <v>1</v>
      </c>
      <c r="F470" s="175" t="s">
        <v>282</v>
      </c>
      <c r="H470" s="174" t="s">
        <v>1</v>
      </c>
      <c r="I470" s="176"/>
      <c r="L470" s="173"/>
      <c r="M470" s="177"/>
      <c r="T470" s="178"/>
      <c r="AT470" s="174" t="s">
        <v>138</v>
      </c>
      <c r="AU470" s="174" t="s">
        <v>85</v>
      </c>
      <c r="AV470" s="14" t="s">
        <v>81</v>
      </c>
      <c r="AW470" s="14" t="s">
        <v>33</v>
      </c>
      <c r="AX470" s="14" t="s">
        <v>76</v>
      </c>
      <c r="AY470" s="174" t="s">
        <v>126</v>
      </c>
    </row>
    <row r="471" spans="2:65" s="14" customFormat="1" ht="22.5">
      <c r="B471" s="173"/>
      <c r="D471" s="145" t="s">
        <v>138</v>
      </c>
      <c r="E471" s="174" t="s">
        <v>1</v>
      </c>
      <c r="F471" s="175" t="s">
        <v>283</v>
      </c>
      <c r="H471" s="174" t="s">
        <v>1</v>
      </c>
      <c r="I471" s="176"/>
      <c r="L471" s="173"/>
      <c r="M471" s="177"/>
      <c r="T471" s="178"/>
      <c r="AT471" s="174" t="s">
        <v>138</v>
      </c>
      <c r="AU471" s="174" t="s">
        <v>85</v>
      </c>
      <c r="AV471" s="14" t="s">
        <v>81</v>
      </c>
      <c r="AW471" s="14" t="s">
        <v>33</v>
      </c>
      <c r="AX471" s="14" t="s">
        <v>76</v>
      </c>
      <c r="AY471" s="174" t="s">
        <v>126</v>
      </c>
    </row>
    <row r="472" spans="2:65" s="14" customFormat="1" ht="22.5">
      <c r="B472" s="173"/>
      <c r="D472" s="145" t="s">
        <v>138</v>
      </c>
      <c r="E472" s="174" t="s">
        <v>1</v>
      </c>
      <c r="F472" s="175" t="s">
        <v>263</v>
      </c>
      <c r="H472" s="174" t="s">
        <v>1</v>
      </c>
      <c r="I472" s="176"/>
      <c r="L472" s="173"/>
      <c r="M472" s="177"/>
      <c r="T472" s="178"/>
      <c r="AT472" s="174" t="s">
        <v>138</v>
      </c>
      <c r="AU472" s="174" t="s">
        <v>85</v>
      </c>
      <c r="AV472" s="14" t="s">
        <v>81</v>
      </c>
      <c r="AW472" s="14" t="s">
        <v>33</v>
      </c>
      <c r="AX472" s="14" t="s">
        <v>76</v>
      </c>
      <c r="AY472" s="174" t="s">
        <v>126</v>
      </c>
    </row>
    <row r="473" spans="2:65" s="12" customFormat="1" ht="11.25">
      <c r="B473" s="149"/>
      <c r="D473" s="145" t="s">
        <v>138</v>
      </c>
      <c r="E473" s="150" t="s">
        <v>1</v>
      </c>
      <c r="F473" s="151" t="s">
        <v>81</v>
      </c>
      <c r="H473" s="152">
        <v>1</v>
      </c>
      <c r="I473" s="153"/>
      <c r="L473" s="149"/>
      <c r="M473" s="154"/>
      <c r="T473" s="155"/>
      <c r="AT473" s="150" t="s">
        <v>138</v>
      </c>
      <c r="AU473" s="150" t="s">
        <v>85</v>
      </c>
      <c r="AV473" s="12" t="s">
        <v>85</v>
      </c>
      <c r="AW473" s="12" t="s">
        <v>33</v>
      </c>
      <c r="AX473" s="12" t="s">
        <v>76</v>
      </c>
      <c r="AY473" s="150" t="s">
        <v>126</v>
      </c>
    </row>
    <row r="474" spans="2:65" s="13" customFormat="1" ht="11.25">
      <c r="B474" s="156"/>
      <c r="D474" s="145" t="s">
        <v>138</v>
      </c>
      <c r="E474" s="157" t="s">
        <v>1</v>
      </c>
      <c r="F474" s="158" t="s">
        <v>140</v>
      </c>
      <c r="H474" s="159">
        <v>1</v>
      </c>
      <c r="I474" s="160"/>
      <c r="L474" s="156"/>
      <c r="M474" s="161"/>
      <c r="T474" s="162"/>
      <c r="AT474" s="157" t="s">
        <v>138</v>
      </c>
      <c r="AU474" s="157" t="s">
        <v>85</v>
      </c>
      <c r="AV474" s="13" t="s">
        <v>134</v>
      </c>
      <c r="AW474" s="13" t="s">
        <v>33</v>
      </c>
      <c r="AX474" s="13" t="s">
        <v>81</v>
      </c>
      <c r="AY474" s="157" t="s">
        <v>126</v>
      </c>
    </row>
    <row r="475" spans="2:65" s="11" customFormat="1" ht="22.9" customHeight="1">
      <c r="B475" s="119"/>
      <c r="D475" s="120" t="s">
        <v>75</v>
      </c>
      <c r="E475" s="129" t="s">
        <v>383</v>
      </c>
      <c r="F475" s="129" t="s">
        <v>384</v>
      </c>
      <c r="I475" s="122"/>
      <c r="J475" s="130">
        <f>BK475</f>
        <v>0</v>
      </c>
      <c r="L475" s="119"/>
      <c r="M475" s="124"/>
      <c r="P475" s="125">
        <f>SUM(P476:P543)</f>
        <v>0</v>
      </c>
      <c r="R475" s="125">
        <f>SUM(R476:R543)</f>
        <v>0</v>
      </c>
      <c r="T475" s="126">
        <f>SUM(T476:T543)</f>
        <v>8.9999999999999998E-4</v>
      </c>
      <c r="AR475" s="120" t="s">
        <v>85</v>
      </c>
      <c r="AT475" s="127" t="s">
        <v>75</v>
      </c>
      <c r="AU475" s="127" t="s">
        <v>81</v>
      </c>
      <c r="AY475" s="120" t="s">
        <v>126</v>
      </c>
      <c r="BK475" s="128">
        <f>SUM(BK476:BK543)</f>
        <v>0</v>
      </c>
    </row>
    <row r="476" spans="2:65" s="1" customFormat="1" ht="37.9" customHeight="1">
      <c r="B476" s="131"/>
      <c r="C476" s="132" t="s">
        <v>385</v>
      </c>
      <c r="D476" s="132" t="s">
        <v>129</v>
      </c>
      <c r="E476" s="133" t="s">
        <v>386</v>
      </c>
      <c r="F476" s="134" t="s">
        <v>387</v>
      </c>
      <c r="G476" s="135" t="s">
        <v>276</v>
      </c>
      <c r="H476" s="136">
        <v>1</v>
      </c>
      <c r="I476" s="137"/>
      <c r="J476" s="138">
        <f>ROUND(I476*H476,2)</f>
        <v>0</v>
      </c>
      <c r="K476" s="134" t="s">
        <v>148</v>
      </c>
      <c r="L476" s="31"/>
      <c r="M476" s="139" t="s">
        <v>1</v>
      </c>
      <c r="N476" s="140" t="s">
        <v>41</v>
      </c>
      <c r="P476" s="141">
        <f>O476*H476</f>
        <v>0</v>
      </c>
      <c r="Q476" s="141">
        <v>0</v>
      </c>
      <c r="R476" s="141">
        <f>Q476*H476</f>
        <v>0</v>
      </c>
      <c r="S476" s="141">
        <v>0</v>
      </c>
      <c r="T476" s="142">
        <f>S476*H476</f>
        <v>0</v>
      </c>
      <c r="AR476" s="143" t="s">
        <v>225</v>
      </c>
      <c r="AT476" s="143" t="s">
        <v>129</v>
      </c>
      <c r="AU476" s="143" t="s">
        <v>85</v>
      </c>
      <c r="AY476" s="16" t="s">
        <v>126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6" t="s">
        <v>81</v>
      </c>
      <c r="BK476" s="144">
        <f>ROUND(I476*H476,2)</f>
        <v>0</v>
      </c>
      <c r="BL476" s="16" t="s">
        <v>225</v>
      </c>
      <c r="BM476" s="143" t="s">
        <v>388</v>
      </c>
    </row>
    <row r="477" spans="2:65" s="14" customFormat="1" ht="11.25">
      <c r="B477" s="173"/>
      <c r="D477" s="145" t="s">
        <v>138</v>
      </c>
      <c r="E477" s="174" t="s">
        <v>1</v>
      </c>
      <c r="F477" s="175" t="s">
        <v>389</v>
      </c>
      <c r="H477" s="174" t="s">
        <v>1</v>
      </c>
      <c r="I477" s="176"/>
      <c r="L477" s="173"/>
      <c r="M477" s="177"/>
      <c r="T477" s="178"/>
      <c r="AT477" s="174" t="s">
        <v>138</v>
      </c>
      <c r="AU477" s="174" t="s">
        <v>85</v>
      </c>
      <c r="AV477" s="14" t="s">
        <v>81</v>
      </c>
      <c r="AW477" s="14" t="s">
        <v>33</v>
      </c>
      <c r="AX477" s="14" t="s">
        <v>76</v>
      </c>
      <c r="AY477" s="174" t="s">
        <v>126</v>
      </c>
    </row>
    <row r="478" spans="2:65" s="14" customFormat="1" ht="11.25">
      <c r="B478" s="173"/>
      <c r="D478" s="145" t="s">
        <v>138</v>
      </c>
      <c r="E478" s="174" t="s">
        <v>1</v>
      </c>
      <c r="F478" s="175" t="s">
        <v>390</v>
      </c>
      <c r="H478" s="174" t="s">
        <v>1</v>
      </c>
      <c r="I478" s="176"/>
      <c r="L478" s="173"/>
      <c r="M478" s="177"/>
      <c r="T478" s="178"/>
      <c r="AT478" s="174" t="s">
        <v>138</v>
      </c>
      <c r="AU478" s="174" t="s">
        <v>85</v>
      </c>
      <c r="AV478" s="14" t="s">
        <v>81</v>
      </c>
      <c r="AW478" s="14" t="s">
        <v>33</v>
      </c>
      <c r="AX478" s="14" t="s">
        <v>76</v>
      </c>
      <c r="AY478" s="174" t="s">
        <v>126</v>
      </c>
    </row>
    <row r="479" spans="2:65" s="14" customFormat="1" ht="11.25">
      <c r="B479" s="173"/>
      <c r="D479" s="145" t="s">
        <v>138</v>
      </c>
      <c r="E479" s="174" t="s">
        <v>1</v>
      </c>
      <c r="F479" s="175" t="s">
        <v>391</v>
      </c>
      <c r="H479" s="174" t="s">
        <v>1</v>
      </c>
      <c r="I479" s="176"/>
      <c r="L479" s="173"/>
      <c r="M479" s="177"/>
      <c r="T479" s="178"/>
      <c r="AT479" s="174" t="s">
        <v>138</v>
      </c>
      <c r="AU479" s="174" t="s">
        <v>85</v>
      </c>
      <c r="AV479" s="14" t="s">
        <v>81</v>
      </c>
      <c r="AW479" s="14" t="s">
        <v>33</v>
      </c>
      <c r="AX479" s="14" t="s">
        <v>76</v>
      </c>
      <c r="AY479" s="174" t="s">
        <v>126</v>
      </c>
    </row>
    <row r="480" spans="2:65" s="14" customFormat="1" ht="22.5">
      <c r="B480" s="173"/>
      <c r="D480" s="145" t="s">
        <v>138</v>
      </c>
      <c r="E480" s="174" t="s">
        <v>1</v>
      </c>
      <c r="F480" s="175" t="s">
        <v>263</v>
      </c>
      <c r="H480" s="174" t="s">
        <v>1</v>
      </c>
      <c r="I480" s="176"/>
      <c r="L480" s="173"/>
      <c r="M480" s="177"/>
      <c r="T480" s="178"/>
      <c r="AT480" s="174" t="s">
        <v>138</v>
      </c>
      <c r="AU480" s="174" t="s">
        <v>85</v>
      </c>
      <c r="AV480" s="14" t="s">
        <v>81</v>
      </c>
      <c r="AW480" s="14" t="s">
        <v>33</v>
      </c>
      <c r="AX480" s="14" t="s">
        <v>76</v>
      </c>
      <c r="AY480" s="174" t="s">
        <v>126</v>
      </c>
    </row>
    <row r="481" spans="2:65" s="14" customFormat="1" ht="22.5">
      <c r="B481" s="173"/>
      <c r="D481" s="145" t="s">
        <v>138</v>
      </c>
      <c r="E481" s="174" t="s">
        <v>1</v>
      </c>
      <c r="F481" s="175" t="s">
        <v>392</v>
      </c>
      <c r="H481" s="174" t="s">
        <v>1</v>
      </c>
      <c r="I481" s="176"/>
      <c r="L481" s="173"/>
      <c r="M481" s="177"/>
      <c r="T481" s="178"/>
      <c r="AT481" s="174" t="s">
        <v>138</v>
      </c>
      <c r="AU481" s="174" t="s">
        <v>85</v>
      </c>
      <c r="AV481" s="14" t="s">
        <v>81</v>
      </c>
      <c r="AW481" s="14" t="s">
        <v>33</v>
      </c>
      <c r="AX481" s="14" t="s">
        <v>76</v>
      </c>
      <c r="AY481" s="174" t="s">
        <v>126</v>
      </c>
    </row>
    <row r="482" spans="2:65" s="12" customFormat="1" ht="11.25">
      <c r="B482" s="149"/>
      <c r="D482" s="145" t="s">
        <v>138</v>
      </c>
      <c r="E482" s="150" t="s">
        <v>1</v>
      </c>
      <c r="F482" s="151" t="s">
        <v>81</v>
      </c>
      <c r="H482" s="152">
        <v>1</v>
      </c>
      <c r="I482" s="153"/>
      <c r="L482" s="149"/>
      <c r="M482" s="154"/>
      <c r="T482" s="155"/>
      <c r="AT482" s="150" t="s">
        <v>138</v>
      </c>
      <c r="AU482" s="150" t="s">
        <v>85</v>
      </c>
      <c r="AV482" s="12" t="s">
        <v>85</v>
      </c>
      <c r="AW482" s="12" t="s">
        <v>33</v>
      </c>
      <c r="AX482" s="12" t="s">
        <v>76</v>
      </c>
      <c r="AY482" s="150" t="s">
        <v>126</v>
      </c>
    </row>
    <row r="483" spans="2:65" s="13" customFormat="1" ht="11.25">
      <c r="B483" s="156"/>
      <c r="D483" s="145" t="s">
        <v>138</v>
      </c>
      <c r="E483" s="157" t="s">
        <v>1</v>
      </c>
      <c r="F483" s="158" t="s">
        <v>140</v>
      </c>
      <c r="H483" s="159">
        <v>1</v>
      </c>
      <c r="I483" s="160"/>
      <c r="L483" s="156"/>
      <c r="M483" s="161"/>
      <c r="T483" s="162"/>
      <c r="AT483" s="157" t="s">
        <v>138</v>
      </c>
      <c r="AU483" s="157" t="s">
        <v>85</v>
      </c>
      <c r="AV483" s="13" t="s">
        <v>134</v>
      </c>
      <c r="AW483" s="13" t="s">
        <v>33</v>
      </c>
      <c r="AX483" s="13" t="s">
        <v>81</v>
      </c>
      <c r="AY483" s="157" t="s">
        <v>126</v>
      </c>
    </row>
    <row r="484" spans="2:65" s="1" customFormat="1" ht="37.9" customHeight="1">
      <c r="B484" s="131"/>
      <c r="C484" s="132" t="s">
        <v>393</v>
      </c>
      <c r="D484" s="132" t="s">
        <v>129</v>
      </c>
      <c r="E484" s="133" t="s">
        <v>394</v>
      </c>
      <c r="F484" s="134" t="s">
        <v>395</v>
      </c>
      <c r="G484" s="135" t="s">
        <v>276</v>
      </c>
      <c r="H484" s="136">
        <v>1</v>
      </c>
      <c r="I484" s="137"/>
      <c r="J484" s="138">
        <f>ROUND(I484*H484,2)</f>
        <v>0</v>
      </c>
      <c r="K484" s="134" t="s">
        <v>148</v>
      </c>
      <c r="L484" s="31"/>
      <c r="M484" s="139" t="s">
        <v>1</v>
      </c>
      <c r="N484" s="140" t="s">
        <v>41</v>
      </c>
      <c r="P484" s="141">
        <f>O484*H484</f>
        <v>0</v>
      </c>
      <c r="Q484" s="141">
        <v>0</v>
      </c>
      <c r="R484" s="141">
        <f>Q484*H484</f>
        <v>0</v>
      </c>
      <c r="S484" s="141">
        <v>0</v>
      </c>
      <c r="T484" s="142">
        <f>S484*H484</f>
        <v>0</v>
      </c>
      <c r="AR484" s="143" t="s">
        <v>225</v>
      </c>
      <c r="AT484" s="143" t="s">
        <v>129</v>
      </c>
      <c r="AU484" s="143" t="s">
        <v>85</v>
      </c>
      <c r="AY484" s="16" t="s">
        <v>126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6" t="s">
        <v>81</v>
      </c>
      <c r="BK484" s="144">
        <f>ROUND(I484*H484,2)</f>
        <v>0</v>
      </c>
      <c r="BL484" s="16" t="s">
        <v>225</v>
      </c>
      <c r="BM484" s="143" t="s">
        <v>396</v>
      </c>
    </row>
    <row r="485" spans="2:65" s="14" customFormat="1" ht="22.5">
      <c r="B485" s="173"/>
      <c r="D485" s="145" t="s">
        <v>138</v>
      </c>
      <c r="E485" s="174" t="s">
        <v>1</v>
      </c>
      <c r="F485" s="175" t="s">
        <v>397</v>
      </c>
      <c r="H485" s="174" t="s">
        <v>1</v>
      </c>
      <c r="I485" s="176"/>
      <c r="L485" s="173"/>
      <c r="M485" s="177"/>
      <c r="T485" s="178"/>
      <c r="AT485" s="174" t="s">
        <v>138</v>
      </c>
      <c r="AU485" s="174" t="s">
        <v>85</v>
      </c>
      <c r="AV485" s="14" t="s">
        <v>81</v>
      </c>
      <c r="AW485" s="14" t="s">
        <v>33</v>
      </c>
      <c r="AX485" s="14" t="s">
        <v>76</v>
      </c>
      <c r="AY485" s="174" t="s">
        <v>126</v>
      </c>
    </row>
    <row r="486" spans="2:65" s="14" customFormat="1" ht="22.5">
      <c r="B486" s="173"/>
      <c r="D486" s="145" t="s">
        <v>138</v>
      </c>
      <c r="E486" s="174" t="s">
        <v>1</v>
      </c>
      <c r="F486" s="175" t="s">
        <v>398</v>
      </c>
      <c r="H486" s="174" t="s">
        <v>1</v>
      </c>
      <c r="I486" s="176"/>
      <c r="L486" s="173"/>
      <c r="M486" s="177"/>
      <c r="T486" s="178"/>
      <c r="AT486" s="174" t="s">
        <v>138</v>
      </c>
      <c r="AU486" s="174" t="s">
        <v>85</v>
      </c>
      <c r="AV486" s="14" t="s">
        <v>81</v>
      </c>
      <c r="AW486" s="14" t="s">
        <v>33</v>
      </c>
      <c r="AX486" s="14" t="s">
        <v>76</v>
      </c>
      <c r="AY486" s="174" t="s">
        <v>126</v>
      </c>
    </row>
    <row r="487" spans="2:65" s="14" customFormat="1" ht="33.75">
      <c r="B487" s="173"/>
      <c r="D487" s="145" t="s">
        <v>138</v>
      </c>
      <c r="E487" s="174" t="s">
        <v>1</v>
      </c>
      <c r="F487" s="175" t="s">
        <v>399</v>
      </c>
      <c r="H487" s="174" t="s">
        <v>1</v>
      </c>
      <c r="I487" s="176"/>
      <c r="L487" s="173"/>
      <c r="M487" s="177"/>
      <c r="T487" s="178"/>
      <c r="AT487" s="174" t="s">
        <v>138</v>
      </c>
      <c r="AU487" s="174" t="s">
        <v>85</v>
      </c>
      <c r="AV487" s="14" t="s">
        <v>81</v>
      </c>
      <c r="AW487" s="14" t="s">
        <v>33</v>
      </c>
      <c r="AX487" s="14" t="s">
        <v>76</v>
      </c>
      <c r="AY487" s="174" t="s">
        <v>126</v>
      </c>
    </row>
    <row r="488" spans="2:65" s="14" customFormat="1" ht="22.5">
      <c r="B488" s="173"/>
      <c r="D488" s="145" t="s">
        <v>138</v>
      </c>
      <c r="E488" s="174" t="s">
        <v>1</v>
      </c>
      <c r="F488" s="175" t="s">
        <v>400</v>
      </c>
      <c r="H488" s="174" t="s">
        <v>1</v>
      </c>
      <c r="I488" s="176"/>
      <c r="L488" s="173"/>
      <c r="M488" s="177"/>
      <c r="T488" s="178"/>
      <c r="AT488" s="174" t="s">
        <v>138</v>
      </c>
      <c r="AU488" s="174" t="s">
        <v>85</v>
      </c>
      <c r="AV488" s="14" t="s">
        <v>81</v>
      </c>
      <c r="AW488" s="14" t="s">
        <v>33</v>
      </c>
      <c r="AX488" s="14" t="s">
        <v>76</v>
      </c>
      <c r="AY488" s="174" t="s">
        <v>126</v>
      </c>
    </row>
    <row r="489" spans="2:65" s="14" customFormat="1" ht="22.5">
      <c r="B489" s="173"/>
      <c r="D489" s="145" t="s">
        <v>138</v>
      </c>
      <c r="E489" s="174" t="s">
        <v>1</v>
      </c>
      <c r="F489" s="175" t="s">
        <v>401</v>
      </c>
      <c r="H489" s="174" t="s">
        <v>1</v>
      </c>
      <c r="I489" s="176"/>
      <c r="L489" s="173"/>
      <c r="M489" s="177"/>
      <c r="T489" s="178"/>
      <c r="AT489" s="174" t="s">
        <v>138</v>
      </c>
      <c r="AU489" s="174" t="s">
        <v>85</v>
      </c>
      <c r="AV489" s="14" t="s">
        <v>81</v>
      </c>
      <c r="AW489" s="14" t="s">
        <v>33</v>
      </c>
      <c r="AX489" s="14" t="s">
        <v>76</v>
      </c>
      <c r="AY489" s="174" t="s">
        <v>126</v>
      </c>
    </row>
    <row r="490" spans="2:65" s="14" customFormat="1" ht="22.5">
      <c r="B490" s="173"/>
      <c r="D490" s="145" t="s">
        <v>138</v>
      </c>
      <c r="E490" s="174" t="s">
        <v>1</v>
      </c>
      <c r="F490" s="175" t="s">
        <v>263</v>
      </c>
      <c r="H490" s="174" t="s">
        <v>1</v>
      </c>
      <c r="I490" s="176"/>
      <c r="L490" s="173"/>
      <c r="M490" s="177"/>
      <c r="T490" s="178"/>
      <c r="AT490" s="174" t="s">
        <v>138</v>
      </c>
      <c r="AU490" s="174" t="s">
        <v>85</v>
      </c>
      <c r="AV490" s="14" t="s">
        <v>81</v>
      </c>
      <c r="AW490" s="14" t="s">
        <v>33</v>
      </c>
      <c r="AX490" s="14" t="s">
        <v>76</v>
      </c>
      <c r="AY490" s="174" t="s">
        <v>126</v>
      </c>
    </row>
    <row r="491" spans="2:65" s="14" customFormat="1" ht="22.5">
      <c r="B491" s="173"/>
      <c r="D491" s="145" t="s">
        <v>138</v>
      </c>
      <c r="E491" s="174" t="s">
        <v>1</v>
      </c>
      <c r="F491" s="175" t="s">
        <v>264</v>
      </c>
      <c r="H491" s="174" t="s">
        <v>1</v>
      </c>
      <c r="I491" s="176"/>
      <c r="L491" s="173"/>
      <c r="M491" s="177"/>
      <c r="T491" s="178"/>
      <c r="AT491" s="174" t="s">
        <v>138</v>
      </c>
      <c r="AU491" s="174" t="s">
        <v>85</v>
      </c>
      <c r="AV491" s="14" t="s">
        <v>81</v>
      </c>
      <c r="AW491" s="14" t="s">
        <v>33</v>
      </c>
      <c r="AX491" s="14" t="s">
        <v>76</v>
      </c>
      <c r="AY491" s="174" t="s">
        <v>126</v>
      </c>
    </row>
    <row r="492" spans="2:65" s="12" customFormat="1" ht="11.25">
      <c r="B492" s="149"/>
      <c r="D492" s="145" t="s">
        <v>138</v>
      </c>
      <c r="E492" s="150" t="s">
        <v>1</v>
      </c>
      <c r="F492" s="151" t="s">
        <v>81</v>
      </c>
      <c r="H492" s="152">
        <v>1</v>
      </c>
      <c r="I492" s="153"/>
      <c r="L492" s="149"/>
      <c r="M492" s="154"/>
      <c r="T492" s="155"/>
      <c r="AT492" s="150" t="s">
        <v>138</v>
      </c>
      <c r="AU492" s="150" t="s">
        <v>85</v>
      </c>
      <c r="AV492" s="12" t="s">
        <v>85</v>
      </c>
      <c r="AW492" s="12" t="s">
        <v>33</v>
      </c>
      <c r="AX492" s="12" t="s">
        <v>76</v>
      </c>
      <c r="AY492" s="150" t="s">
        <v>126</v>
      </c>
    </row>
    <row r="493" spans="2:65" s="13" customFormat="1" ht="11.25">
      <c r="B493" s="156"/>
      <c r="D493" s="145" t="s">
        <v>138</v>
      </c>
      <c r="E493" s="157" t="s">
        <v>1</v>
      </c>
      <c r="F493" s="158" t="s">
        <v>140</v>
      </c>
      <c r="H493" s="159">
        <v>1</v>
      </c>
      <c r="I493" s="160"/>
      <c r="L493" s="156"/>
      <c r="M493" s="161"/>
      <c r="T493" s="162"/>
      <c r="AT493" s="157" t="s">
        <v>138</v>
      </c>
      <c r="AU493" s="157" t="s">
        <v>85</v>
      </c>
      <c r="AV493" s="13" t="s">
        <v>134</v>
      </c>
      <c r="AW493" s="13" t="s">
        <v>33</v>
      </c>
      <c r="AX493" s="13" t="s">
        <v>81</v>
      </c>
      <c r="AY493" s="157" t="s">
        <v>126</v>
      </c>
    </row>
    <row r="494" spans="2:65" s="1" customFormat="1" ht="37.9" customHeight="1">
      <c r="B494" s="131"/>
      <c r="C494" s="132" t="s">
        <v>402</v>
      </c>
      <c r="D494" s="132" t="s">
        <v>129</v>
      </c>
      <c r="E494" s="133" t="s">
        <v>403</v>
      </c>
      <c r="F494" s="134" t="s">
        <v>404</v>
      </c>
      <c r="G494" s="135" t="s">
        <v>276</v>
      </c>
      <c r="H494" s="136">
        <v>1</v>
      </c>
      <c r="I494" s="137"/>
      <c r="J494" s="138">
        <f>ROUND(I494*H494,2)</f>
        <v>0</v>
      </c>
      <c r="K494" s="134" t="s">
        <v>148</v>
      </c>
      <c r="L494" s="31"/>
      <c r="M494" s="139" t="s">
        <v>1</v>
      </c>
      <c r="N494" s="140" t="s">
        <v>41</v>
      </c>
      <c r="P494" s="141">
        <f>O494*H494</f>
        <v>0</v>
      </c>
      <c r="Q494" s="141">
        <v>0</v>
      </c>
      <c r="R494" s="141">
        <f>Q494*H494</f>
        <v>0</v>
      </c>
      <c r="S494" s="141">
        <v>8.9999999999999998E-4</v>
      </c>
      <c r="T494" s="142">
        <f>S494*H494</f>
        <v>8.9999999999999998E-4</v>
      </c>
      <c r="AR494" s="143" t="s">
        <v>225</v>
      </c>
      <c r="AT494" s="143" t="s">
        <v>129</v>
      </c>
      <c r="AU494" s="143" t="s">
        <v>85</v>
      </c>
      <c r="AY494" s="16" t="s">
        <v>126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6" t="s">
        <v>81</v>
      </c>
      <c r="BK494" s="144">
        <f>ROUND(I494*H494,2)</f>
        <v>0</v>
      </c>
      <c r="BL494" s="16" t="s">
        <v>225</v>
      </c>
      <c r="BM494" s="143" t="s">
        <v>405</v>
      </c>
    </row>
    <row r="495" spans="2:65" s="14" customFormat="1" ht="22.5">
      <c r="B495" s="173"/>
      <c r="D495" s="145" t="s">
        <v>138</v>
      </c>
      <c r="E495" s="174" t="s">
        <v>1</v>
      </c>
      <c r="F495" s="175" t="s">
        <v>406</v>
      </c>
      <c r="H495" s="174" t="s">
        <v>1</v>
      </c>
      <c r="I495" s="176"/>
      <c r="L495" s="173"/>
      <c r="M495" s="177"/>
      <c r="T495" s="178"/>
      <c r="AT495" s="174" t="s">
        <v>138</v>
      </c>
      <c r="AU495" s="174" t="s">
        <v>85</v>
      </c>
      <c r="AV495" s="14" t="s">
        <v>81</v>
      </c>
      <c r="AW495" s="14" t="s">
        <v>33</v>
      </c>
      <c r="AX495" s="14" t="s">
        <v>76</v>
      </c>
      <c r="AY495" s="174" t="s">
        <v>126</v>
      </c>
    </row>
    <row r="496" spans="2:65" s="14" customFormat="1" ht="22.5">
      <c r="B496" s="173"/>
      <c r="D496" s="145" t="s">
        <v>138</v>
      </c>
      <c r="E496" s="174" t="s">
        <v>1</v>
      </c>
      <c r="F496" s="175" t="s">
        <v>263</v>
      </c>
      <c r="H496" s="174" t="s">
        <v>1</v>
      </c>
      <c r="I496" s="176"/>
      <c r="L496" s="173"/>
      <c r="M496" s="177"/>
      <c r="T496" s="178"/>
      <c r="AT496" s="174" t="s">
        <v>138</v>
      </c>
      <c r="AU496" s="174" t="s">
        <v>85</v>
      </c>
      <c r="AV496" s="14" t="s">
        <v>81</v>
      </c>
      <c r="AW496" s="14" t="s">
        <v>33</v>
      </c>
      <c r="AX496" s="14" t="s">
        <v>76</v>
      </c>
      <c r="AY496" s="174" t="s">
        <v>126</v>
      </c>
    </row>
    <row r="497" spans="2:65" s="14" customFormat="1" ht="22.5">
      <c r="B497" s="173"/>
      <c r="D497" s="145" t="s">
        <v>138</v>
      </c>
      <c r="E497" s="174" t="s">
        <v>1</v>
      </c>
      <c r="F497" s="175" t="s">
        <v>264</v>
      </c>
      <c r="H497" s="174" t="s">
        <v>1</v>
      </c>
      <c r="I497" s="176"/>
      <c r="L497" s="173"/>
      <c r="M497" s="177"/>
      <c r="T497" s="178"/>
      <c r="AT497" s="174" t="s">
        <v>138</v>
      </c>
      <c r="AU497" s="174" t="s">
        <v>85</v>
      </c>
      <c r="AV497" s="14" t="s">
        <v>81</v>
      </c>
      <c r="AW497" s="14" t="s">
        <v>33</v>
      </c>
      <c r="AX497" s="14" t="s">
        <v>76</v>
      </c>
      <c r="AY497" s="174" t="s">
        <v>126</v>
      </c>
    </row>
    <row r="498" spans="2:65" s="12" customFormat="1" ht="11.25">
      <c r="B498" s="149"/>
      <c r="D498" s="145" t="s">
        <v>138</v>
      </c>
      <c r="E498" s="150" t="s">
        <v>1</v>
      </c>
      <c r="F498" s="151" t="s">
        <v>81</v>
      </c>
      <c r="H498" s="152">
        <v>1</v>
      </c>
      <c r="I498" s="153"/>
      <c r="L498" s="149"/>
      <c r="M498" s="154"/>
      <c r="T498" s="155"/>
      <c r="AT498" s="150" t="s">
        <v>138</v>
      </c>
      <c r="AU498" s="150" t="s">
        <v>85</v>
      </c>
      <c r="AV498" s="12" t="s">
        <v>85</v>
      </c>
      <c r="AW498" s="12" t="s">
        <v>33</v>
      </c>
      <c r="AX498" s="12" t="s">
        <v>76</v>
      </c>
      <c r="AY498" s="150" t="s">
        <v>126</v>
      </c>
    </row>
    <row r="499" spans="2:65" s="13" customFormat="1" ht="11.25">
      <c r="B499" s="156"/>
      <c r="D499" s="145" t="s">
        <v>138</v>
      </c>
      <c r="E499" s="157" t="s">
        <v>1</v>
      </c>
      <c r="F499" s="158" t="s">
        <v>140</v>
      </c>
      <c r="H499" s="159">
        <v>1</v>
      </c>
      <c r="I499" s="160"/>
      <c r="L499" s="156"/>
      <c r="M499" s="161"/>
      <c r="T499" s="162"/>
      <c r="AT499" s="157" t="s">
        <v>138</v>
      </c>
      <c r="AU499" s="157" t="s">
        <v>85</v>
      </c>
      <c r="AV499" s="13" t="s">
        <v>134</v>
      </c>
      <c r="AW499" s="13" t="s">
        <v>33</v>
      </c>
      <c r="AX499" s="13" t="s">
        <v>81</v>
      </c>
      <c r="AY499" s="157" t="s">
        <v>126</v>
      </c>
    </row>
    <row r="500" spans="2:65" s="1" customFormat="1" ht="37.9" customHeight="1">
      <c r="B500" s="131"/>
      <c r="C500" s="132" t="s">
        <v>407</v>
      </c>
      <c r="D500" s="132" t="s">
        <v>129</v>
      </c>
      <c r="E500" s="133" t="s">
        <v>408</v>
      </c>
      <c r="F500" s="134" t="s">
        <v>409</v>
      </c>
      <c r="G500" s="135" t="s">
        <v>276</v>
      </c>
      <c r="H500" s="136">
        <v>49</v>
      </c>
      <c r="I500" s="137"/>
      <c r="J500" s="138">
        <f>ROUND(I500*H500,2)</f>
        <v>0</v>
      </c>
      <c r="K500" s="134" t="s">
        <v>148</v>
      </c>
      <c r="L500" s="31"/>
      <c r="M500" s="139" t="s">
        <v>1</v>
      </c>
      <c r="N500" s="140" t="s">
        <v>41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225</v>
      </c>
      <c r="AT500" s="143" t="s">
        <v>129</v>
      </c>
      <c r="AU500" s="143" t="s">
        <v>85</v>
      </c>
      <c r="AY500" s="16" t="s">
        <v>126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6" t="s">
        <v>81</v>
      </c>
      <c r="BK500" s="144">
        <f>ROUND(I500*H500,2)</f>
        <v>0</v>
      </c>
      <c r="BL500" s="16" t="s">
        <v>225</v>
      </c>
      <c r="BM500" s="143" t="s">
        <v>410</v>
      </c>
    </row>
    <row r="501" spans="2:65" s="14" customFormat="1" ht="33.75">
      <c r="B501" s="173"/>
      <c r="D501" s="145" t="s">
        <v>138</v>
      </c>
      <c r="E501" s="174" t="s">
        <v>1</v>
      </c>
      <c r="F501" s="175" t="s">
        <v>411</v>
      </c>
      <c r="H501" s="174" t="s">
        <v>1</v>
      </c>
      <c r="I501" s="176"/>
      <c r="L501" s="173"/>
      <c r="M501" s="177"/>
      <c r="T501" s="178"/>
      <c r="AT501" s="174" t="s">
        <v>138</v>
      </c>
      <c r="AU501" s="174" t="s">
        <v>85</v>
      </c>
      <c r="AV501" s="14" t="s">
        <v>81</v>
      </c>
      <c r="AW501" s="14" t="s">
        <v>33</v>
      </c>
      <c r="AX501" s="14" t="s">
        <v>76</v>
      </c>
      <c r="AY501" s="174" t="s">
        <v>126</v>
      </c>
    </row>
    <row r="502" spans="2:65" s="14" customFormat="1" ht="22.5">
      <c r="B502" s="173"/>
      <c r="D502" s="145" t="s">
        <v>138</v>
      </c>
      <c r="E502" s="174" t="s">
        <v>1</v>
      </c>
      <c r="F502" s="175" t="s">
        <v>412</v>
      </c>
      <c r="H502" s="174" t="s">
        <v>1</v>
      </c>
      <c r="I502" s="176"/>
      <c r="L502" s="173"/>
      <c r="M502" s="177"/>
      <c r="T502" s="178"/>
      <c r="AT502" s="174" t="s">
        <v>138</v>
      </c>
      <c r="AU502" s="174" t="s">
        <v>85</v>
      </c>
      <c r="AV502" s="14" t="s">
        <v>81</v>
      </c>
      <c r="AW502" s="14" t="s">
        <v>33</v>
      </c>
      <c r="AX502" s="14" t="s">
        <v>76</v>
      </c>
      <c r="AY502" s="174" t="s">
        <v>126</v>
      </c>
    </row>
    <row r="503" spans="2:65" s="14" customFormat="1" ht="22.5">
      <c r="B503" s="173"/>
      <c r="D503" s="145" t="s">
        <v>138</v>
      </c>
      <c r="E503" s="174" t="s">
        <v>1</v>
      </c>
      <c r="F503" s="175" t="s">
        <v>413</v>
      </c>
      <c r="H503" s="174" t="s">
        <v>1</v>
      </c>
      <c r="I503" s="176"/>
      <c r="L503" s="173"/>
      <c r="M503" s="177"/>
      <c r="T503" s="178"/>
      <c r="AT503" s="174" t="s">
        <v>138</v>
      </c>
      <c r="AU503" s="174" t="s">
        <v>85</v>
      </c>
      <c r="AV503" s="14" t="s">
        <v>81</v>
      </c>
      <c r="AW503" s="14" t="s">
        <v>33</v>
      </c>
      <c r="AX503" s="14" t="s">
        <v>76</v>
      </c>
      <c r="AY503" s="174" t="s">
        <v>126</v>
      </c>
    </row>
    <row r="504" spans="2:65" s="14" customFormat="1" ht="22.5">
      <c r="B504" s="173"/>
      <c r="D504" s="145" t="s">
        <v>138</v>
      </c>
      <c r="E504" s="174" t="s">
        <v>1</v>
      </c>
      <c r="F504" s="175" t="s">
        <v>414</v>
      </c>
      <c r="H504" s="174" t="s">
        <v>1</v>
      </c>
      <c r="I504" s="176"/>
      <c r="L504" s="173"/>
      <c r="M504" s="177"/>
      <c r="T504" s="178"/>
      <c r="AT504" s="174" t="s">
        <v>138</v>
      </c>
      <c r="AU504" s="174" t="s">
        <v>85</v>
      </c>
      <c r="AV504" s="14" t="s">
        <v>81</v>
      </c>
      <c r="AW504" s="14" t="s">
        <v>33</v>
      </c>
      <c r="AX504" s="14" t="s">
        <v>76</v>
      </c>
      <c r="AY504" s="174" t="s">
        <v>126</v>
      </c>
    </row>
    <row r="505" spans="2:65" s="14" customFormat="1" ht="22.5">
      <c r="B505" s="173"/>
      <c r="D505" s="145" t="s">
        <v>138</v>
      </c>
      <c r="E505" s="174" t="s">
        <v>1</v>
      </c>
      <c r="F505" s="175" t="s">
        <v>263</v>
      </c>
      <c r="H505" s="174" t="s">
        <v>1</v>
      </c>
      <c r="I505" s="176"/>
      <c r="L505" s="173"/>
      <c r="M505" s="177"/>
      <c r="T505" s="178"/>
      <c r="AT505" s="174" t="s">
        <v>138</v>
      </c>
      <c r="AU505" s="174" t="s">
        <v>85</v>
      </c>
      <c r="AV505" s="14" t="s">
        <v>81</v>
      </c>
      <c r="AW505" s="14" t="s">
        <v>33</v>
      </c>
      <c r="AX505" s="14" t="s">
        <v>76</v>
      </c>
      <c r="AY505" s="174" t="s">
        <v>126</v>
      </c>
    </row>
    <row r="506" spans="2:65" s="12" customFormat="1" ht="11.25">
      <c r="B506" s="149"/>
      <c r="D506" s="145" t="s">
        <v>138</v>
      </c>
      <c r="E506" s="150" t="s">
        <v>1</v>
      </c>
      <c r="F506" s="151" t="s">
        <v>407</v>
      </c>
      <c r="H506" s="152">
        <v>49</v>
      </c>
      <c r="I506" s="153"/>
      <c r="L506" s="149"/>
      <c r="M506" s="154"/>
      <c r="T506" s="155"/>
      <c r="AT506" s="150" t="s">
        <v>138</v>
      </c>
      <c r="AU506" s="150" t="s">
        <v>85</v>
      </c>
      <c r="AV506" s="12" t="s">
        <v>85</v>
      </c>
      <c r="AW506" s="12" t="s">
        <v>33</v>
      </c>
      <c r="AX506" s="12" t="s">
        <v>76</v>
      </c>
      <c r="AY506" s="150" t="s">
        <v>126</v>
      </c>
    </row>
    <row r="507" spans="2:65" s="13" customFormat="1" ht="11.25">
      <c r="B507" s="156"/>
      <c r="D507" s="145" t="s">
        <v>138</v>
      </c>
      <c r="E507" s="157" t="s">
        <v>1</v>
      </c>
      <c r="F507" s="158" t="s">
        <v>140</v>
      </c>
      <c r="H507" s="159">
        <v>49</v>
      </c>
      <c r="I507" s="160"/>
      <c r="L507" s="156"/>
      <c r="M507" s="161"/>
      <c r="T507" s="162"/>
      <c r="AT507" s="157" t="s">
        <v>138</v>
      </c>
      <c r="AU507" s="157" t="s">
        <v>85</v>
      </c>
      <c r="AV507" s="13" t="s">
        <v>134</v>
      </c>
      <c r="AW507" s="13" t="s">
        <v>33</v>
      </c>
      <c r="AX507" s="13" t="s">
        <v>81</v>
      </c>
      <c r="AY507" s="157" t="s">
        <v>126</v>
      </c>
    </row>
    <row r="508" spans="2:65" s="1" customFormat="1" ht="37.9" customHeight="1">
      <c r="B508" s="131"/>
      <c r="C508" s="132" t="s">
        <v>415</v>
      </c>
      <c r="D508" s="132" t="s">
        <v>129</v>
      </c>
      <c r="E508" s="133" t="s">
        <v>416</v>
      </c>
      <c r="F508" s="134" t="s">
        <v>417</v>
      </c>
      <c r="G508" s="135" t="s">
        <v>276</v>
      </c>
      <c r="H508" s="136">
        <v>10</v>
      </c>
      <c r="I508" s="137"/>
      <c r="J508" s="138">
        <f>ROUND(I508*H508,2)</f>
        <v>0</v>
      </c>
      <c r="K508" s="134" t="s">
        <v>148</v>
      </c>
      <c r="L508" s="31"/>
      <c r="M508" s="139" t="s">
        <v>1</v>
      </c>
      <c r="N508" s="140" t="s">
        <v>41</v>
      </c>
      <c r="P508" s="141">
        <f>O508*H508</f>
        <v>0</v>
      </c>
      <c r="Q508" s="141">
        <v>0</v>
      </c>
      <c r="R508" s="141">
        <f>Q508*H508</f>
        <v>0</v>
      </c>
      <c r="S508" s="141">
        <v>0</v>
      </c>
      <c r="T508" s="142">
        <f>S508*H508</f>
        <v>0</v>
      </c>
      <c r="AR508" s="143" t="s">
        <v>225</v>
      </c>
      <c r="AT508" s="143" t="s">
        <v>129</v>
      </c>
      <c r="AU508" s="143" t="s">
        <v>85</v>
      </c>
      <c r="AY508" s="16" t="s">
        <v>126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6" t="s">
        <v>81</v>
      </c>
      <c r="BK508" s="144">
        <f>ROUND(I508*H508,2)</f>
        <v>0</v>
      </c>
      <c r="BL508" s="16" t="s">
        <v>225</v>
      </c>
      <c r="BM508" s="143" t="s">
        <v>418</v>
      </c>
    </row>
    <row r="509" spans="2:65" s="14" customFormat="1" ht="33.75">
      <c r="B509" s="173"/>
      <c r="D509" s="145" t="s">
        <v>138</v>
      </c>
      <c r="E509" s="174" t="s">
        <v>1</v>
      </c>
      <c r="F509" s="175" t="s">
        <v>411</v>
      </c>
      <c r="H509" s="174" t="s">
        <v>1</v>
      </c>
      <c r="I509" s="176"/>
      <c r="L509" s="173"/>
      <c r="M509" s="177"/>
      <c r="T509" s="178"/>
      <c r="AT509" s="174" t="s">
        <v>138</v>
      </c>
      <c r="AU509" s="174" t="s">
        <v>85</v>
      </c>
      <c r="AV509" s="14" t="s">
        <v>81</v>
      </c>
      <c r="AW509" s="14" t="s">
        <v>33</v>
      </c>
      <c r="AX509" s="14" t="s">
        <v>76</v>
      </c>
      <c r="AY509" s="174" t="s">
        <v>126</v>
      </c>
    </row>
    <row r="510" spans="2:65" s="14" customFormat="1" ht="22.5">
      <c r="B510" s="173"/>
      <c r="D510" s="145" t="s">
        <v>138</v>
      </c>
      <c r="E510" s="174" t="s">
        <v>1</v>
      </c>
      <c r="F510" s="175" t="s">
        <v>412</v>
      </c>
      <c r="H510" s="174" t="s">
        <v>1</v>
      </c>
      <c r="I510" s="176"/>
      <c r="L510" s="173"/>
      <c r="M510" s="177"/>
      <c r="T510" s="178"/>
      <c r="AT510" s="174" t="s">
        <v>138</v>
      </c>
      <c r="AU510" s="174" t="s">
        <v>85</v>
      </c>
      <c r="AV510" s="14" t="s">
        <v>81</v>
      </c>
      <c r="AW510" s="14" t="s">
        <v>33</v>
      </c>
      <c r="AX510" s="14" t="s">
        <v>76</v>
      </c>
      <c r="AY510" s="174" t="s">
        <v>126</v>
      </c>
    </row>
    <row r="511" spans="2:65" s="14" customFormat="1" ht="22.5">
      <c r="B511" s="173"/>
      <c r="D511" s="145" t="s">
        <v>138</v>
      </c>
      <c r="E511" s="174" t="s">
        <v>1</v>
      </c>
      <c r="F511" s="175" t="s">
        <v>413</v>
      </c>
      <c r="H511" s="174" t="s">
        <v>1</v>
      </c>
      <c r="I511" s="176"/>
      <c r="L511" s="173"/>
      <c r="M511" s="177"/>
      <c r="T511" s="178"/>
      <c r="AT511" s="174" t="s">
        <v>138</v>
      </c>
      <c r="AU511" s="174" t="s">
        <v>85</v>
      </c>
      <c r="AV511" s="14" t="s">
        <v>81</v>
      </c>
      <c r="AW511" s="14" t="s">
        <v>33</v>
      </c>
      <c r="AX511" s="14" t="s">
        <v>76</v>
      </c>
      <c r="AY511" s="174" t="s">
        <v>126</v>
      </c>
    </row>
    <row r="512" spans="2:65" s="14" customFormat="1" ht="22.5">
      <c r="B512" s="173"/>
      <c r="D512" s="145" t="s">
        <v>138</v>
      </c>
      <c r="E512" s="174" t="s">
        <v>1</v>
      </c>
      <c r="F512" s="175" t="s">
        <v>414</v>
      </c>
      <c r="H512" s="174" t="s">
        <v>1</v>
      </c>
      <c r="I512" s="176"/>
      <c r="L512" s="173"/>
      <c r="M512" s="177"/>
      <c r="T512" s="178"/>
      <c r="AT512" s="174" t="s">
        <v>138</v>
      </c>
      <c r="AU512" s="174" t="s">
        <v>85</v>
      </c>
      <c r="AV512" s="14" t="s">
        <v>81</v>
      </c>
      <c r="AW512" s="14" t="s">
        <v>33</v>
      </c>
      <c r="AX512" s="14" t="s">
        <v>76</v>
      </c>
      <c r="AY512" s="174" t="s">
        <v>126</v>
      </c>
    </row>
    <row r="513" spans="2:65" s="14" customFormat="1" ht="22.5">
      <c r="B513" s="173"/>
      <c r="D513" s="145" t="s">
        <v>138</v>
      </c>
      <c r="E513" s="174" t="s">
        <v>1</v>
      </c>
      <c r="F513" s="175" t="s">
        <v>263</v>
      </c>
      <c r="H513" s="174" t="s">
        <v>1</v>
      </c>
      <c r="I513" s="176"/>
      <c r="L513" s="173"/>
      <c r="M513" s="177"/>
      <c r="T513" s="178"/>
      <c r="AT513" s="174" t="s">
        <v>138</v>
      </c>
      <c r="AU513" s="174" t="s">
        <v>85</v>
      </c>
      <c r="AV513" s="14" t="s">
        <v>81</v>
      </c>
      <c r="AW513" s="14" t="s">
        <v>33</v>
      </c>
      <c r="AX513" s="14" t="s">
        <v>76</v>
      </c>
      <c r="AY513" s="174" t="s">
        <v>126</v>
      </c>
    </row>
    <row r="514" spans="2:65" s="12" customFormat="1" ht="11.25">
      <c r="B514" s="149"/>
      <c r="D514" s="145" t="s">
        <v>138</v>
      </c>
      <c r="E514" s="150" t="s">
        <v>1</v>
      </c>
      <c r="F514" s="151" t="s">
        <v>193</v>
      </c>
      <c r="H514" s="152">
        <v>10</v>
      </c>
      <c r="I514" s="153"/>
      <c r="L514" s="149"/>
      <c r="M514" s="154"/>
      <c r="T514" s="155"/>
      <c r="AT514" s="150" t="s">
        <v>138</v>
      </c>
      <c r="AU514" s="150" t="s">
        <v>85</v>
      </c>
      <c r="AV514" s="12" t="s">
        <v>85</v>
      </c>
      <c r="AW514" s="12" t="s">
        <v>33</v>
      </c>
      <c r="AX514" s="12" t="s">
        <v>76</v>
      </c>
      <c r="AY514" s="150" t="s">
        <v>126</v>
      </c>
    </row>
    <row r="515" spans="2:65" s="13" customFormat="1" ht="11.25">
      <c r="B515" s="156"/>
      <c r="D515" s="145" t="s">
        <v>138</v>
      </c>
      <c r="E515" s="157" t="s">
        <v>1</v>
      </c>
      <c r="F515" s="158" t="s">
        <v>140</v>
      </c>
      <c r="H515" s="159">
        <v>10</v>
      </c>
      <c r="I515" s="160"/>
      <c r="L515" s="156"/>
      <c r="M515" s="161"/>
      <c r="T515" s="162"/>
      <c r="AT515" s="157" t="s">
        <v>138</v>
      </c>
      <c r="AU515" s="157" t="s">
        <v>85</v>
      </c>
      <c r="AV515" s="13" t="s">
        <v>134</v>
      </c>
      <c r="AW515" s="13" t="s">
        <v>33</v>
      </c>
      <c r="AX515" s="13" t="s">
        <v>81</v>
      </c>
      <c r="AY515" s="157" t="s">
        <v>126</v>
      </c>
    </row>
    <row r="516" spans="2:65" s="1" customFormat="1" ht="37.9" customHeight="1">
      <c r="B516" s="131"/>
      <c r="C516" s="132" t="s">
        <v>419</v>
      </c>
      <c r="D516" s="132" t="s">
        <v>129</v>
      </c>
      <c r="E516" s="133" t="s">
        <v>420</v>
      </c>
      <c r="F516" s="134" t="s">
        <v>421</v>
      </c>
      <c r="G516" s="135" t="s">
        <v>276</v>
      </c>
      <c r="H516" s="136">
        <v>2</v>
      </c>
      <c r="I516" s="137"/>
      <c r="J516" s="138">
        <f>ROUND(I516*H516,2)</f>
        <v>0</v>
      </c>
      <c r="K516" s="134" t="s">
        <v>148</v>
      </c>
      <c r="L516" s="31"/>
      <c r="M516" s="139" t="s">
        <v>1</v>
      </c>
      <c r="N516" s="140" t="s">
        <v>41</v>
      </c>
      <c r="P516" s="141">
        <f>O516*H516</f>
        <v>0</v>
      </c>
      <c r="Q516" s="141">
        <v>0</v>
      </c>
      <c r="R516" s="141">
        <f>Q516*H516</f>
        <v>0</v>
      </c>
      <c r="S516" s="141">
        <v>0</v>
      </c>
      <c r="T516" s="142">
        <f>S516*H516</f>
        <v>0</v>
      </c>
      <c r="AR516" s="143" t="s">
        <v>225</v>
      </c>
      <c r="AT516" s="143" t="s">
        <v>129</v>
      </c>
      <c r="AU516" s="143" t="s">
        <v>85</v>
      </c>
      <c r="AY516" s="16" t="s">
        <v>126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6" t="s">
        <v>81</v>
      </c>
      <c r="BK516" s="144">
        <f>ROUND(I516*H516,2)</f>
        <v>0</v>
      </c>
      <c r="BL516" s="16" t="s">
        <v>225</v>
      </c>
      <c r="BM516" s="143" t="s">
        <v>422</v>
      </c>
    </row>
    <row r="517" spans="2:65" s="14" customFormat="1" ht="33.75">
      <c r="B517" s="173"/>
      <c r="D517" s="145" t="s">
        <v>138</v>
      </c>
      <c r="E517" s="174" t="s">
        <v>1</v>
      </c>
      <c r="F517" s="175" t="s">
        <v>411</v>
      </c>
      <c r="H517" s="174" t="s">
        <v>1</v>
      </c>
      <c r="I517" s="176"/>
      <c r="L517" s="173"/>
      <c r="M517" s="177"/>
      <c r="T517" s="178"/>
      <c r="AT517" s="174" t="s">
        <v>138</v>
      </c>
      <c r="AU517" s="174" t="s">
        <v>85</v>
      </c>
      <c r="AV517" s="14" t="s">
        <v>81</v>
      </c>
      <c r="AW517" s="14" t="s">
        <v>33</v>
      </c>
      <c r="AX517" s="14" t="s">
        <v>76</v>
      </c>
      <c r="AY517" s="174" t="s">
        <v>126</v>
      </c>
    </row>
    <row r="518" spans="2:65" s="14" customFormat="1" ht="22.5">
      <c r="B518" s="173"/>
      <c r="D518" s="145" t="s">
        <v>138</v>
      </c>
      <c r="E518" s="174" t="s">
        <v>1</v>
      </c>
      <c r="F518" s="175" t="s">
        <v>412</v>
      </c>
      <c r="H518" s="174" t="s">
        <v>1</v>
      </c>
      <c r="I518" s="176"/>
      <c r="L518" s="173"/>
      <c r="M518" s="177"/>
      <c r="T518" s="178"/>
      <c r="AT518" s="174" t="s">
        <v>138</v>
      </c>
      <c r="AU518" s="174" t="s">
        <v>85</v>
      </c>
      <c r="AV518" s="14" t="s">
        <v>81</v>
      </c>
      <c r="AW518" s="14" t="s">
        <v>33</v>
      </c>
      <c r="AX518" s="14" t="s">
        <v>76</v>
      </c>
      <c r="AY518" s="174" t="s">
        <v>126</v>
      </c>
    </row>
    <row r="519" spans="2:65" s="14" customFormat="1" ht="22.5">
      <c r="B519" s="173"/>
      <c r="D519" s="145" t="s">
        <v>138</v>
      </c>
      <c r="E519" s="174" t="s">
        <v>1</v>
      </c>
      <c r="F519" s="175" t="s">
        <v>413</v>
      </c>
      <c r="H519" s="174" t="s">
        <v>1</v>
      </c>
      <c r="I519" s="176"/>
      <c r="L519" s="173"/>
      <c r="M519" s="177"/>
      <c r="T519" s="178"/>
      <c r="AT519" s="174" t="s">
        <v>138</v>
      </c>
      <c r="AU519" s="174" t="s">
        <v>85</v>
      </c>
      <c r="AV519" s="14" t="s">
        <v>81</v>
      </c>
      <c r="AW519" s="14" t="s">
        <v>33</v>
      </c>
      <c r="AX519" s="14" t="s">
        <v>76</v>
      </c>
      <c r="AY519" s="174" t="s">
        <v>126</v>
      </c>
    </row>
    <row r="520" spans="2:65" s="14" customFormat="1" ht="22.5">
      <c r="B520" s="173"/>
      <c r="D520" s="145" t="s">
        <v>138</v>
      </c>
      <c r="E520" s="174" t="s">
        <v>1</v>
      </c>
      <c r="F520" s="175" t="s">
        <v>414</v>
      </c>
      <c r="H520" s="174" t="s">
        <v>1</v>
      </c>
      <c r="I520" s="176"/>
      <c r="L520" s="173"/>
      <c r="M520" s="177"/>
      <c r="T520" s="178"/>
      <c r="AT520" s="174" t="s">
        <v>138</v>
      </c>
      <c r="AU520" s="174" t="s">
        <v>85</v>
      </c>
      <c r="AV520" s="14" t="s">
        <v>81</v>
      </c>
      <c r="AW520" s="14" t="s">
        <v>33</v>
      </c>
      <c r="AX520" s="14" t="s">
        <v>76</v>
      </c>
      <c r="AY520" s="174" t="s">
        <v>126</v>
      </c>
    </row>
    <row r="521" spans="2:65" s="14" customFormat="1" ht="22.5">
      <c r="B521" s="173"/>
      <c r="D521" s="145" t="s">
        <v>138</v>
      </c>
      <c r="E521" s="174" t="s">
        <v>1</v>
      </c>
      <c r="F521" s="175" t="s">
        <v>263</v>
      </c>
      <c r="H521" s="174" t="s">
        <v>1</v>
      </c>
      <c r="I521" s="176"/>
      <c r="L521" s="173"/>
      <c r="M521" s="177"/>
      <c r="T521" s="178"/>
      <c r="AT521" s="174" t="s">
        <v>138</v>
      </c>
      <c r="AU521" s="174" t="s">
        <v>85</v>
      </c>
      <c r="AV521" s="14" t="s">
        <v>81</v>
      </c>
      <c r="AW521" s="14" t="s">
        <v>33</v>
      </c>
      <c r="AX521" s="14" t="s">
        <v>76</v>
      </c>
      <c r="AY521" s="174" t="s">
        <v>126</v>
      </c>
    </row>
    <row r="522" spans="2:65" s="12" customFormat="1" ht="11.25">
      <c r="B522" s="149"/>
      <c r="D522" s="145" t="s">
        <v>138</v>
      </c>
      <c r="E522" s="150" t="s">
        <v>1</v>
      </c>
      <c r="F522" s="151" t="s">
        <v>85</v>
      </c>
      <c r="H522" s="152">
        <v>2</v>
      </c>
      <c r="I522" s="153"/>
      <c r="L522" s="149"/>
      <c r="M522" s="154"/>
      <c r="T522" s="155"/>
      <c r="AT522" s="150" t="s">
        <v>138</v>
      </c>
      <c r="AU522" s="150" t="s">
        <v>85</v>
      </c>
      <c r="AV522" s="12" t="s">
        <v>85</v>
      </c>
      <c r="AW522" s="12" t="s">
        <v>33</v>
      </c>
      <c r="AX522" s="12" t="s">
        <v>76</v>
      </c>
      <c r="AY522" s="150" t="s">
        <v>126</v>
      </c>
    </row>
    <row r="523" spans="2:65" s="13" customFormat="1" ht="11.25">
      <c r="B523" s="156"/>
      <c r="D523" s="145" t="s">
        <v>138</v>
      </c>
      <c r="E523" s="157" t="s">
        <v>1</v>
      </c>
      <c r="F523" s="158" t="s">
        <v>140</v>
      </c>
      <c r="H523" s="159">
        <v>2</v>
      </c>
      <c r="I523" s="160"/>
      <c r="L523" s="156"/>
      <c r="M523" s="161"/>
      <c r="T523" s="162"/>
      <c r="AT523" s="157" t="s">
        <v>138</v>
      </c>
      <c r="AU523" s="157" t="s">
        <v>85</v>
      </c>
      <c r="AV523" s="13" t="s">
        <v>134</v>
      </c>
      <c r="AW523" s="13" t="s">
        <v>33</v>
      </c>
      <c r="AX523" s="13" t="s">
        <v>81</v>
      </c>
      <c r="AY523" s="157" t="s">
        <v>126</v>
      </c>
    </row>
    <row r="524" spans="2:65" s="1" customFormat="1" ht="37.9" customHeight="1">
      <c r="B524" s="131"/>
      <c r="C524" s="132" t="s">
        <v>423</v>
      </c>
      <c r="D524" s="132" t="s">
        <v>129</v>
      </c>
      <c r="E524" s="133" t="s">
        <v>424</v>
      </c>
      <c r="F524" s="134" t="s">
        <v>425</v>
      </c>
      <c r="G524" s="135" t="s">
        <v>276</v>
      </c>
      <c r="H524" s="136">
        <v>2</v>
      </c>
      <c r="I524" s="137"/>
      <c r="J524" s="138">
        <f>ROUND(I524*H524,2)</f>
        <v>0</v>
      </c>
      <c r="K524" s="134" t="s">
        <v>148</v>
      </c>
      <c r="L524" s="31"/>
      <c r="M524" s="139" t="s">
        <v>1</v>
      </c>
      <c r="N524" s="140" t="s">
        <v>41</v>
      </c>
      <c r="P524" s="141">
        <f>O524*H524</f>
        <v>0</v>
      </c>
      <c r="Q524" s="141">
        <v>0</v>
      </c>
      <c r="R524" s="141">
        <f>Q524*H524</f>
        <v>0</v>
      </c>
      <c r="S524" s="141">
        <v>0</v>
      </c>
      <c r="T524" s="142">
        <f>S524*H524</f>
        <v>0</v>
      </c>
      <c r="AR524" s="143" t="s">
        <v>225</v>
      </c>
      <c r="AT524" s="143" t="s">
        <v>129</v>
      </c>
      <c r="AU524" s="143" t="s">
        <v>85</v>
      </c>
      <c r="AY524" s="16" t="s">
        <v>126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6" t="s">
        <v>81</v>
      </c>
      <c r="BK524" s="144">
        <f>ROUND(I524*H524,2)</f>
        <v>0</v>
      </c>
      <c r="BL524" s="16" t="s">
        <v>225</v>
      </c>
      <c r="BM524" s="143" t="s">
        <v>426</v>
      </c>
    </row>
    <row r="525" spans="2:65" s="14" customFormat="1" ht="33.75">
      <c r="B525" s="173"/>
      <c r="D525" s="145" t="s">
        <v>138</v>
      </c>
      <c r="E525" s="174" t="s">
        <v>1</v>
      </c>
      <c r="F525" s="175" t="s">
        <v>427</v>
      </c>
      <c r="H525" s="174" t="s">
        <v>1</v>
      </c>
      <c r="I525" s="176"/>
      <c r="L525" s="173"/>
      <c r="M525" s="177"/>
      <c r="T525" s="178"/>
      <c r="AT525" s="174" t="s">
        <v>138</v>
      </c>
      <c r="AU525" s="174" t="s">
        <v>85</v>
      </c>
      <c r="AV525" s="14" t="s">
        <v>81</v>
      </c>
      <c r="AW525" s="14" t="s">
        <v>33</v>
      </c>
      <c r="AX525" s="14" t="s">
        <v>76</v>
      </c>
      <c r="AY525" s="174" t="s">
        <v>126</v>
      </c>
    </row>
    <row r="526" spans="2:65" s="14" customFormat="1" ht="33.75">
      <c r="B526" s="173"/>
      <c r="D526" s="145" t="s">
        <v>138</v>
      </c>
      <c r="E526" s="174" t="s">
        <v>1</v>
      </c>
      <c r="F526" s="175" t="s">
        <v>428</v>
      </c>
      <c r="H526" s="174" t="s">
        <v>1</v>
      </c>
      <c r="I526" s="176"/>
      <c r="L526" s="173"/>
      <c r="M526" s="177"/>
      <c r="T526" s="178"/>
      <c r="AT526" s="174" t="s">
        <v>138</v>
      </c>
      <c r="AU526" s="174" t="s">
        <v>85</v>
      </c>
      <c r="AV526" s="14" t="s">
        <v>81</v>
      </c>
      <c r="AW526" s="14" t="s">
        <v>33</v>
      </c>
      <c r="AX526" s="14" t="s">
        <v>76</v>
      </c>
      <c r="AY526" s="174" t="s">
        <v>126</v>
      </c>
    </row>
    <row r="527" spans="2:65" s="14" customFormat="1" ht="33.75">
      <c r="B527" s="173"/>
      <c r="D527" s="145" t="s">
        <v>138</v>
      </c>
      <c r="E527" s="174" t="s">
        <v>1</v>
      </c>
      <c r="F527" s="175" t="s">
        <v>411</v>
      </c>
      <c r="H527" s="174" t="s">
        <v>1</v>
      </c>
      <c r="I527" s="176"/>
      <c r="L527" s="173"/>
      <c r="M527" s="177"/>
      <c r="T527" s="178"/>
      <c r="AT527" s="174" t="s">
        <v>138</v>
      </c>
      <c r="AU527" s="174" t="s">
        <v>85</v>
      </c>
      <c r="AV527" s="14" t="s">
        <v>81</v>
      </c>
      <c r="AW527" s="14" t="s">
        <v>33</v>
      </c>
      <c r="AX527" s="14" t="s">
        <v>76</v>
      </c>
      <c r="AY527" s="174" t="s">
        <v>126</v>
      </c>
    </row>
    <row r="528" spans="2:65" s="14" customFormat="1" ht="22.5">
      <c r="B528" s="173"/>
      <c r="D528" s="145" t="s">
        <v>138</v>
      </c>
      <c r="E528" s="174" t="s">
        <v>1</v>
      </c>
      <c r="F528" s="175" t="s">
        <v>412</v>
      </c>
      <c r="H528" s="174" t="s">
        <v>1</v>
      </c>
      <c r="I528" s="176"/>
      <c r="L528" s="173"/>
      <c r="M528" s="177"/>
      <c r="T528" s="178"/>
      <c r="AT528" s="174" t="s">
        <v>138</v>
      </c>
      <c r="AU528" s="174" t="s">
        <v>85</v>
      </c>
      <c r="AV528" s="14" t="s">
        <v>81</v>
      </c>
      <c r="AW528" s="14" t="s">
        <v>33</v>
      </c>
      <c r="AX528" s="14" t="s">
        <v>76</v>
      </c>
      <c r="AY528" s="174" t="s">
        <v>126</v>
      </c>
    </row>
    <row r="529" spans="2:65" s="14" customFormat="1" ht="22.5">
      <c r="B529" s="173"/>
      <c r="D529" s="145" t="s">
        <v>138</v>
      </c>
      <c r="E529" s="174" t="s">
        <v>1</v>
      </c>
      <c r="F529" s="175" t="s">
        <v>413</v>
      </c>
      <c r="H529" s="174" t="s">
        <v>1</v>
      </c>
      <c r="I529" s="176"/>
      <c r="L529" s="173"/>
      <c r="M529" s="177"/>
      <c r="T529" s="178"/>
      <c r="AT529" s="174" t="s">
        <v>138</v>
      </c>
      <c r="AU529" s="174" t="s">
        <v>85</v>
      </c>
      <c r="AV529" s="14" t="s">
        <v>81</v>
      </c>
      <c r="AW529" s="14" t="s">
        <v>33</v>
      </c>
      <c r="AX529" s="14" t="s">
        <v>76</v>
      </c>
      <c r="AY529" s="174" t="s">
        <v>126</v>
      </c>
    </row>
    <row r="530" spans="2:65" s="14" customFormat="1" ht="22.5">
      <c r="B530" s="173"/>
      <c r="D530" s="145" t="s">
        <v>138</v>
      </c>
      <c r="E530" s="174" t="s">
        <v>1</v>
      </c>
      <c r="F530" s="175" t="s">
        <v>414</v>
      </c>
      <c r="H530" s="174" t="s">
        <v>1</v>
      </c>
      <c r="I530" s="176"/>
      <c r="L530" s="173"/>
      <c r="M530" s="177"/>
      <c r="T530" s="178"/>
      <c r="AT530" s="174" t="s">
        <v>138</v>
      </c>
      <c r="AU530" s="174" t="s">
        <v>85</v>
      </c>
      <c r="AV530" s="14" t="s">
        <v>81</v>
      </c>
      <c r="AW530" s="14" t="s">
        <v>33</v>
      </c>
      <c r="AX530" s="14" t="s">
        <v>76</v>
      </c>
      <c r="AY530" s="174" t="s">
        <v>126</v>
      </c>
    </row>
    <row r="531" spans="2:65" s="14" customFormat="1" ht="22.5">
      <c r="B531" s="173"/>
      <c r="D531" s="145" t="s">
        <v>138</v>
      </c>
      <c r="E531" s="174" t="s">
        <v>1</v>
      </c>
      <c r="F531" s="175" t="s">
        <v>263</v>
      </c>
      <c r="H531" s="174" t="s">
        <v>1</v>
      </c>
      <c r="I531" s="176"/>
      <c r="L531" s="173"/>
      <c r="M531" s="177"/>
      <c r="T531" s="178"/>
      <c r="AT531" s="174" t="s">
        <v>138</v>
      </c>
      <c r="AU531" s="174" t="s">
        <v>85</v>
      </c>
      <c r="AV531" s="14" t="s">
        <v>81</v>
      </c>
      <c r="AW531" s="14" t="s">
        <v>33</v>
      </c>
      <c r="AX531" s="14" t="s">
        <v>76</v>
      </c>
      <c r="AY531" s="174" t="s">
        <v>126</v>
      </c>
    </row>
    <row r="532" spans="2:65" s="12" customFormat="1" ht="11.25">
      <c r="B532" s="149"/>
      <c r="D532" s="145" t="s">
        <v>138</v>
      </c>
      <c r="E532" s="150" t="s">
        <v>1</v>
      </c>
      <c r="F532" s="151" t="s">
        <v>85</v>
      </c>
      <c r="H532" s="152">
        <v>2</v>
      </c>
      <c r="I532" s="153"/>
      <c r="L532" s="149"/>
      <c r="M532" s="154"/>
      <c r="T532" s="155"/>
      <c r="AT532" s="150" t="s">
        <v>138</v>
      </c>
      <c r="AU532" s="150" t="s">
        <v>85</v>
      </c>
      <c r="AV532" s="12" t="s">
        <v>85</v>
      </c>
      <c r="AW532" s="12" t="s">
        <v>33</v>
      </c>
      <c r="AX532" s="12" t="s">
        <v>76</v>
      </c>
      <c r="AY532" s="150" t="s">
        <v>126</v>
      </c>
    </row>
    <row r="533" spans="2:65" s="13" customFormat="1" ht="11.25">
      <c r="B533" s="156"/>
      <c r="D533" s="145" t="s">
        <v>138</v>
      </c>
      <c r="E533" s="157" t="s">
        <v>1</v>
      </c>
      <c r="F533" s="158" t="s">
        <v>140</v>
      </c>
      <c r="H533" s="159">
        <v>2</v>
      </c>
      <c r="I533" s="160"/>
      <c r="L533" s="156"/>
      <c r="M533" s="161"/>
      <c r="T533" s="162"/>
      <c r="AT533" s="157" t="s">
        <v>138</v>
      </c>
      <c r="AU533" s="157" t="s">
        <v>85</v>
      </c>
      <c r="AV533" s="13" t="s">
        <v>134</v>
      </c>
      <c r="AW533" s="13" t="s">
        <v>33</v>
      </c>
      <c r="AX533" s="13" t="s">
        <v>81</v>
      </c>
      <c r="AY533" s="157" t="s">
        <v>126</v>
      </c>
    </row>
    <row r="534" spans="2:65" s="1" customFormat="1" ht="37.9" customHeight="1">
      <c r="B534" s="131"/>
      <c r="C534" s="132" t="s">
        <v>429</v>
      </c>
      <c r="D534" s="132" t="s">
        <v>129</v>
      </c>
      <c r="E534" s="133" t="s">
        <v>430</v>
      </c>
      <c r="F534" s="134" t="s">
        <v>431</v>
      </c>
      <c r="G534" s="135" t="s">
        <v>236</v>
      </c>
      <c r="H534" s="136">
        <v>504</v>
      </c>
      <c r="I534" s="137"/>
      <c r="J534" s="138">
        <f>ROUND(I534*H534,2)</f>
        <v>0</v>
      </c>
      <c r="K534" s="134" t="s">
        <v>148</v>
      </c>
      <c r="L534" s="31"/>
      <c r="M534" s="139" t="s">
        <v>1</v>
      </c>
      <c r="N534" s="140" t="s">
        <v>41</v>
      </c>
      <c r="P534" s="141">
        <f>O534*H534</f>
        <v>0</v>
      </c>
      <c r="Q534" s="141">
        <v>0</v>
      </c>
      <c r="R534" s="141">
        <f>Q534*H534</f>
        <v>0</v>
      </c>
      <c r="S534" s="141">
        <v>0</v>
      </c>
      <c r="T534" s="142">
        <f>S534*H534</f>
        <v>0</v>
      </c>
      <c r="AR534" s="143" t="s">
        <v>225</v>
      </c>
      <c r="AT534" s="143" t="s">
        <v>129</v>
      </c>
      <c r="AU534" s="143" t="s">
        <v>85</v>
      </c>
      <c r="AY534" s="16" t="s">
        <v>126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6" t="s">
        <v>81</v>
      </c>
      <c r="BK534" s="144">
        <f>ROUND(I534*H534,2)</f>
        <v>0</v>
      </c>
      <c r="BL534" s="16" t="s">
        <v>225</v>
      </c>
      <c r="BM534" s="143" t="s">
        <v>432</v>
      </c>
    </row>
    <row r="535" spans="2:65" s="14" customFormat="1" ht="22.5">
      <c r="B535" s="173"/>
      <c r="D535" s="145" t="s">
        <v>138</v>
      </c>
      <c r="E535" s="174" t="s">
        <v>1</v>
      </c>
      <c r="F535" s="175" t="s">
        <v>433</v>
      </c>
      <c r="H535" s="174" t="s">
        <v>1</v>
      </c>
      <c r="I535" s="176"/>
      <c r="L535" s="173"/>
      <c r="M535" s="177"/>
      <c r="T535" s="178"/>
      <c r="AT535" s="174" t="s">
        <v>138</v>
      </c>
      <c r="AU535" s="174" t="s">
        <v>85</v>
      </c>
      <c r="AV535" s="14" t="s">
        <v>81</v>
      </c>
      <c r="AW535" s="14" t="s">
        <v>33</v>
      </c>
      <c r="AX535" s="14" t="s">
        <v>76</v>
      </c>
      <c r="AY535" s="174" t="s">
        <v>126</v>
      </c>
    </row>
    <row r="536" spans="2:65" s="14" customFormat="1" ht="22.5">
      <c r="B536" s="173"/>
      <c r="D536" s="145" t="s">
        <v>138</v>
      </c>
      <c r="E536" s="174" t="s">
        <v>1</v>
      </c>
      <c r="F536" s="175" t="s">
        <v>434</v>
      </c>
      <c r="H536" s="174" t="s">
        <v>1</v>
      </c>
      <c r="I536" s="176"/>
      <c r="L536" s="173"/>
      <c r="M536" s="177"/>
      <c r="T536" s="178"/>
      <c r="AT536" s="174" t="s">
        <v>138</v>
      </c>
      <c r="AU536" s="174" t="s">
        <v>85</v>
      </c>
      <c r="AV536" s="14" t="s">
        <v>81</v>
      </c>
      <c r="AW536" s="14" t="s">
        <v>33</v>
      </c>
      <c r="AX536" s="14" t="s">
        <v>76</v>
      </c>
      <c r="AY536" s="174" t="s">
        <v>126</v>
      </c>
    </row>
    <row r="537" spans="2:65" s="14" customFormat="1" ht="33.75">
      <c r="B537" s="173"/>
      <c r="D537" s="145" t="s">
        <v>138</v>
      </c>
      <c r="E537" s="174" t="s">
        <v>1</v>
      </c>
      <c r="F537" s="175" t="s">
        <v>411</v>
      </c>
      <c r="H537" s="174" t="s">
        <v>1</v>
      </c>
      <c r="I537" s="176"/>
      <c r="L537" s="173"/>
      <c r="M537" s="177"/>
      <c r="T537" s="178"/>
      <c r="AT537" s="174" t="s">
        <v>138</v>
      </c>
      <c r="AU537" s="174" t="s">
        <v>85</v>
      </c>
      <c r="AV537" s="14" t="s">
        <v>81</v>
      </c>
      <c r="AW537" s="14" t="s">
        <v>33</v>
      </c>
      <c r="AX537" s="14" t="s">
        <v>76</v>
      </c>
      <c r="AY537" s="174" t="s">
        <v>126</v>
      </c>
    </row>
    <row r="538" spans="2:65" s="14" customFormat="1" ht="22.5">
      <c r="B538" s="173"/>
      <c r="D538" s="145" t="s">
        <v>138</v>
      </c>
      <c r="E538" s="174" t="s">
        <v>1</v>
      </c>
      <c r="F538" s="175" t="s">
        <v>412</v>
      </c>
      <c r="H538" s="174" t="s">
        <v>1</v>
      </c>
      <c r="I538" s="176"/>
      <c r="L538" s="173"/>
      <c r="M538" s="177"/>
      <c r="T538" s="178"/>
      <c r="AT538" s="174" t="s">
        <v>138</v>
      </c>
      <c r="AU538" s="174" t="s">
        <v>85</v>
      </c>
      <c r="AV538" s="14" t="s">
        <v>81</v>
      </c>
      <c r="AW538" s="14" t="s">
        <v>33</v>
      </c>
      <c r="AX538" s="14" t="s">
        <v>76</v>
      </c>
      <c r="AY538" s="174" t="s">
        <v>126</v>
      </c>
    </row>
    <row r="539" spans="2:65" s="14" customFormat="1" ht="22.5">
      <c r="B539" s="173"/>
      <c r="D539" s="145" t="s">
        <v>138</v>
      </c>
      <c r="E539" s="174" t="s">
        <v>1</v>
      </c>
      <c r="F539" s="175" t="s">
        <v>413</v>
      </c>
      <c r="H539" s="174" t="s">
        <v>1</v>
      </c>
      <c r="I539" s="176"/>
      <c r="L539" s="173"/>
      <c r="M539" s="177"/>
      <c r="T539" s="178"/>
      <c r="AT539" s="174" t="s">
        <v>138</v>
      </c>
      <c r="AU539" s="174" t="s">
        <v>85</v>
      </c>
      <c r="AV539" s="14" t="s">
        <v>81</v>
      </c>
      <c r="AW539" s="14" t="s">
        <v>33</v>
      </c>
      <c r="AX539" s="14" t="s">
        <v>76</v>
      </c>
      <c r="AY539" s="174" t="s">
        <v>126</v>
      </c>
    </row>
    <row r="540" spans="2:65" s="14" customFormat="1" ht="22.5">
      <c r="B540" s="173"/>
      <c r="D540" s="145" t="s">
        <v>138</v>
      </c>
      <c r="E540" s="174" t="s">
        <v>1</v>
      </c>
      <c r="F540" s="175" t="s">
        <v>414</v>
      </c>
      <c r="H540" s="174" t="s">
        <v>1</v>
      </c>
      <c r="I540" s="176"/>
      <c r="L540" s="173"/>
      <c r="M540" s="177"/>
      <c r="T540" s="178"/>
      <c r="AT540" s="174" t="s">
        <v>138</v>
      </c>
      <c r="AU540" s="174" t="s">
        <v>85</v>
      </c>
      <c r="AV540" s="14" t="s">
        <v>81</v>
      </c>
      <c r="AW540" s="14" t="s">
        <v>33</v>
      </c>
      <c r="AX540" s="14" t="s">
        <v>76</v>
      </c>
      <c r="AY540" s="174" t="s">
        <v>126</v>
      </c>
    </row>
    <row r="541" spans="2:65" s="14" customFormat="1" ht="22.5">
      <c r="B541" s="173"/>
      <c r="D541" s="145" t="s">
        <v>138</v>
      </c>
      <c r="E541" s="174" t="s">
        <v>1</v>
      </c>
      <c r="F541" s="175" t="s">
        <v>263</v>
      </c>
      <c r="H541" s="174" t="s">
        <v>1</v>
      </c>
      <c r="I541" s="176"/>
      <c r="L541" s="173"/>
      <c r="M541" s="177"/>
      <c r="T541" s="178"/>
      <c r="AT541" s="174" t="s">
        <v>138</v>
      </c>
      <c r="AU541" s="174" t="s">
        <v>85</v>
      </c>
      <c r="AV541" s="14" t="s">
        <v>81</v>
      </c>
      <c r="AW541" s="14" t="s">
        <v>33</v>
      </c>
      <c r="AX541" s="14" t="s">
        <v>76</v>
      </c>
      <c r="AY541" s="174" t="s">
        <v>126</v>
      </c>
    </row>
    <row r="542" spans="2:65" s="12" customFormat="1" ht="11.25">
      <c r="B542" s="149"/>
      <c r="D542" s="145" t="s">
        <v>138</v>
      </c>
      <c r="E542" s="150" t="s">
        <v>1</v>
      </c>
      <c r="F542" s="151" t="s">
        <v>435</v>
      </c>
      <c r="H542" s="152">
        <v>504</v>
      </c>
      <c r="I542" s="153"/>
      <c r="L542" s="149"/>
      <c r="M542" s="154"/>
      <c r="T542" s="155"/>
      <c r="AT542" s="150" t="s">
        <v>138</v>
      </c>
      <c r="AU542" s="150" t="s">
        <v>85</v>
      </c>
      <c r="AV542" s="12" t="s">
        <v>85</v>
      </c>
      <c r="AW542" s="12" t="s">
        <v>33</v>
      </c>
      <c r="AX542" s="12" t="s">
        <v>76</v>
      </c>
      <c r="AY542" s="150" t="s">
        <v>126</v>
      </c>
    </row>
    <row r="543" spans="2:65" s="13" customFormat="1" ht="11.25">
      <c r="B543" s="156"/>
      <c r="D543" s="145" t="s">
        <v>138</v>
      </c>
      <c r="E543" s="157" t="s">
        <v>1</v>
      </c>
      <c r="F543" s="158" t="s">
        <v>140</v>
      </c>
      <c r="H543" s="159">
        <v>504</v>
      </c>
      <c r="I543" s="160"/>
      <c r="L543" s="156"/>
      <c r="M543" s="161"/>
      <c r="T543" s="162"/>
      <c r="AT543" s="157" t="s">
        <v>138</v>
      </c>
      <c r="AU543" s="157" t="s">
        <v>85</v>
      </c>
      <c r="AV543" s="13" t="s">
        <v>134</v>
      </c>
      <c r="AW543" s="13" t="s">
        <v>33</v>
      </c>
      <c r="AX543" s="13" t="s">
        <v>81</v>
      </c>
      <c r="AY543" s="157" t="s">
        <v>126</v>
      </c>
    </row>
    <row r="544" spans="2:65" s="11" customFormat="1" ht="22.9" customHeight="1">
      <c r="B544" s="119"/>
      <c r="D544" s="120" t="s">
        <v>75</v>
      </c>
      <c r="E544" s="129" t="s">
        <v>436</v>
      </c>
      <c r="F544" s="129" t="s">
        <v>437</v>
      </c>
      <c r="I544" s="122"/>
      <c r="J544" s="130">
        <f>BK544</f>
        <v>0</v>
      </c>
      <c r="L544" s="119"/>
      <c r="M544" s="124"/>
      <c r="P544" s="125">
        <f>SUM(P545:P630)</f>
        <v>0</v>
      </c>
      <c r="R544" s="125">
        <f>SUM(R545:R630)</f>
        <v>2.8839999999999998E-2</v>
      </c>
      <c r="T544" s="126">
        <f>SUM(T545:T630)</f>
        <v>0</v>
      </c>
      <c r="AR544" s="120" t="s">
        <v>85</v>
      </c>
      <c r="AT544" s="127" t="s">
        <v>75</v>
      </c>
      <c r="AU544" s="127" t="s">
        <v>81</v>
      </c>
      <c r="AY544" s="120" t="s">
        <v>126</v>
      </c>
      <c r="BK544" s="128">
        <f>SUM(BK545:BK630)</f>
        <v>0</v>
      </c>
    </row>
    <row r="545" spans="2:65" s="1" customFormat="1" ht="37.9" customHeight="1">
      <c r="B545" s="131"/>
      <c r="C545" s="132" t="s">
        <v>438</v>
      </c>
      <c r="D545" s="132" t="s">
        <v>129</v>
      </c>
      <c r="E545" s="133" t="s">
        <v>439</v>
      </c>
      <c r="F545" s="134" t="s">
        <v>440</v>
      </c>
      <c r="G545" s="135" t="s">
        <v>276</v>
      </c>
      <c r="H545" s="136">
        <v>1</v>
      </c>
      <c r="I545" s="137"/>
      <c r="J545" s="138">
        <f>ROUND(I545*H545,2)</f>
        <v>0</v>
      </c>
      <c r="K545" s="134" t="s">
        <v>148</v>
      </c>
      <c r="L545" s="31"/>
      <c r="M545" s="139" t="s">
        <v>1</v>
      </c>
      <c r="N545" s="140" t="s">
        <v>41</v>
      </c>
      <c r="P545" s="141">
        <f>O545*H545</f>
        <v>0</v>
      </c>
      <c r="Q545" s="141">
        <v>4.1200000000000004E-3</v>
      </c>
      <c r="R545" s="141">
        <f>Q545*H545</f>
        <v>4.1200000000000004E-3</v>
      </c>
      <c r="S545" s="141">
        <v>0</v>
      </c>
      <c r="T545" s="142">
        <f>S545*H545</f>
        <v>0</v>
      </c>
      <c r="AR545" s="143" t="s">
        <v>225</v>
      </c>
      <c r="AT545" s="143" t="s">
        <v>129</v>
      </c>
      <c r="AU545" s="143" t="s">
        <v>85</v>
      </c>
      <c r="AY545" s="16" t="s">
        <v>126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6" t="s">
        <v>81</v>
      </c>
      <c r="BK545" s="144">
        <f>ROUND(I545*H545,2)</f>
        <v>0</v>
      </c>
      <c r="BL545" s="16" t="s">
        <v>225</v>
      </c>
      <c r="BM545" s="143" t="s">
        <v>441</v>
      </c>
    </row>
    <row r="546" spans="2:65" s="14" customFormat="1" ht="33.75">
      <c r="B546" s="173"/>
      <c r="D546" s="145" t="s">
        <v>138</v>
      </c>
      <c r="E546" s="174" t="s">
        <v>1</v>
      </c>
      <c r="F546" s="175" t="s">
        <v>442</v>
      </c>
      <c r="H546" s="174" t="s">
        <v>1</v>
      </c>
      <c r="I546" s="176"/>
      <c r="L546" s="173"/>
      <c r="M546" s="177"/>
      <c r="T546" s="178"/>
      <c r="AT546" s="174" t="s">
        <v>138</v>
      </c>
      <c r="AU546" s="174" t="s">
        <v>85</v>
      </c>
      <c r="AV546" s="14" t="s">
        <v>81</v>
      </c>
      <c r="AW546" s="14" t="s">
        <v>33</v>
      </c>
      <c r="AX546" s="14" t="s">
        <v>76</v>
      </c>
      <c r="AY546" s="174" t="s">
        <v>126</v>
      </c>
    </row>
    <row r="547" spans="2:65" s="14" customFormat="1" ht="22.5">
      <c r="B547" s="173"/>
      <c r="D547" s="145" t="s">
        <v>138</v>
      </c>
      <c r="E547" s="174" t="s">
        <v>1</v>
      </c>
      <c r="F547" s="175" t="s">
        <v>443</v>
      </c>
      <c r="H547" s="174" t="s">
        <v>1</v>
      </c>
      <c r="I547" s="176"/>
      <c r="L547" s="173"/>
      <c r="M547" s="177"/>
      <c r="T547" s="178"/>
      <c r="AT547" s="174" t="s">
        <v>138</v>
      </c>
      <c r="AU547" s="174" t="s">
        <v>85</v>
      </c>
      <c r="AV547" s="14" t="s">
        <v>81</v>
      </c>
      <c r="AW547" s="14" t="s">
        <v>33</v>
      </c>
      <c r="AX547" s="14" t="s">
        <v>76</v>
      </c>
      <c r="AY547" s="174" t="s">
        <v>126</v>
      </c>
    </row>
    <row r="548" spans="2:65" s="14" customFormat="1" ht="22.5">
      <c r="B548" s="173"/>
      <c r="D548" s="145" t="s">
        <v>138</v>
      </c>
      <c r="E548" s="174" t="s">
        <v>1</v>
      </c>
      <c r="F548" s="175" t="s">
        <v>444</v>
      </c>
      <c r="H548" s="174" t="s">
        <v>1</v>
      </c>
      <c r="I548" s="176"/>
      <c r="L548" s="173"/>
      <c r="M548" s="177"/>
      <c r="T548" s="178"/>
      <c r="AT548" s="174" t="s">
        <v>138</v>
      </c>
      <c r="AU548" s="174" t="s">
        <v>85</v>
      </c>
      <c r="AV548" s="14" t="s">
        <v>81</v>
      </c>
      <c r="AW548" s="14" t="s">
        <v>33</v>
      </c>
      <c r="AX548" s="14" t="s">
        <v>76</v>
      </c>
      <c r="AY548" s="174" t="s">
        <v>126</v>
      </c>
    </row>
    <row r="549" spans="2:65" s="14" customFormat="1" ht="33.75">
      <c r="B549" s="173"/>
      <c r="D549" s="145" t="s">
        <v>138</v>
      </c>
      <c r="E549" s="174" t="s">
        <v>1</v>
      </c>
      <c r="F549" s="175" t="s">
        <v>445</v>
      </c>
      <c r="H549" s="174" t="s">
        <v>1</v>
      </c>
      <c r="I549" s="176"/>
      <c r="L549" s="173"/>
      <c r="M549" s="177"/>
      <c r="T549" s="178"/>
      <c r="AT549" s="174" t="s">
        <v>138</v>
      </c>
      <c r="AU549" s="174" t="s">
        <v>85</v>
      </c>
      <c r="AV549" s="14" t="s">
        <v>81</v>
      </c>
      <c r="AW549" s="14" t="s">
        <v>33</v>
      </c>
      <c r="AX549" s="14" t="s">
        <v>76</v>
      </c>
      <c r="AY549" s="174" t="s">
        <v>126</v>
      </c>
    </row>
    <row r="550" spans="2:65" s="14" customFormat="1" ht="22.5">
      <c r="B550" s="173"/>
      <c r="D550" s="145" t="s">
        <v>138</v>
      </c>
      <c r="E550" s="174" t="s">
        <v>1</v>
      </c>
      <c r="F550" s="175" t="s">
        <v>446</v>
      </c>
      <c r="H550" s="174" t="s">
        <v>1</v>
      </c>
      <c r="I550" s="176"/>
      <c r="L550" s="173"/>
      <c r="M550" s="177"/>
      <c r="T550" s="178"/>
      <c r="AT550" s="174" t="s">
        <v>138</v>
      </c>
      <c r="AU550" s="174" t="s">
        <v>85</v>
      </c>
      <c r="AV550" s="14" t="s">
        <v>81</v>
      </c>
      <c r="AW550" s="14" t="s">
        <v>33</v>
      </c>
      <c r="AX550" s="14" t="s">
        <v>76</v>
      </c>
      <c r="AY550" s="174" t="s">
        <v>126</v>
      </c>
    </row>
    <row r="551" spans="2:65" s="14" customFormat="1" ht="22.5">
      <c r="B551" s="173"/>
      <c r="D551" s="145" t="s">
        <v>138</v>
      </c>
      <c r="E551" s="174" t="s">
        <v>1</v>
      </c>
      <c r="F551" s="175" t="s">
        <v>447</v>
      </c>
      <c r="H551" s="174" t="s">
        <v>1</v>
      </c>
      <c r="I551" s="176"/>
      <c r="L551" s="173"/>
      <c r="M551" s="177"/>
      <c r="T551" s="178"/>
      <c r="AT551" s="174" t="s">
        <v>138</v>
      </c>
      <c r="AU551" s="174" t="s">
        <v>85</v>
      </c>
      <c r="AV551" s="14" t="s">
        <v>81</v>
      </c>
      <c r="AW551" s="14" t="s">
        <v>33</v>
      </c>
      <c r="AX551" s="14" t="s">
        <v>76</v>
      </c>
      <c r="AY551" s="174" t="s">
        <v>126</v>
      </c>
    </row>
    <row r="552" spans="2:65" s="14" customFormat="1" ht="11.25">
      <c r="B552" s="173"/>
      <c r="D552" s="145" t="s">
        <v>138</v>
      </c>
      <c r="E552" s="174" t="s">
        <v>1</v>
      </c>
      <c r="F552" s="175" t="s">
        <v>448</v>
      </c>
      <c r="H552" s="174" t="s">
        <v>1</v>
      </c>
      <c r="I552" s="176"/>
      <c r="L552" s="173"/>
      <c r="M552" s="177"/>
      <c r="T552" s="178"/>
      <c r="AT552" s="174" t="s">
        <v>138</v>
      </c>
      <c r="AU552" s="174" t="s">
        <v>85</v>
      </c>
      <c r="AV552" s="14" t="s">
        <v>81</v>
      </c>
      <c r="AW552" s="14" t="s">
        <v>33</v>
      </c>
      <c r="AX552" s="14" t="s">
        <v>76</v>
      </c>
      <c r="AY552" s="174" t="s">
        <v>126</v>
      </c>
    </row>
    <row r="553" spans="2:65" s="14" customFormat="1" ht="22.5">
      <c r="B553" s="173"/>
      <c r="D553" s="145" t="s">
        <v>138</v>
      </c>
      <c r="E553" s="174" t="s">
        <v>1</v>
      </c>
      <c r="F553" s="175" t="s">
        <v>449</v>
      </c>
      <c r="H553" s="174" t="s">
        <v>1</v>
      </c>
      <c r="I553" s="176"/>
      <c r="L553" s="173"/>
      <c r="M553" s="177"/>
      <c r="T553" s="178"/>
      <c r="AT553" s="174" t="s">
        <v>138</v>
      </c>
      <c r="AU553" s="174" t="s">
        <v>85</v>
      </c>
      <c r="AV553" s="14" t="s">
        <v>81</v>
      </c>
      <c r="AW553" s="14" t="s">
        <v>33</v>
      </c>
      <c r="AX553" s="14" t="s">
        <v>76</v>
      </c>
      <c r="AY553" s="174" t="s">
        <v>126</v>
      </c>
    </row>
    <row r="554" spans="2:65" s="14" customFormat="1" ht="22.5">
      <c r="B554" s="173"/>
      <c r="D554" s="145" t="s">
        <v>138</v>
      </c>
      <c r="E554" s="174" t="s">
        <v>1</v>
      </c>
      <c r="F554" s="175" t="s">
        <v>450</v>
      </c>
      <c r="H554" s="174" t="s">
        <v>1</v>
      </c>
      <c r="I554" s="176"/>
      <c r="L554" s="173"/>
      <c r="M554" s="177"/>
      <c r="T554" s="178"/>
      <c r="AT554" s="174" t="s">
        <v>138</v>
      </c>
      <c r="AU554" s="174" t="s">
        <v>85</v>
      </c>
      <c r="AV554" s="14" t="s">
        <v>81</v>
      </c>
      <c r="AW554" s="14" t="s">
        <v>33</v>
      </c>
      <c r="AX554" s="14" t="s">
        <v>76</v>
      </c>
      <c r="AY554" s="174" t="s">
        <v>126</v>
      </c>
    </row>
    <row r="555" spans="2:65" s="12" customFormat="1" ht="11.25">
      <c r="B555" s="149"/>
      <c r="D555" s="145" t="s">
        <v>138</v>
      </c>
      <c r="E555" s="150" t="s">
        <v>1</v>
      </c>
      <c r="F555" s="151" t="s">
        <v>81</v>
      </c>
      <c r="H555" s="152">
        <v>1</v>
      </c>
      <c r="I555" s="153"/>
      <c r="L555" s="149"/>
      <c r="M555" s="154"/>
      <c r="T555" s="155"/>
      <c r="AT555" s="150" t="s">
        <v>138</v>
      </c>
      <c r="AU555" s="150" t="s">
        <v>85</v>
      </c>
      <c r="AV555" s="12" t="s">
        <v>85</v>
      </c>
      <c r="AW555" s="12" t="s">
        <v>33</v>
      </c>
      <c r="AX555" s="12" t="s">
        <v>76</v>
      </c>
      <c r="AY555" s="150" t="s">
        <v>126</v>
      </c>
    </row>
    <row r="556" spans="2:65" s="14" customFormat="1" ht="22.5">
      <c r="B556" s="173"/>
      <c r="D556" s="145" t="s">
        <v>138</v>
      </c>
      <c r="E556" s="174" t="s">
        <v>1</v>
      </c>
      <c r="F556" s="175" t="s">
        <v>451</v>
      </c>
      <c r="H556" s="174" t="s">
        <v>1</v>
      </c>
      <c r="I556" s="176"/>
      <c r="L556" s="173"/>
      <c r="M556" s="177"/>
      <c r="T556" s="178"/>
      <c r="AT556" s="174" t="s">
        <v>138</v>
      </c>
      <c r="AU556" s="174" t="s">
        <v>85</v>
      </c>
      <c r="AV556" s="14" t="s">
        <v>81</v>
      </c>
      <c r="AW556" s="14" t="s">
        <v>33</v>
      </c>
      <c r="AX556" s="14" t="s">
        <v>76</v>
      </c>
      <c r="AY556" s="174" t="s">
        <v>126</v>
      </c>
    </row>
    <row r="557" spans="2:65" s="13" customFormat="1" ht="11.25">
      <c r="B557" s="156"/>
      <c r="D557" s="145" t="s">
        <v>138</v>
      </c>
      <c r="E557" s="157" t="s">
        <v>1</v>
      </c>
      <c r="F557" s="158" t="s">
        <v>140</v>
      </c>
      <c r="H557" s="159">
        <v>1</v>
      </c>
      <c r="I557" s="160"/>
      <c r="L557" s="156"/>
      <c r="M557" s="161"/>
      <c r="T557" s="162"/>
      <c r="AT557" s="157" t="s">
        <v>138</v>
      </c>
      <c r="AU557" s="157" t="s">
        <v>85</v>
      </c>
      <c r="AV557" s="13" t="s">
        <v>134</v>
      </c>
      <c r="AW557" s="13" t="s">
        <v>33</v>
      </c>
      <c r="AX557" s="13" t="s">
        <v>81</v>
      </c>
      <c r="AY557" s="157" t="s">
        <v>126</v>
      </c>
    </row>
    <row r="558" spans="2:65" s="1" customFormat="1" ht="37.9" customHeight="1">
      <c r="B558" s="131"/>
      <c r="C558" s="132" t="s">
        <v>452</v>
      </c>
      <c r="D558" s="132" t="s">
        <v>129</v>
      </c>
      <c r="E558" s="133" t="s">
        <v>453</v>
      </c>
      <c r="F558" s="134" t="s">
        <v>454</v>
      </c>
      <c r="G558" s="135" t="s">
        <v>276</v>
      </c>
      <c r="H558" s="136">
        <v>1</v>
      </c>
      <c r="I558" s="137"/>
      <c r="J558" s="138">
        <f>ROUND(I558*H558,2)</f>
        <v>0</v>
      </c>
      <c r="K558" s="134" t="s">
        <v>148</v>
      </c>
      <c r="L558" s="31"/>
      <c r="M558" s="139" t="s">
        <v>1</v>
      </c>
      <c r="N558" s="140" t="s">
        <v>41</v>
      </c>
      <c r="P558" s="141">
        <f>O558*H558</f>
        <v>0</v>
      </c>
      <c r="Q558" s="141">
        <v>4.1200000000000004E-3</v>
      </c>
      <c r="R558" s="141">
        <f>Q558*H558</f>
        <v>4.1200000000000004E-3</v>
      </c>
      <c r="S558" s="141">
        <v>0</v>
      </c>
      <c r="T558" s="142">
        <f>S558*H558</f>
        <v>0</v>
      </c>
      <c r="AR558" s="143" t="s">
        <v>225</v>
      </c>
      <c r="AT558" s="143" t="s">
        <v>129</v>
      </c>
      <c r="AU558" s="143" t="s">
        <v>85</v>
      </c>
      <c r="AY558" s="16" t="s">
        <v>126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6" t="s">
        <v>81</v>
      </c>
      <c r="BK558" s="144">
        <f>ROUND(I558*H558,2)</f>
        <v>0</v>
      </c>
      <c r="BL558" s="16" t="s">
        <v>225</v>
      </c>
      <c r="BM558" s="143" t="s">
        <v>455</v>
      </c>
    </row>
    <row r="559" spans="2:65" s="14" customFormat="1" ht="33.75">
      <c r="B559" s="173"/>
      <c r="D559" s="145" t="s">
        <v>138</v>
      </c>
      <c r="E559" s="174" t="s">
        <v>1</v>
      </c>
      <c r="F559" s="175" t="s">
        <v>442</v>
      </c>
      <c r="H559" s="174" t="s">
        <v>1</v>
      </c>
      <c r="I559" s="176"/>
      <c r="L559" s="173"/>
      <c r="M559" s="177"/>
      <c r="T559" s="178"/>
      <c r="AT559" s="174" t="s">
        <v>138</v>
      </c>
      <c r="AU559" s="174" t="s">
        <v>85</v>
      </c>
      <c r="AV559" s="14" t="s">
        <v>81</v>
      </c>
      <c r="AW559" s="14" t="s">
        <v>33</v>
      </c>
      <c r="AX559" s="14" t="s">
        <v>76</v>
      </c>
      <c r="AY559" s="174" t="s">
        <v>126</v>
      </c>
    </row>
    <row r="560" spans="2:65" s="14" customFormat="1" ht="22.5">
      <c r="B560" s="173"/>
      <c r="D560" s="145" t="s">
        <v>138</v>
      </c>
      <c r="E560" s="174" t="s">
        <v>1</v>
      </c>
      <c r="F560" s="175" t="s">
        <v>443</v>
      </c>
      <c r="H560" s="174" t="s">
        <v>1</v>
      </c>
      <c r="I560" s="176"/>
      <c r="L560" s="173"/>
      <c r="M560" s="177"/>
      <c r="T560" s="178"/>
      <c r="AT560" s="174" t="s">
        <v>138</v>
      </c>
      <c r="AU560" s="174" t="s">
        <v>85</v>
      </c>
      <c r="AV560" s="14" t="s">
        <v>81</v>
      </c>
      <c r="AW560" s="14" t="s">
        <v>33</v>
      </c>
      <c r="AX560" s="14" t="s">
        <v>76</v>
      </c>
      <c r="AY560" s="174" t="s">
        <v>126</v>
      </c>
    </row>
    <row r="561" spans="2:65" s="14" customFormat="1" ht="22.5">
      <c r="B561" s="173"/>
      <c r="D561" s="145" t="s">
        <v>138</v>
      </c>
      <c r="E561" s="174" t="s">
        <v>1</v>
      </c>
      <c r="F561" s="175" t="s">
        <v>444</v>
      </c>
      <c r="H561" s="174" t="s">
        <v>1</v>
      </c>
      <c r="I561" s="176"/>
      <c r="L561" s="173"/>
      <c r="M561" s="177"/>
      <c r="T561" s="178"/>
      <c r="AT561" s="174" t="s">
        <v>138</v>
      </c>
      <c r="AU561" s="174" t="s">
        <v>85</v>
      </c>
      <c r="AV561" s="14" t="s">
        <v>81</v>
      </c>
      <c r="AW561" s="14" t="s">
        <v>33</v>
      </c>
      <c r="AX561" s="14" t="s">
        <v>76</v>
      </c>
      <c r="AY561" s="174" t="s">
        <v>126</v>
      </c>
    </row>
    <row r="562" spans="2:65" s="14" customFormat="1" ht="33.75">
      <c r="B562" s="173"/>
      <c r="D562" s="145" t="s">
        <v>138</v>
      </c>
      <c r="E562" s="174" t="s">
        <v>1</v>
      </c>
      <c r="F562" s="175" t="s">
        <v>445</v>
      </c>
      <c r="H562" s="174" t="s">
        <v>1</v>
      </c>
      <c r="I562" s="176"/>
      <c r="L562" s="173"/>
      <c r="M562" s="177"/>
      <c r="T562" s="178"/>
      <c r="AT562" s="174" t="s">
        <v>138</v>
      </c>
      <c r="AU562" s="174" t="s">
        <v>85</v>
      </c>
      <c r="AV562" s="14" t="s">
        <v>81</v>
      </c>
      <c r="AW562" s="14" t="s">
        <v>33</v>
      </c>
      <c r="AX562" s="14" t="s">
        <v>76</v>
      </c>
      <c r="AY562" s="174" t="s">
        <v>126</v>
      </c>
    </row>
    <row r="563" spans="2:65" s="14" customFormat="1" ht="22.5">
      <c r="B563" s="173"/>
      <c r="D563" s="145" t="s">
        <v>138</v>
      </c>
      <c r="E563" s="174" t="s">
        <v>1</v>
      </c>
      <c r="F563" s="175" t="s">
        <v>446</v>
      </c>
      <c r="H563" s="174" t="s">
        <v>1</v>
      </c>
      <c r="I563" s="176"/>
      <c r="L563" s="173"/>
      <c r="M563" s="177"/>
      <c r="T563" s="178"/>
      <c r="AT563" s="174" t="s">
        <v>138</v>
      </c>
      <c r="AU563" s="174" t="s">
        <v>85</v>
      </c>
      <c r="AV563" s="14" t="s">
        <v>81</v>
      </c>
      <c r="AW563" s="14" t="s">
        <v>33</v>
      </c>
      <c r="AX563" s="14" t="s">
        <v>76</v>
      </c>
      <c r="AY563" s="174" t="s">
        <v>126</v>
      </c>
    </row>
    <row r="564" spans="2:65" s="14" customFormat="1" ht="22.5">
      <c r="B564" s="173"/>
      <c r="D564" s="145" t="s">
        <v>138</v>
      </c>
      <c r="E564" s="174" t="s">
        <v>1</v>
      </c>
      <c r="F564" s="175" t="s">
        <v>447</v>
      </c>
      <c r="H564" s="174" t="s">
        <v>1</v>
      </c>
      <c r="I564" s="176"/>
      <c r="L564" s="173"/>
      <c r="M564" s="177"/>
      <c r="T564" s="178"/>
      <c r="AT564" s="174" t="s">
        <v>138</v>
      </c>
      <c r="AU564" s="174" t="s">
        <v>85</v>
      </c>
      <c r="AV564" s="14" t="s">
        <v>81</v>
      </c>
      <c r="AW564" s="14" t="s">
        <v>33</v>
      </c>
      <c r="AX564" s="14" t="s">
        <v>76</v>
      </c>
      <c r="AY564" s="174" t="s">
        <v>126</v>
      </c>
    </row>
    <row r="565" spans="2:65" s="14" customFormat="1" ht="11.25">
      <c r="B565" s="173"/>
      <c r="D565" s="145" t="s">
        <v>138</v>
      </c>
      <c r="E565" s="174" t="s">
        <v>1</v>
      </c>
      <c r="F565" s="175" t="s">
        <v>448</v>
      </c>
      <c r="H565" s="174" t="s">
        <v>1</v>
      </c>
      <c r="I565" s="176"/>
      <c r="L565" s="173"/>
      <c r="M565" s="177"/>
      <c r="T565" s="178"/>
      <c r="AT565" s="174" t="s">
        <v>138</v>
      </c>
      <c r="AU565" s="174" t="s">
        <v>85</v>
      </c>
      <c r="AV565" s="14" t="s">
        <v>81</v>
      </c>
      <c r="AW565" s="14" t="s">
        <v>33</v>
      </c>
      <c r="AX565" s="14" t="s">
        <v>76</v>
      </c>
      <c r="AY565" s="174" t="s">
        <v>126</v>
      </c>
    </row>
    <row r="566" spans="2:65" s="14" customFormat="1" ht="22.5">
      <c r="B566" s="173"/>
      <c r="D566" s="145" t="s">
        <v>138</v>
      </c>
      <c r="E566" s="174" t="s">
        <v>1</v>
      </c>
      <c r="F566" s="175" t="s">
        <v>449</v>
      </c>
      <c r="H566" s="174" t="s">
        <v>1</v>
      </c>
      <c r="I566" s="176"/>
      <c r="L566" s="173"/>
      <c r="M566" s="177"/>
      <c r="T566" s="178"/>
      <c r="AT566" s="174" t="s">
        <v>138</v>
      </c>
      <c r="AU566" s="174" t="s">
        <v>85</v>
      </c>
      <c r="AV566" s="14" t="s">
        <v>81</v>
      </c>
      <c r="AW566" s="14" t="s">
        <v>33</v>
      </c>
      <c r="AX566" s="14" t="s">
        <v>76</v>
      </c>
      <c r="AY566" s="174" t="s">
        <v>126</v>
      </c>
    </row>
    <row r="567" spans="2:65" s="14" customFormat="1" ht="33.75">
      <c r="B567" s="173"/>
      <c r="D567" s="145" t="s">
        <v>138</v>
      </c>
      <c r="E567" s="174" t="s">
        <v>1</v>
      </c>
      <c r="F567" s="175" t="s">
        <v>456</v>
      </c>
      <c r="H567" s="174" t="s">
        <v>1</v>
      </c>
      <c r="I567" s="176"/>
      <c r="L567" s="173"/>
      <c r="M567" s="177"/>
      <c r="T567" s="178"/>
      <c r="AT567" s="174" t="s">
        <v>138</v>
      </c>
      <c r="AU567" s="174" t="s">
        <v>85</v>
      </c>
      <c r="AV567" s="14" t="s">
        <v>81</v>
      </c>
      <c r="AW567" s="14" t="s">
        <v>33</v>
      </c>
      <c r="AX567" s="14" t="s">
        <v>76</v>
      </c>
      <c r="AY567" s="174" t="s">
        <v>126</v>
      </c>
    </row>
    <row r="568" spans="2:65" s="14" customFormat="1" ht="11.25">
      <c r="B568" s="173"/>
      <c r="D568" s="145" t="s">
        <v>138</v>
      </c>
      <c r="E568" s="174" t="s">
        <v>1</v>
      </c>
      <c r="F568" s="175" t="s">
        <v>457</v>
      </c>
      <c r="H568" s="174" t="s">
        <v>1</v>
      </c>
      <c r="I568" s="176"/>
      <c r="L568" s="173"/>
      <c r="M568" s="177"/>
      <c r="T568" s="178"/>
      <c r="AT568" s="174" t="s">
        <v>138</v>
      </c>
      <c r="AU568" s="174" t="s">
        <v>85</v>
      </c>
      <c r="AV568" s="14" t="s">
        <v>81</v>
      </c>
      <c r="AW568" s="14" t="s">
        <v>33</v>
      </c>
      <c r="AX568" s="14" t="s">
        <v>76</v>
      </c>
      <c r="AY568" s="174" t="s">
        <v>126</v>
      </c>
    </row>
    <row r="569" spans="2:65" s="12" customFormat="1" ht="11.25">
      <c r="B569" s="149"/>
      <c r="D569" s="145" t="s">
        <v>138</v>
      </c>
      <c r="E569" s="150" t="s">
        <v>1</v>
      </c>
      <c r="F569" s="151" t="s">
        <v>81</v>
      </c>
      <c r="H569" s="152">
        <v>1</v>
      </c>
      <c r="I569" s="153"/>
      <c r="L569" s="149"/>
      <c r="M569" s="154"/>
      <c r="T569" s="155"/>
      <c r="AT569" s="150" t="s">
        <v>138</v>
      </c>
      <c r="AU569" s="150" t="s">
        <v>85</v>
      </c>
      <c r="AV569" s="12" t="s">
        <v>85</v>
      </c>
      <c r="AW569" s="12" t="s">
        <v>33</v>
      </c>
      <c r="AX569" s="12" t="s">
        <v>76</v>
      </c>
      <c r="AY569" s="150" t="s">
        <v>126</v>
      </c>
    </row>
    <row r="570" spans="2:65" s="14" customFormat="1" ht="22.5">
      <c r="B570" s="173"/>
      <c r="D570" s="145" t="s">
        <v>138</v>
      </c>
      <c r="E570" s="174" t="s">
        <v>1</v>
      </c>
      <c r="F570" s="175" t="s">
        <v>451</v>
      </c>
      <c r="H570" s="174" t="s">
        <v>1</v>
      </c>
      <c r="I570" s="176"/>
      <c r="L570" s="173"/>
      <c r="M570" s="177"/>
      <c r="T570" s="178"/>
      <c r="AT570" s="174" t="s">
        <v>138</v>
      </c>
      <c r="AU570" s="174" t="s">
        <v>85</v>
      </c>
      <c r="AV570" s="14" t="s">
        <v>81</v>
      </c>
      <c r="AW570" s="14" t="s">
        <v>33</v>
      </c>
      <c r="AX570" s="14" t="s">
        <v>76</v>
      </c>
      <c r="AY570" s="174" t="s">
        <v>126</v>
      </c>
    </row>
    <row r="571" spans="2:65" s="13" customFormat="1" ht="11.25">
      <c r="B571" s="156"/>
      <c r="D571" s="145" t="s">
        <v>138</v>
      </c>
      <c r="E571" s="157" t="s">
        <v>1</v>
      </c>
      <c r="F571" s="158" t="s">
        <v>140</v>
      </c>
      <c r="H571" s="159">
        <v>1</v>
      </c>
      <c r="I571" s="160"/>
      <c r="L571" s="156"/>
      <c r="M571" s="161"/>
      <c r="T571" s="162"/>
      <c r="AT571" s="157" t="s">
        <v>138</v>
      </c>
      <c r="AU571" s="157" t="s">
        <v>85</v>
      </c>
      <c r="AV571" s="13" t="s">
        <v>134</v>
      </c>
      <c r="AW571" s="13" t="s">
        <v>33</v>
      </c>
      <c r="AX571" s="13" t="s">
        <v>81</v>
      </c>
      <c r="AY571" s="157" t="s">
        <v>126</v>
      </c>
    </row>
    <row r="572" spans="2:65" s="1" customFormat="1" ht="44.25" customHeight="1">
      <c r="B572" s="131"/>
      <c r="C572" s="132" t="s">
        <v>458</v>
      </c>
      <c r="D572" s="132" t="s">
        <v>129</v>
      </c>
      <c r="E572" s="133" t="s">
        <v>459</v>
      </c>
      <c r="F572" s="134" t="s">
        <v>460</v>
      </c>
      <c r="G572" s="135" t="s">
        <v>276</v>
      </c>
      <c r="H572" s="136">
        <v>1</v>
      </c>
      <c r="I572" s="137"/>
      <c r="J572" s="138">
        <f>ROUND(I572*H572,2)</f>
        <v>0</v>
      </c>
      <c r="K572" s="134" t="s">
        <v>148</v>
      </c>
      <c r="L572" s="31"/>
      <c r="M572" s="139" t="s">
        <v>1</v>
      </c>
      <c r="N572" s="140" t="s">
        <v>41</v>
      </c>
      <c r="P572" s="141">
        <f>O572*H572</f>
        <v>0</v>
      </c>
      <c r="Q572" s="141">
        <v>4.1200000000000004E-3</v>
      </c>
      <c r="R572" s="141">
        <f>Q572*H572</f>
        <v>4.1200000000000004E-3</v>
      </c>
      <c r="S572" s="141">
        <v>0</v>
      </c>
      <c r="T572" s="142">
        <f>S572*H572</f>
        <v>0</v>
      </c>
      <c r="AR572" s="143" t="s">
        <v>225</v>
      </c>
      <c r="AT572" s="143" t="s">
        <v>129</v>
      </c>
      <c r="AU572" s="143" t="s">
        <v>85</v>
      </c>
      <c r="AY572" s="16" t="s">
        <v>126</v>
      </c>
      <c r="BE572" s="144">
        <f>IF(N572="základní",J572,0)</f>
        <v>0</v>
      </c>
      <c r="BF572" s="144">
        <f>IF(N572="snížená",J572,0)</f>
        <v>0</v>
      </c>
      <c r="BG572" s="144">
        <f>IF(N572="zákl. přenesená",J572,0)</f>
        <v>0</v>
      </c>
      <c r="BH572" s="144">
        <f>IF(N572="sníž. přenesená",J572,0)</f>
        <v>0</v>
      </c>
      <c r="BI572" s="144">
        <f>IF(N572="nulová",J572,0)</f>
        <v>0</v>
      </c>
      <c r="BJ572" s="16" t="s">
        <v>81</v>
      </c>
      <c r="BK572" s="144">
        <f>ROUND(I572*H572,2)</f>
        <v>0</v>
      </c>
      <c r="BL572" s="16" t="s">
        <v>225</v>
      </c>
      <c r="BM572" s="143" t="s">
        <v>461</v>
      </c>
    </row>
    <row r="573" spans="2:65" s="14" customFormat="1" ht="33.75">
      <c r="B573" s="173"/>
      <c r="D573" s="145" t="s">
        <v>138</v>
      </c>
      <c r="E573" s="174" t="s">
        <v>1</v>
      </c>
      <c r="F573" s="175" t="s">
        <v>442</v>
      </c>
      <c r="H573" s="174" t="s">
        <v>1</v>
      </c>
      <c r="I573" s="176"/>
      <c r="L573" s="173"/>
      <c r="M573" s="177"/>
      <c r="T573" s="178"/>
      <c r="AT573" s="174" t="s">
        <v>138</v>
      </c>
      <c r="AU573" s="174" t="s">
        <v>85</v>
      </c>
      <c r="AV573" s="14" t="s">
        <v>81</v>
      </c>
      <c r="AW573" s="14" t="s">
        <v>33</v>
      </c>
      <c r="AX573" s="14" t="s">
        <v>76</v>
      </c>
      <c r="AY573" s="174" t="s">
        <v>126</v>
      </c>
    </row>
    <row r="574" spans="2:65" s="14" customFormat="1" ht="22.5">
      <c r="B574" s="173"/>
      <c r="D574" s="145" t="s">
        <v>138</v>
      </c>
      <c r="E574" s="174" t="s">
        <v>1</v>
      </c>
      <c r="F574" s="175" t="s">
        <v>443</v>
      </c>
      <c r="H574" s="174" t="s">
        <v>1</v>
      </c>
      <c r="I574" s="176"/>
      <c r="L574" s="173"/>
      <c r="M574" s="177"/>
      <c r="T574" s="178"/>
      <c r="AT574" s="174" t="s">
        <v>138</v>
      </c>
      <c r="AU574" s="174" t="s">
        <v>85</v>
      </c>
      <c r="AV574" s="14" t="s">
        <v>81</v>
      </c>
      <c r="AW574" s="14" t="s">
        <v>33</v>
      </c>
      <c r="AX574" s="14" t="s">
        <v>76</v>
      </c>
      <c r="AY574" s="174" t="s">
        <v>126</v>
      </c>
    </row>
    <row r="575" spans="2:65" s="14" customFormat="1" ht="22.5">
      <c r="B575" s="173"/>
      <c r="D575" s="145" t="s">
        <v>138</v>
      </c>
      <c r="E575" s="174" t="s">
        <v>1</v>
      </c>
      <c r="F575" s="175" t="s">
        <v>444</v>
      </c>
      <c r="H575" s="174" t="s">
        <v>1</v>
      </c>
      <c r="I575" s="176"/>
      <c r="L575" s="173"/>
      <c r="M575" s="177"/>
      <c r="T575" s="178"/>
      <c r="AT575" s="174" t="s">
        <v>138</v>
      </c>
      <c r="AU575" s="174" t="s">
        <v>85</v>
      </c>
      <c r="AV575" s="14" t="s">
        <v>81</v>
      </c>
      <c r="AW575" s="14" t="s">
        <v>33</v>
      </c>
      <c r="AX575" s="14" t="s">
        <v>76</v>
      </c>
      <c r="AY575" s="174" t="s">
        <v>126</v>
      </c>
    </row>
    <row r="576" spans="2:65" s="14" customFormat="1" ht="33.75">
      <c r="B576" s="173"/>
      <c r="D576" s="145" t="s">
        <v>138</v>
      </c>
      <c r="E576" s="174" t="s">
        <v>1</v>
      </c>
      <c r="F576" s="175" t="s">
        <v>445</v>
      </c>
      <c r="H576" s="174" t="s">
        <v>1</v>
      </c>
      <c r="I576" s="176"/>
      <c r="L576" s="173"/>
      <c r="M576" s="177"/>
      <c r="T576" s="178"/>
      <c r="AT576" s="174" t="s">
        <v>138</v>
      </c>
      <c r="AU576" s="174" t="s">
        <v>85</v>
      </c>
      <c r="AV576" s="14" t="s">
        <v>81</v>
      </c>
      <c r="AW576" s="14" t="s">
        <v>33</v>
      </c>
      <c r="AX576" s="14" t="s">
        <v>76</v>
      </c>
      <c r="AY576" s="174" t="s">
        <v>126</v>
      </c>
    </row>
    <row r="577" spans="2:65" s="14" customFormat="1" ht="22.5">
      <c r="B577" s="173"/>
      <c r="D577" s="145" t="s">
        <v>138</v>
      </c>
      <c r="E577" s="174" t="s">
        <v>1</v>
      </c>
      <c r="F577" s="175" t="s">
        <v>446</v>
      </c>
      <c r="H577" s="174" t="s">
        <v>1</v>
      </c>
      <c r="I577" s="176"/>
      <c r="L577" s="173"/>
      <c r="M577" s="177"/>
      <c r="T577" s="178"/>
      <c r="AT577" s="174" t="s">
        <v>138</v>
      </c>
      <c r="AU577" s="174" t="s">
        <v>85</v>
      </c>
      <c r="AV577" s="14" t="s">
        <v>81</v>
      </c>
      <c r="AW577" s="14" t="s">
        <v>33</v>
      </c>
      <c r="AX577" s="14" t="s">
        <v>76</v>
      </c>
      <c r="AY577" s="174" t="s">
        <v>126</v>
      </c>
    </row>
    <row r="578" spans="2:65" s="14" customFormat="1" ht="22.5">
      <c r="B578" s="173"/>
      <c r="D578" s="145" t="s">
        <v>138</v>
      </c>
      <c r="E578" s="174" t="s">
        <v>1</v>
      </c>
      <c r="F578" s="175" t="s">
        <v>447</v>
      </c>
      <c r="H578" s="174" t="s">
        <v>1</v>
      </c>
      <c r="I578" s="176"/>
      <c r="L578" s="173"/>
      <c r="M578" s="177"/>
      <c r="T578" s="178"/>
      <c r="AT578" s="174" t="s">
        <v>138</v>
      </c>
      <c r="AU578" s="174" t="s">
        <v>85</v>
      </c>
      <c r="AV578" s="14" t="s">
        <v>81</v>
      </c>
      <c r="AW578" s="14" t="s">
        <v>33</v>
      </c>
      <c r="AX578" s="14" t="s">
        <v>76</v>
      </c>
      <c r="AY578" s="174" t="s">
        <v>126</v>
      </c>
    </row>
    <row r="579" spans="2:65" s="14" customFormat="1" ht="11.25">
      <c r="B579" s="173"/>
      <c r="D579" s="145" t="s">
        <v>138</v>
      </c>
      <c r="E579" s="174" t="s">
        <v>1</v>
      </c>
      <c r="F579" s="175" t="s">
        <v>448</v>
      </c>
      <c r="H579" s="174" t="s">
        <v>1</v>
      </c>
      <c r="I579" s="176"/>
      <c r="L579" s="173"/>
      <c r="M579" s="177"/>
      <c r="T579" s="178"/>
      <c r="AT579" s="174" t="s">
        <v>138</v>
      </c>
      <c r="AU579" s="174" t="s">
        <v>85</v>
      </c>
      <c r="AV579" s="14" t="s">
        <v>81</v>
      </c>
      <c r="AW579" s="14" t="s">
        <v>33</v>
      </c>
      <c r="AX579" s="14" t="s">
        <v>76</v>
      </c>
      <c r="AY579" s="174" t="s">
        <v>126</v>
      </c>
    </row>
    <row r="580" spans="2:65" s="14" customFormat="1" ht="22.5">
      <c r="B580" s="173"/>
      <c r="D580" s="145" t="s">
        <v>138</v>
      </c>
      <c r="E580" s="174" t="s">
        <v>1</v>
      </c>
      <c r="F580" s="175" t="s">
        <v>449</v>
      </c>
      <c r="H580" s="174" t="s">
        <v>1</v>
      </c>
      <c r="I580" s="176"/>
      <c r="L580" s="173"/>
      <c r="M580" s="177"/>
      <c r="T580" s="178"/>
      <c r="AT580" s="174" t="s">
        <v>138</v>
      </c>
      <c r="AU580" s="174" t="s">
        <v>85</v>
      </c>
      <c r="AV580" s="14" t="s">
        <v>81</v>
      </c>
      <c r="AW580" s="14" t="s">
        <v>33</v>
      </c>
      <c r="AX580" s="14" t="s">
        <v>76</v>
      </c>
      <c r="AY580" s="174" t="s">
        <v>126</v>
      </c>
    </row>
    <row r="581" spans="2:65" s="14" customFormat="1" ht="22.5">
      <c r="B581" s="173"/>
      <c r="D581" s="145" t="s">
        <v>138</v>
      </c>
      <c r="E581" s="174" t="s">
        <v>1</v>
      </c>
      <c r="F581" s="175" t="s">
        <v>462</v>
      </c>
      <c r="H581" s="174" t="s">
        <v>1</v>
      </c>
      <c r="I581" s="176"/>
      <c r="L581" s="173"/>
      <c r="M581" s="177"/>
      <c r="T581" s="178"/>
      <c r="AT581" s="174" t="s">
        <v>138</v>
      </c>
      <c r="AU581" s="174" t="s">
        <v>85</v>
      </c>
      <c r="AV581" s="14" t="s">
        <v>81</v>
      </c>
      <c r="AW581" s="14" t="s">
        <v>33</v>
      </c>
      <c r="AX581" s="14" t="s">
        <v>76</v>
      </c>
      <c r="AY581" s="174" t="s">
        <v>126</v>
      </c>
    </row>
    <row r="582" spans="2:65" s="12" customFormat="1" ht="11.25">
      <c r="B582" s="149"/>
      <c r="D582" s="145" t="s">
        <v>138</v>
      </c>
      <c r="E582" s="150" t="s">
        <v>1</v>
      </c>
      <c r="F582" s="151" t="s">
        <v>81</v>
      </c>
      <c r="H582" s="152">
        <v>1</v>
      </c>
      <c r="I582" s="153"/>
      <c r="L582" s="149"/>
      <c r="M582" s="154"/>
      <c r="T582" s="155"/>
      <c r="AT582" s="150" t="s">
        <v>138</v>
      </c>
      <c r="AU582" s="150" t="s">
        <v>85</v>
      </c>
      <c r="AV582" s="12" t="s">
        <v>85</v>
      </c>
      <c r="AW582" s="12" t="s">
        <v>33</v>
      </c>
      <c r="AX582" s="12" t="s">
        <v>76</v>
      </c>
      <c r="AY582" s="150" t="s">
        <v>126</v>
      </c>
    </row>
    <row r="583" spans="2:65" s="14" customFormat="1" ht="22.5">
      <c r="B583" s="173"/>
      <c r="D583" s="145" t="s">
        <v>138</v>
      </c>
      <c r="E583" s="174" t="s">
        <v>1</v>
      </c>
      <c r="F583" s="175" t="s">
        <v>451</v>
      </c>
      <c r="H583" s="174" t="s">
        <v>1</v>
      </c>
      <c r="I583" s="176"/>
      <c r="L583" s="173"/>
      <c r="M583" s="177"/>
      <c r="T583" s="178"/>
      <c r="AT583" s="174" t="s">
        <v>138</v>
      </c>
      <c r="AU583" s="174" t="s">
        <v>85</v>
      </c>
      <c r="AV583" s="14" t="s">
        <v>81</v>
      </c>
      <c r="AW583" s="14" t="s">
        <v>33</v>
      </c>
      <c r="AX583" s="14" t="s">
        <v>76</v>
      </c>
      <c r="AY583" s="174" t="s">
        <v>126</v>
      </c>
    </row>
    <row r="584" spans="2:65" s="13" customFormat="1" ht="11.25">
      <c r="B584" s="156"/>
      <c r="D584" s="145" t="s">
        <v>138</v>
      </c>
      <c r="E584" s="157" t="s">
        <v>1</v>
      </c>
      <c r="F584" s="158" t="s">
        <v>140</v>
      </c>
      <c r="H584" s="159">
        <v>1</v>
      </c>
      <c r="I584" s="160"/>
      <c r="L584" s="156"/>
      <c r="M584" s="161"/>
      <c r="T584" s="162"/>
      <c r="AT584" s="157" t="s">
        <v>138</v>
      </c>
      <c r="AU584" s="157" t="s">
        <v>85</v>
      </c>
      <c r="AV584" s="13" t="s">
        <v>134</v>
      </c>
      <c r="AW584" s="13" t="s">
        <v>33</v>
      </c>
      <c r="AX584" s="13" t="s">
        <v>81</v>
      </c>
      <c r="AY584" s="157" t="s">
        <v>126</v>
      </c>
    </row>
    <row r="585" spans="2:65" s="1" customFormat="1" ht="44.25" customHeight="1">
      <c r="B585" s="131"/>
      <c r="C585" s="132" t="s">
        <v>463</v>
      </c>
      <c r="D585" s="132" t="s">
        <v>129</v>
      </c>
      <c r="E585" s="133" t="s">
        <v>464</v>
      </c>
      <c r="F585" s="134" t="s">
        <v>465</v>
      </c>
      <c r="G585" s="135" t="s">
        <v>276</v>
      </c>
      <c r="H585" s="136">
        <v>1</v>
      </c>
      <c r="I585" s="137"/>
      <c r="J585" s="138">
        <f>ROUND(I585*H585,2)</f>
        <v>0</v>
      </c>
      <c r="K585" s="134" t="s">
        <v>148</v>
      </c>
      <c r="L585" s="31"/>
      <c r="M585" s="139" t="s">
        <v>1</v>
      </c>
      <c r="N585" s="140" t="s">
        <v>41</v>
      </c>
      <c r="P585" s="141">
        <f>O585*H585</f>
        <v>0</v>
      </c>
      <c r="Q585" s="141">
        <v>4.1200000000000004E-3</v>
      </c>
      <c r="R585" s="141">
        <f>Q585*H585</f>
        <v>4.1200000000000004E-3</v>
      </c>
      <c r="S585" s="141">
        <v>0</v>
      </c>
      <c r="T585" s="142">
        <f>S585*H585</f>
        <v>0</v>
      </c>
      <c r="AR585" s="143" t="s">
        <v>225</v>
      </c>
      <c r="AT585" s="143" t="s">
        <v>129</v>
      </c>
      <c r="AU585" s="143" t="s">
        <v>85</v>
      </c>
      <c r="AY585" s="16" t="s">
        <v>126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6" t="s">
        <v>81</v>
      </c>
      <c r="BK585" s="144">
        <f>ROUND(I585*H585,2)</f>
        <v>0</v>
      </c>
      <c r="BL585" s="16" t="s">
        <v>225</v>
      </c>
      <c r="BM585" s="143" t="s">
        <v>466</v>
      </c>
    </row>
    <row r="586" spans="2:65" s="14" customFormat="1" ht="33.75">
      <c r="B586" s="173"/>
      <c r="D586" s="145" t="s">
        <v>138</v>
      </c>
      <c r="E586" s="174" t="s">
        <v>1</v>
      </c>
      <c r="F586" s="175" t="s">
        <v>442</v>
      </c>
      <c r="H586" s="174" t="s">
        <v>1</v>
      </c>
      <c r="I586" s="176"/>
      <c r="L586" s="173"/>
      <c r="M586" s="177"/>
      <c r="T586" s="178"/>
      <c r="AT586" s="174" t="s">
        <v>138</v>
      </c>
      <c r="AU586" s="174" t="s">
        <v>85</v>
      </c>
      <c r="AV586" s="14" t="s">
        <v>81</v>
      </c>
      <c r="AW586" s="14" t="s">
        <v>33</v>
      </c>
      <c r="AX586" s="14" t="s">
        <v>76</v>
      </c>
      <c r="AY586" s="174" t="s">
        <v>126</v>
      </c>
    </row>
    <row r="587" spans="2:65" s="14" customFormat="1" ht="22.5">
      <c r="B587" s="173"/>
      <c r="D587" s="145" t="s">
        <v>138</v>
      </c>
      <c r="E587" s="174" t="s">
        <v>1</v>
      </c>
      <c r="F587" s="175" t="s">
        <v>443</v>
      </c>
      <c r="H587" s="174" t="s">
        <v>1</v>
      </c>
      <c r="I587" s="176"/>
      <c r="L587" s="173"/>
      <c r="M587" s="177"/>
      <c r="T587" s="178"/>
      <c r="AT587" s="174" t="s">
        <v>138</v>
      </c>
      <c r="AU587" s="174" t="s">
        <v>85</v>
      </c>
      <c r="AV587" s="14" t="s">
        <v>81</v>
      </c>
      <c r="AW587" s="14" t="s">
        <v>33</v>
      </c>
      <c r="AX587" s="14" t="s">
        <v>76</v>
      </c>
      <c r="AY587" s="174" t="s">
        <v>126</v>
      </c>
    </row>
    <row r="588" spans="2:65" s="14" customFormat="1" ht="22.5">
      <c r="B588" s="173"/>
      <c r="D588" s="145" t="s">
        <v>138</v>
      </c>
      <c r="E588" s="174" t="s">
        <v>1</v>
      </c>
      <c r="F588" s="175" t="s">
        <v>444</v>
      </c>
      <c r="H588" s="174" t="s">
        <v>1</v>
      </c>
      <c r="I588" s="176"/>
      <c r="L588" s="173"/>
      <c r="M588" s="177"/>
      <c r="T588" s="178"/>
      <c r="AT588" s="174" t="s">
        <v>138</v>
      </c>
      <c r="AU588" s="174" t="s">
        <v>85</v>
      </c>
      <c r="AV588" s="14" t="s">
        <v>81</v>
      </c>
      <c r="AW588" s="14" t="s">
        <v>33</v>
      </c>
      <c r="AX588" s="14" t="s">
        <v>76</v>
      </c>
      <c r="AY588" s="174" t="s">
        <v>126</v>
      </c>
    </row>
    <row r="589" spans="2:65" s="14" customFormat="1" ht="33.75">
      <c r="B589" s="173"/>
      <c r="D589" s="145" t="s">
        <v>138</v>
      </c>
      <c r="E589" s="174" t="s">
        <v>1</v>
      </c>
      <c r="F589" s="175" t="s">
        <v>445</v>
      </c>
      <c r="H589" s="174" t="s">
        <v>1</v>
      </c>
      <c r="I589" s="176"/>
      <c r="L589" s="173"/>
      <c r="M589" s="177"/>
      <c r="T589" s="178"/>
      <c r="AT589" s="174" t="s">
        <v>138</v>
      </c>
      <c r="AU589" s="174" t="s">
        <v>85</v>
      </c>
      <c r="AV589" s="14" t="s">
        <v>81</v>
      </c>
      <c r="AW589" s="14" t="s">
        <v>33</v>
      </c>
      <c r="AX589" s="14" t="s">
        <v>76</v>
      </c>
      <c r="AY589" s="174" t="s">
        <v>126</v>
      </c>
    </row>
    <row r="590" spans="2:65" s="14" customFormat="1" ht="22.5">
      <c r="B590" s="173"/>
      <c r="D590" s="145" t="s">
        <v>138</v>
      </c>
      <c r="E590" s="174" t="s">
        <v>1</v>
      </c>
      <c r="F590" s="175" t="s">
        <v>446</v>
      </c>
      <c r="H590" s="174" t="s">
        <v>1</v>
      </c>
      <c r="I590" s="176"/>
      <c r="L590" s="173"/>
      <c r="M590" s="177"/>
      <c r="T590" s="178"/>
      <c r="AT590" s="174" t="s">
        <v>138</v>
      </c>
      <c r="AU590" s="174" t="s">
        <v>85</v>
      </c>
      <c r="AV590" s="14" t="s">
        <v>81</v>
      </c>
      <c r="AW590" s="14" t="s">
        <v>33</v>
      </c>
      <c r="AX590" s="14" t="s">
        <v>76</v>
      </c>
      <c r="AY590" s="174" t="s">
        <v>126</v>
      </c>
    </row>
    <row r="591" spans="2:65" s="14" customFormat="1" ht="22.5">
      <c r="B591" s="173"/>
      <c r="D591" s="145" t="s">
        <v>138</v>
      </c>
      <c r="E591" s="174" t="s">
        <v>1</v>
      </c>
      <c r="F591" s="175" t="s">
        <v>447</v>
      </c>
      <c r="H591" s="174" t="s">
        <v>1</v>
      </c>
      <c r="I591" s="176"/>
      <c r="L591" s="173"/>
      <c r="M591" s="177"/>
      <c r="T591" s="178"/>
      <c r="AT591" s="174" t="s">
        <v>138</v>
      </c>
      <c r="AU591" s="174" t="s">
        <v>85</v>
      </c>
      <c r="AV591" s="14" t="s">
        <v>81</v>
      </c>
      <c r="AW591" s="14" t="s">
        <v>33</v>
      </c>
      <c r="AX591" s="14" t="s">
        <v>76</v>
      </c>
      <c r="AY591" s="174" t="s">
        <v>126</v>
      </c>
    </row>
    <row r="592" spans="2:65" s="14" customFormat="1" ht="11.25">
      <c r="B592" s="173"/>
      <c r="D592" s="145" t="s">
        <v>138</v>
      </c>
      <c r="E592" s="174" t="s">
        <v>1</v>
      </c>
      <c r="F592" s="175" t="s">
        <v>448</v>
      </c>
      <c r="H592" s="174" t="s">
        <v>1</v>
      </c>
      <c r="I592" s="176"/>
      <c r="L592" s="173"/>
      <c r="M592" s="177"/>
      <c r="T592" s="178"/>
      <c r="AT592" s="174" t="s">
        <v>138</v>
      </c>
      <c r="AU592" s="174" t="s">
        <v>85</v>
      </c>
      <c r="AV592" s="14" t="s">
        <v>81</v>
      </c>
      <c r="AW592" s="14" t="s">
        <v>33</v>
      </c>
      <c r="AX592" s="14" t="s">
        <v>76</v>
      </c>
      <c r="AY592" s="174" t="s">
        <v>126</v>
      </c>
    </row>
    <row r="593" spans="2:65" s="14" customFormat="1" ht="22.5">
      <c r="B593" s="173"/>
      <c r="D593" s="145" t="s">
        <v>138</v>
      </c>
      <c r="E593" s="174" t="s">
        <v>1</v>
      </c>
      <c r="F593" s="175" t="s">
        <v>449</v>
      </c>
      <c r="H593" s="174" t="s">
        <v>1</v>
      </c>
      <c r="I593" s="176"/>
      <c r="L593" s="173"/>
      <c r="M593" s="177"/>
      <c r="T593" s="178"/>
      <c r="AT593" s="174" t="s">
        <v>138</v>
      </c>
      <c r="AU593" s="174" t="s">
        <v>85</v>
      </c>
      <c r="AV593" s="14" t="s">
        <v>81</v>
      </c>
      <c r="AW593" s="14" t="s">
        <v>33</v>
      </c>
      <c r="AX593" s="14" t="s">
        <v>76</v>
      </c>
      <c r="AY593" s="174" t="s">
        <v>126</v>
      </c>
    </row>
    <row r="594" spans="2:65" s="14" customFormat="1" ht="33.75">
      <c r="B594" s="173"/>
      <c r="D594" s="145" t="s">
        <v>138</v>
      </c>
      <c r="E594" s="174" t="s">
        <v>1</v>
      </c>
      <c r="F594" s="175" t="s">
        <v>467</v>
      </c>
      <c r="H594" s="174" t="s">
        <v>1</v>
      </c>
      <c r="I594" s="176"/>
      <c r="L594" s="173"/>
      <c r="M594" s="177"/>
      <c r="T594" s="178"/>
      <c r="AT594" s="174" t="s">
        <v>138</v>
      </c>
      <c r="AU594" s="174" t="s">
        <v>85</v>
      </c>
      <c r="AV594" s="14" t="s">
        <v>81</v>
      </c>
      <c r="AW594" s="14" t="s">
        <v>33</v>
      </c>
      <c r="AX594" s="14" t="s">
        <v>76</v>
      </c>
      <c r="AY594" s="174" t="s">
        <v>126</v>
      </c>
    </row>
    <row r="595" spans="2:65" s="12" customFormat="1" ht="11.25">
      <c r="B595" s="149"/>
      <c r="D595" s="145" t="s">
        <v>138</v>
      </c>
      <c r="E595" s="150" t="s">
        <v>1</v>
      </c>
      <c r="F595" s="151" t="s">
        <v>81</v>
      </c>
      <c r="H595" s="152">
        <v>1</v>
      </c>
      <c r="I595" s="153"/>
      <c r="L595" s="149"/>
      <c r="M595" s="154"/>
      <c r="T595" s="155"/>
      <c r="AT595" s="150" t="s">
        <v>138</v>
      </c>
      <c r="AU595" s="150" t="s">
        <v>85</v>
      </c>
      <c r="AV595" s="12" t="s">
        <v>85</v>
      </c>
      <c r="AW595" s="12" t="s">
        <v>33</v>
      </c>
      <c r="AX595" s="12" t="s">
        <v>76</v>
      </c>
      <c r="AY595" s="150" t="s">
        <v>126</v>
      </c>
    </row>
    <row r="596" spans="2:65" s="14" customFormat="1" ht="22.5">
      <c r="B596" s="173"/>
      <c r="D596" s="145" t="s">
        <v>138</v>
      </c>
      <c r="E596" s="174" t="s">
        <v>1</v>
      </c>
      <c r="F596" s="175" t="s">
        <v>451</v>
      </c>
      <c r="H596" s="174" t="s">
        <v>1</v>
      </c>
      <c r="I596" s="176"/>
      <c r="L596" s="173"/>
      <c r="M596" s="177"/>
      <c r="T596" s="178"/>
      <c r="AT596" s="174" t="s">
        <v>138</v>
      </c>
      <c r="AU596" s="174" t="s">
        <v>85</v>
      </c>
      <c r="AV596" s="14" t="s">
        <v>81</v>
      </c>
      <c r="AW596" s="14" t="s">
        <v>33</v>
      </c>
      <c r="AX596" s="14" t="s">
        <v>76</v>
      </c>
      <c r="AY596" s="174" t="s">
        <v>126</v>
      </c>
    </row>
    <row r="597" spans="2:65" s="13" customFormat="1" ht="11.25">
      <c r="B597" s="156"/>
      <c r="D597" s="145" t="s">
        <v>138</v>
      </c>
      <c r="E597" s="157" t="s">
        <v>1</v>
      </c>
      <c r="F597" s="158" t="s">
        <v>140</v>
      </c>
      <c r="H597" s="159">
        <v>1</v>
      </c>
      <c r="I597" s="160"/>
      <c r="L597" s="156"/>
      <c r="M597" s="161"/>
      <c r="T597" s="162"/>
      <c r="AT597" s="157" t="s">
        <v>138</v>
      </c>
      <c r="AU597" s="157" t="s">
        <v>85</v>
      </c>
      <c r="AV597" s="13" t="s">
        <v>134</v>
      </c>
      <c r="AW597" s="13" t="s">
        <v>33</v>
      </c>
      <c r="AX597" s="13" t="s">
        <v>81</v>
      </c>
      <c r="AY597" s="157" t="s">
        <v>126</v>
      </c>
    </row>
    <row r="598" spans="2:65" s="1" customFormat="1" ht="37.9" customHeight="1">
      <c r="B598" s="131"/>
      <c r="C598" s="132" t="s">
        <v>468</v>
      </c>
      <c r="D598" s="132" t="s">
        <v>129</v>
      </c>
      <c r="E598" s="133" t="s">
        <v>469</v>
      </c>
      <c r="F598" s="134" t="s">
        <v>470</v>
      </c>
      <c r="G598" s="135" t="s">
        <v>276</v>
      </c>
      <c r="H598" s="136">
        <v>1</v>
      </c>
      <c r="I598" s="137"/>
      <c r="J598" s="138">
        <f>ROUND(I598*H598,2)</f>
        <v>0</v>
      </c>
      <c r="K598" s="134" t="s">
        <v>148</v>
      </c>
      <c r="L598" s="31"/>
      <c r="M598" s="139" t="s">
        <v>1</v>
      </c>
      <c r="N598" s="140" t="s">
        <v>41</v>
      </c>
      <c r="P598" s="141">
        <f>O598*H598</f>
        <v>0</v>
      </c>
      <c r="Q598" s="141">
        <v>4.1200000000000004E-3</v>
      </c>
      <c r="R598" s="141">
        <f>Q598*H598</f>
        <v>4.1200000000000004E-3</v>
      </c>
      <c r="S598" s="141">
        <v>0</v>
      </c>
      <c r="T598" s="142">
        <f>S598*H598</f>
        <v>0</v>
      </c>
      <c r="AR598" s="143" t="s">
        <v>225</v>
      </c>
      <c r="AT598" s="143" t="s">
        <v>129</v>
      </c>
      <c r="AU598" s="143" t="s">
        <v>85</v>
      </c>
      <c r="AY598" s="16" t="s">
        <v>126</v>
      </c>
      <c r="BE598" s="144">
        <f>IF(N598="základní",J598,0)</f>
        <v>0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6" t="s">
        <v>81</v>
      </c>
      <c r="BK598" s="144">
        <f>ROUND(I598*H598,2)</f>
        <v>0</v>
      </c>
      <c r="BL598" s="16" t="s">
        <v>225</v>
      </c>
      <c r="BM598" s="143" t="s">
        <v>471</v>
      </c>
    </row>
    <row r="599" spans="2:65" s="14" customFormat="1" ht="33.75">
      <c r="B599" s="173"/>
      <c r="D599" s="145" t="s">
        <v>138</v>
      </c>
      <c r="E599" s="174" t="s">
        <v>1</v>
      </c>
      <c r="F599" s="175" t="s">
        <v>442</v>
      </c>
      <c r="H599" s="174" t="s">
        <v>1</v>
      </c>
      <c r="I599" s="176"/>
      <c r="L599" s="173"/>
      <c r="M599" s="177"/>
      <c r="T599" s="178"/>
      <c r="AT599" s="174" t="s">
        <v>138</v>
      </c>
      <c r="AU599" s="174" t="s">
        <v>85</v>
      </c>
      <c r="AV599" s="14" t="s">
        <v>81</v>
      </c>
      <c r="AW599" s="14" t="s">
        <v>33</v>
      </c>
      <c r="AX599" s="14" t="s">
        <v>76</v>
      </c>
      <c r="AY599" s="174" t="s">
        <v>126</v>
      </c>
    </row>
    <row r="600" spans="2:65" s="14" customFormat="1" ht="22.5">
      <c r="B600" s="173"/>
      <c r="D600" s="145" t="s">
        <v>138</v>
      </c>
      <c r="E600" s="174" t="s">
        <v>1</v>
      </c>
      <c r="F600" s="175" t="s">
        <v>443</v>
      </c>
      <c r="H600" s="174" t="s">
        <v>1</v>
      </c>
      <c r="I600" s="176"/>
      <c r="L600" s="173"/>
      <c r="M600" s="177"/>
      <c r="T600" s="178"/>
      <c r="AT600" s="174" t="s">
        <v>138</v>
      </c>
      <c r="AU600" s="174" t="s">
        <v>85</v>
      </c>
      <c r="AV600" s="14" t="s">
        <v>81</v>
      </c>
      <c r="AW600" s="14" t="s">
        <v>33</v>
      </c>
      <c r="AX600" s="14" t="s">
        <v>76</v>
      </c>
      <c r="AY600" s="174" t="s">
        <v>126</v>
      </c>
    </row>
    <row r="601" spans="2:65" s="14" customFormat="1" ht="22.5">
      <c r="B601" s="173"/>
      <c r="D601" s="145" t="s">
        <v>138</v>
      </c>
      <c r="E601" s="174" t="s">
        <v>1</v>
      </c>
      <c r="F601" s="175" t="s">
        <v>444</v>
      </c>
      <c r="H601" s="174" t="s">
        <v>1</v>
      </c>
      <c r="I601" s="176"/>
      <c r="L601" s="173"/>
      <c r="M601" s="177"/>
      <c r="T601" s="178"/>
      <c r="AT601" s="174" t="s">
        <v>138</v>
      </c>
      <c r="AU601" s="174" t="s">
        <v>85</v>
      </c>
      <c r="AV601" s="14" t="s">
        <v>81</v>
      </c>
      <c r="AW601" s="14" t="s">
        <v>33</v>
      </c>
      <c r="AX601" s="14" t="s">
        <v>76</v>
      </c>
      <c r="AY601" s="174" t="s">
        <v>126</v>
      </c>
    </row>
    <row r="602" spans="2:65" s="14" customFormat="1" ht="33.75">
      <c r="B602" s="173"/>
      <c r="D602" s="145" t="s">
        <v>138</v>
      </c>
      <c r="E602" s="174" t="s">
        <v>1</v>
      </c>
      <c r="F602" s="175" t="s">
        <v>445</v>
      </c>
      <c r="H602" s="174" t="s">
        <v>1</v>
      </c>
      <c r="I602" s="176"/>
      <c r="L602" s="173"/>
      <c r="M602" s="177"/>
      <c r="T602" s="178"/>
      <c r="AT602" s="174" t="s">
        <v>138</v>
      </c>
      <c r="AU602" s="174" t="s">
        <v>85</v>
      </c>
      <c r="AV602" s="14" t="s">
        <v>81</v>
      </c>
      <c r="AW602" s="14" t="s">
        <v>33</v>
      </c>
      <c r="AX602" s="14" t="s">
        <v>76</v>
      </c>
      <c r="AY602" s="174" t="s">
        <v>126</v>
      </c>
    </row>
    <row r="603" spans="2:65" s="14" customFormat="1" ht="22.5">
      <c r="B603" s="173"/>
      <c r="D603" s="145" t="s">
        <v>138</v>
      </c>
      <c r="E603" s="174" t="s">
        <v>1</v>
      </c>
      <c r="F603" s="175" t="s">
        <v>446</v>
      </c>
      <c r="H603" s="174" t="s">
        <v>1</v>
      </c>
      <c r="I603" s="176"/>
      <c r="L603" s="173"/>
      <c r="M603" s="177"/>
      <c r="T603" s="178"/>
      <c r="AT603" s="174" t="s">
        <v>138</v>
      </c>
      <c r="AU603" s="174" t="s">
        <v>85</v>
      </c>
      <c r="AV603" s="14" t="s">
        <v>81</v>
      </c>
      <c r="AW603" s="14" t="s">
        <v>33</v>
      </c>
      <c r="AX603" s="14" t="s">
        <v>76</v>
      </c>
      <c r="AY603" s="174" t="s">
        <v>126</v>
      </c>
    </row>
    <row r="604" spans="2:65" s="14" customFormat="1" ht="22.5">
      <c r="B604" s="173"/>
      <c r="D604" s="145" t="s">
        <v>138</v>
      </c>
      <c r="E604" s="174" t="s">
        <v>1</v>
      </c>
      <c r="F604" s="175" t="s">
        <v>447</v>
      </c>
      <c r="H604" s="174" t="s">
        <v>1</v>
      </c>
      <c r="I604" s="176"/>
      <c r="L604" s="173"/>
      <c r="M604" s="177"/>
      <c r="T604" s="178"/>
      <c r="AT604" s="174" t="s">
        <v>138</v>
      </c>
      <c r="AU604" s="174" t="s">
        <v>85</v>
      </c>
      <c r="AV604" s="14" t="s">
        <v>81</v>
      </c>
      <c r="AW604" s="14" t="s">
        <v>33</v>
      </c>
      <c r="AX604" s="14" t="s">
        <v>76</v>
      </c>
      <c r="AY604" s="174" t="s">
        <v>126</v>
      </c>
    </row>
    <row r="605" spans="2:65" s="14" customFormat="1" ht="11.25">
      <c r="B605" s="173"/>
      <c r="D605" s="145" t="s">
        <v>138</v>
      </c>
      <c r="E605" s="174" t="s">
        <v>1</v>
      </c>
      <c r="F605" s="175" t="s">
        <v>448</v>
      </c>
      <c r="H605" s="174" t="s">
        <v>1</v>
      </c>
      <c r="I605" s="176"/>
      <c r="L605" s="173"/>
      <c r="M605" s="177"/>
      <c r="T605" s="178"/>
      <c r="AT605" s="174" t="s">
        <v>138</v>
      </c>
      <c r="AU605" s="174" t="s">
        <v>85</v>
      </c>
      <c r="AV605" s="14" t="s">
        <v>81</v>
      </c>
      <c r="AW605" s="14" t="s">
        <v>33</v>
      </c>
      <c r="AX605" s="14" t="s">
        <v>76</v>
      </c>
      <c r="AY605" s="174" t="s">
        <v>126</v>
      </c>
    </row>
    <row r="606" spans="2:65" s="14" customFormat="1" ht="22.5">
      <c r="B606" s="173"/>
      <c r="D606" s="145" t="s">
        <v>138</v>
      </c>
      <c r="E606" s="174" t="s">
        <v>1</v>
      </c>
      <c r="F606" s="175" t="s">
        <v>449</v>
      </c>
      <c r="H606" s="174" t="s">
        <v>1</v>
      </c>
      <c r="I606" s="176"/>
      <c r="L606" s="173"/>
      <c r="M606" s="177"/>
      <c r="T606" s="178"/>
      <c r="AT606" s="174" t="s">
        <v>138</v>
      </c>
      <c r="AU606" s="174" t="s">
        <v>85</v>
      </c>
      <c r="AV606" s="14" t="s">
        <v>81</v>
      </c>
      <c r="AW606" s="14" t="s">
        <v>33</v>
      </c>
      <c r="AX606" s="14" t="s">
        <v>76</v>
      </c>
      <c r="AY606" s="174" t="s">
        <v>126</v>
      </c>
    </row>
    <row r="607" spans="2:65" s="14" customFormat="1" ht="22.5">
      <c r="B607" s="173"/>
      <c r="D607" s="145" t="s">
        <v>138</v>
      </c>
      <c r="E607" s="174" t="s">
        <v>1</v>
      </c>
      <c r="F607" s="175" t="s">
        <v>472</v>
      </c>
      <c r="H607" s="174" t="s">
        <v>1</v>
      </c>
      <c r="I607" s="176"/>
      <c r="L607" s="173"/>
      <c r="M607" s="177"/>
      <c r="T607" s="178"/>
      <c r="AT607" s="174" t="s">
        <v>138</v>
      </c>
      <c r="AU607" s="174" t="s">
        <v>85</v>
      </c>
      <c r="AV607" s="14" t="s">
        <v>81</v>
      </c>
      <c r="AW607" s="14" t="s">
        <v>33</v>
      </c>
      <c r="AX607" s="14" t="s">
        <v>76</v>
      </c>
      <c r="AY607" s="174" t="s">
        <v>126</v>
      </c>
    </row>
    <row r="608" spans="2:65" s="12" customFormat="1" ht="11.25">
      <c r="B608" s="149"/>
      <c r="D608" s="145" t="s">
        <v>138</v>
      </c>
      <c r="E608" s="150" t="s">
        <v>1</v>
      </c>
      <c r="F608" s="151" t="s">
        <v>81</v>
      </c>
      <c r="H608" s="152">
        <v>1</v>
      </c>
      <c r="I608" s="153"/>
      <c r="L608" s="149"/>
      <c r="M608" s="154"/>
      <c r="T608" s="155"/>
      <c r="AT608" s="150" t="s">
        <v>138</v>
      </c>
      <c r="AU608" s="150" t="s">
        <v>85</v>
      </c>
      <c r="AV608" s="12" t="s">
        <v>85</v>
      </c>
      <c r="AW608" s="12" t="s">
        <v>33</v>
      </c>
      <c r="AX608" s="12" t="s">
        <v>76</v>
      </c>
      <c r="AY608" s="150" t="s">
        <v>126</v>
      </c>
    </row>
    <row r="609" spans="2:65" s="14" customFormat="1" ht="22.5">
      <c r="B609" s="173"/>
      <c r="D609" s="145" t="s">
        <v>138</v>
      </c>
      <c r="E609" s="174" t="s">
        <v>1</v>
      </c>
      <c r="F609" s="175" t="s">
        <v>451</v>
      </c>
      <c r="H609" s="174" t="s">
        <v>1</v>
      </c>
      <c r="I609" s="176"/>
      <c r="L609" s="173"/>
      <c r="M609" s="177"/>
      <c r="T609" s="178"/>
      <c r="AT609" s="174" t="s">
        <v>138</v>
      </c>
      <c r="AU609" s="174" t="s">
        <v>85</v>
      </c>
      <c r="AV609" s="14" t="s">
        <v>81</v>
      </c>
      <c r="AW609" s="14" t="s">
        <v>33</v>
      </c>
      <c r="AX609" s="14" t="s">
        <v>76</v>
      </c>
      <c r="AY609" s="174" t="s">
        <v>126</v>
      </c>
    </row>
    <row r="610" spans="2:65" s="13" customFormat="1" ht="11.25">
      <c r="B610" s="156"/>
      <c r="D610" s="145" t="s">
        <v>138</v>
      </c>
      <c r="E610" s="157" t="s">
        <v>1</v>
      </c>
      <c r="F610" s="158" t="s">
        <v>140</v>
      </c>
      <c r="H610" s="159">
        <v>1</v>
      </c>
      <c r="I610" s="160"/>
      <c r="L610" s="156"/>
      <c r="M610" s="161"/>
      <c r="T610" s="162"/>
      <c r="AT610" s="157" t="s">
        <v>138</v>
      </c>
      <c r="AU610" s="157" t="s">
        <v>85</v>
      </c>
      <c r="AV610" s="13" t="s">
        <v>134</v>
      </c>
      <c r="AW610" s="13" t="s">
        <v>33</v>
      </c>
      <c r="AX610" s="13" t="s">
        <v>81</v>
      </c>
      <c r="AY610" s="157" t="s">
        <v>126</v>
      </c>
    </row>
    <row r="611" spans="2:65" s="1" customFormat="1" ht="37.9" customHeight="1">
      <c r="B611" s="131"/>
      <c r="C611" s="132" t="s">
        <v>473</v>
      </c>
      <c r="D611" s="132" t="s">
        <v>129</v>
      </c>
      <c r="E611" s="133" t="s">
        <v>474</v>
      </c>
      <c r="F611" s="134" t="s">
        <v>475</v>
      </c>
      <c r="G611" s="135" t="s">
        <v>276</v>
      </c>
      <c r="H611" s="136">
        <v>1</v>
      </c>
      <c r="I611" s="137"/>
      <c r="J611" s="138">
        <f>ROUND(I611*H611,2)</f>
        <v>0</v>
      </c>
      <c r="K611" s="134" t="s">
        <v>148</v>
      </c>
      <c r="L611" s="31"/>
      <c r="M611" s="139" t="s">
        <v>1</v>
      </c>
      <c r="N611" s="140" t="s">
        <v>41</v>
      </c>
      <c r="P611" s="141">
        <f>O611*H611</f>
        <v>0</v>
      </c>
      <c r="Q611" s="141">
        <v>4.1200000000000004E-3</v>
      </c>
      <c r="R611" s="141">
        <f>Q611*H611</f>
        <v>4.1200000000000004E-3</v>
      </c>
      <c r="S611" s="141">
        <v>0</v>
      </c>
      <c r="T611" s="142">
        <f>S611*H611</f>
        <v>0</v>
      </c>
      <c r="AR611" s="143" t="s">
        <v>225</v>
      </c>
      <c r="AT611" s="143" t="s">
        <v>129</v>
      </c>
      <c r="AU611" s="143" t="s">
        <v>85</v>
      </c>
      <c r="AY611" s="16" t="s">
        <v>126</v>
      </c>
      <c r="BE611" s="144">
        <f>IF(N611="základní",J611,0)</f>
        <v>0</v>
      </c>
      <c r="BF611" s="144">
        <f>IF(N611="snížená",J611,0)</f>
        <v>0</v>
      </c>
      <c r="BG611" s="144">
        <f>IF(N611="zákl. přenesená",J611,0)</f>
        <v>0</v>
      </c>
      <c r="BH611" s="144">
        <f>IF(N611="sníž. přenesená",J611,0)</f>
        <v>0</v>
      </c>
      <c r="BI611" s="144">
        <f>IF(N611="nulová",J611,0)</f>
        <v>0</v>
      </c>
      <c r="BJ611" s="16" t="s">
        <v>81</v>
      </c>
      <c r="BK611" s="144">
        <f>ROUND(I611*H611,2)</f>
        <v>0</v>
      </c>
      <c r="BL611" s="16" t="s">
        <v>225</v>
      </c>
      <c r="BM611" s="143" t="s">
        <v>476</v>
      </c>
    </row>
    <row r="612" spans="2:65" s="14" customFormat="1" ht="33.75">
      <c r="B612" s="173"/>
      <c r="D612" s="145" t="s">
        <v>138</v>
      </c>
      <c r="E612" s="174" t="s">
        <v>1</v>
      </c>
      <c r="F612" s="175" t="s">
        <v>477</v>
      </c>
      <c r="H612" s="174" t="s">
        <v>1</v>
      </c>
      <c r="I612" s="176"/>
      <c r="L612" s="173"/>
      <c r="M612" s="177"/>
      <c r="T612" s="178"/>
      <c r="AT612" s="174" t="s">
        <v>138</v>
      </c>
      <c r="AU612" s="174" t="s">
        <v>85</v>
      </c>
      <c r="AV612" s="14" t="s">
        <v>81</v>
      </c>
      <c r="AW612" s="14" t="s">
        <v>33</v>
      </c>
      <c r="AX612" s="14" t="s">
        <v>76</v>
      </c>
      <c r="AY612" s="174" t="s">
        <v>126</v>
      </c>
    </row>
    <row r="613" spans="2:65" s="14" customFormat="1" ht="33.75">
      <c r="B613" s="173"/>
      <c r="D613" s="145" t="s">
        <v>138</v>
      </c>
      <c r="E613" s="174" t="s">
        <v>1</v>
      </c>
      <c r="F613" s="175" t="s">
        <v>478</v>
      </c>
      <c r="H613" s="174" t="s">
        <v>1</v>
      </c>
      <c r="I613" s="176"/>
      <c r="L613" s="173"/>
      <c r="M613" s="177"/>
      <c r="T613" s="178"/>
      <c r="AT613" s="174" t="s">
        <v>138</v>
      </c>
      <c r="AU613" s="174" t="s">
        <v>85</v>
      </c>
      <c r="AV613" s="14" t="s">
        <v>81</v>
      </c>
      <c r="AW613" s="14" t="s">
        <v>33</v>
      </c>
      <c r="AX613" s="14" t="s">
        <v>76</v>
      </c>
      <c r="AY613" s="174" t="s">
        <v>126</v>
      </c>
    </row>
    <row r="614" spans="2:65" s="14" customFormat="1" ht="22.5">
      <c r="B614" s="173"/>
      <c r="D614" s="145" t="s">
        <v>138</v>
      </c>
      <c r="E614" s="174" t="s">
        <v>1</v>
      </c>
      <c r="F614" s="175" t="s">
        <v>479</v>
      </c>
      <c r="H614" s="174" t="s">
        <v>1</v>
      </c>
      <c r="I614" s="176"/>
      <c r="L614" s="173"/>
      <c r="M614" s="177"/>
      <c r="T614" s="178"/>
      <c r="AT614" s="174" t="s">
        <v>138</v>
      </c>
      <c r="AU614" s="174" t="s">
        <v>85</v>
      </c>
      <c r="AV614" s="14" t="s">
        <v>81</v>
      </c>
      <c r="AW614" s="14" t="s">
        <v>33</v>
      </c>
      <c r="AX614" s="14" t="s">
        <v>76</v>
      </c>
      <c r="AY614" s="174" t="s">
        <v>126</v>
      </c>
    </row>
    <row r="615" spans="2:65" s="14" customFormat="1" ht="33.75">
      <c r="B615" s="173"/>
      <c r="D615" s="145" t="s">
        <v>138</v>
      </c>
      <c r="E615" s="174" t="s">
        <v>1</v>
      </c>
      <c r="F615" s="175" t="s">
        <v>480</v>
      </c>
      <c r="H615" s="174" t="s">
        <v>1</v>
      </c>
      <c r="I615" s="176"/>
      <c r="L615" s="173"/>
      <c r="M615" s="177"/>
      <c r="T615" s="178"/>
      <c r="AT615" s="174" t="s">
        <v>138</v>
      </c>
      <c r="AU615" s="174" t="s">
        <v>85</v>
      </c>
      <c r="AV615" s="14" t="s">
        <v>81</v>
      </c>
      <c r="AW615" s="14" t="s">
        <v>33</v>
      </c>
      <c r="AX615" s="14" t="s">
        <v>76</v>
      </c>
      <c r="AY615" s="174" t="s">
        <v>126</v>
      </c>
    </row>
    <row r="616" spans="2:65" s="14" customFormat="1" ht="22.5">
      <c r="B616" s="173"/>
      <c r="D616" s="145" t="s">
        <v>138</v>
      </c>
      <c r="E616" s="174" t="s">
        <v>1</v>
      </c>
      <c r="F616" s="175" t="s">
        <v>481</v>
      </c>
      <c r="H616" s="174" t="s">
        <v>1</v>
      </c>
      <c r="I616" s="176"/>
      <c r="L616" s="173"/>
      <c r="M616" s="177"/>
      <c r="T616" s="178"/>
      <c r="AT616" s="174" t="s">
        <v>138</v>
      </c>
      <c r="AU616" s="174" t="s">
        <v>85</v>
      </c>
      <c r="AV616" s="14" t="s">
        <v>81</v>
      </c>
      <c r="AW616" s="14" t="s">
        <v>33</v>
      </c>
      <c r="AX616" s="14" t="s">
        <v>76</v>
      </c>
      <c r="AY616" s="174" t="s">
        <v>126</v>
      </c>
    </row>
    <row r="617" spans="2:65" s="14" customFormat="1" ht="11.25">
      <c r="B617" s="173"/>
      <c r="D617" s="145" t="s">
        <v>138</v>
      </c>
      <c r="E617" s="174" t="s">
        <v>1</v>
      </c>
      <c r="F617" s="175" t="s">
        <v>482</v>
      </c>
      <c r="H617" s="174" t="s">
        <v>1</v>
      </c>
      <c r="I617" s="176"/>
      <c r="L617" s="173"/>
      <c r="M617" s="177"/>
      <c r="T617" s="178"/>
      <c r="AT617" s="174" t="s">
        <v>138</v>
      </c>
      <c r="AU617" s="174" t="s">
        <v>85</v>
      </c>
      <c r="AV617" s="14" t="s">
        <v>81</v>
      </c>
      <c r="AW617" s="14" t="s">
        <v>33</v>
      </c>
      <c r="AX617" s="14" t="s">
        <v>76</v>
      </c>
      <c r="AY617" s="174" t="s">
        <v>126</v>
      </c>
    </row>
    <row r="618" spans="2:65" s="14" customFormat="1" ht="22.5">
      <c r="B618" s="173"/>
      <c r="D618" s="145" t="s">
        <v>138</v>
      </c>
      <c r="E618" s="174" t="s">
        <v>1</v>
      </c>
      <c r="F618" s="175" t="s">
        <v>242</v>
      </c>
      <c r="H618" s="174" t="s">
        <v>1</v>
      </c>
      <c r="I618" s="176"/>
      <c r="L618" s="173"/>
      <c r="M618" s="177"/>
      <c r="T618" s="178"/>
      <c r="AT618" s="174" t="s">
        <v>138</v>
      </c>
      <c r="AU618" s="174" t="s">
        <v>85</v>
      </c>
      <c r="AV618" s="14" t="s">
        <v>81</v>
      </c>
      <c r="AW618" s="14" t="s">
        <v>33</v>
      </c>
      <c r="AX618" s="14" t="s">
        <v>76</v>
      </c>
      <c r="AY618" s="174" t="s">
        <v>126</v>
      </c>
    </row>
    <row r="619" spans="2:65" s="12" customFormat="1" ht="11.25">
      <c r="B619" s="149"/>
      <c r="D619" s="145" t="s">
        <v>138</v>
      </c>
      <c r="E619" s="150" t="s">
        <v>1</v>
      </c>
      <c r="F619" s="151" t="s">
        <v>81</v>
      </c>
      <c r="H619" s="152">
        <v>1</v>
      </c>
      <c r="I619" s="153"/>
      <c r="L619" s="149"/>
      <c r="M619" s="154"/>
      <c r="T619" s="155"/>
      <c r="AT619" s="150" t="s">
        <v>138</v>
      </c>
      <c r="AU619" s="150" t="s">
        <v>85</v>
      </c>
      <c r="AV619" s="12" t="s">
        <v>85</v>
      </c>
      <c r="AW619" s="12" t="s">
        <v>33</v>
      </c>
      <c r="AX619" s="12" t="s">
        <v>76</v>
      </c>
      <c r="AY619" s="150" t="s">
        <v>126</v>
      </c>
    </row>
    <row r="620" spans="2:65" s="13" customFormat="1" ht="11.25">
      <c r="B620" s="156"/>
      <c r="D620" s="145" t="s">
        <v>138</v>
      </c>
      <c r="E620" s="157" t="s">
        <v>1</v>
      </c>
      <c r="F620" s="158" t="s">
        <v>140</v>
      </c>
      <c r="H620" s="159">
        <v>1</v>
      </c>
      <c r="I620" s="160"/>
      <c r="L620" s="156"/>
      <c r="M620" s="161"/>
      <c r="T620" s="162"/>
      <c r="AT620" s="157" t="s">
        <v>138</v>
      </c>
      <c r="AU620" s="157" t="s">
        <v>85</v>
      </c>
      <c r="AV620" s="13" t="s">
        <v>134</v>
      </c>
      <c r="AW620" s="13" t="s">
        <v>33</v>
      </c>
      <c r="AX620" s="13" t="s">
        <v>81</v>
      </c>
      <c r="AY620" s="157" t="s">
        <v>126</v>
      </c>
    </row>
    <row r="621" spans="2:65" s="1" customFormat="1" ht="37.9" customHeight="1">
      <c r="B621" s="131"/>
      <c r="C621" s="132" t="s">
        <v>483</v>
      </c>
      <c r="D621" s="132" t="s">
        <v>129</v>
      </c>
      <c r="E621" s="133" t="s">
        <v>484</v>
      </c>
      <c r="F621" s="134" t="s">
        <v>485</v>
      </c>
      <c r="G621" s="135" t="s">
        <v>276</v>
      </c>
      <c r="H621" s="136">
        <v>1</v>
      </c>
      <c r="I621" s="137"/>
      <c r="J621" s="138">
        <f>ROUND(I621*H621,2)</f>
        <v>0</v>
      </c>
      <c r="K621" s="134" t="s">
        <v>148</v>
      </c>
      <c r="L621" s="31"/>
      <c r="M621" s="139" t="s">
        <v>1</v>
      </c>
      <c r="N621" s="140" t="s">
        <v>41</v>
      </c>
      <c r="P621" s="141">
        <f>O621*H621</f>
        <v>0</v>
      </c>
      <c r="Q621" s="141">
        <v>4.1200000000000004E-3</v>
      </c>
      <c r="R621" s="141">
        <f>Q621*H621</f>
        <v>4.1200000000000004E-3</v>
      </c>
      <c r="S621" s="141">
        <v>0</v>
      </c>
      <c r="T621" s="142">
        <f>S621*H621</f>
        <v>0</v>
      </c>
      <c r="AR621" s="143" t="s">
        <v>225</v>
      </c>
      <c r="AT621" s="143" t="s">
        <v>129</v>
      </c>
      <c r="AU621" s="143" t="s">
        <v>85</v>
      </c>
      <c r="AY621" s="16" t="s">
        <v>126</v>
      </c>
      <c r="BE621" s="144">
        <f>IF(N621="základní",J621,0)</f>
        <v>0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6" t="s">
        <v>81</v>
      </c>
      <c r="BK621" s="144">
        <f>ROUND(I621*H621,2)</f>
        <v>0</v>
      </c>
      <c r="BL621" s="16" t="s">
        <v>225</v>
      </c>
      <c r="BM621" s="143" t="s">
        <v>486</v>
      </c>
    </row>
    <row r="622" spans="2:65" s="14" customFormat="1" ht="22.5">
      <c r="B622" s="173"/>
      <c r="D622" s="145" t="s">
        <v>138</v>
      </c>
      <c r="E622" s="174" t="s">
        <v>1</v>
      </c>
      <c r="F622" s="175" t="s">
        <v>487</v>
      </c>
      <c r="H622" s="174" t="s">
        <v>1</v>
      </c>
      <c r="I622" s="176"/>
      <c r="L622" s="173"/>
      <c r="M622" s="177"/>
      <c r="T622" s="178"/>
      <c r="AT622" s="174" t="s">
        <v>138</v>
      </c>
      <c r="AU622" s="174" t="s">
        <v>85</v>
      </c>
      <c r="AV622" s="14" t="s">
        <v>81</v>
      </c>
      <c r="AW622" s="14" t="s">
        <v>33</v>
      </c>
      <c r="AX622" s="14" t="s">
        <v>76</v>
      </c>
      <c r="AY622" s="174" t="s">
        <v>126</v>
      </c>
    </row>
    <row r="623" spans="2:65" s="14" customFormat="1" ht="33.75">
      <c r="B623" s="173"/>
      <c r="D623" s="145" t="s">
        <v>138</v>
      </c>
      <c r="E623" s="174" t="s">
        <v>1</v>
      </c>
      <c r="F623" s="175" t="s">
        <v>488</v>
      </c>
      <c r="H623" s="174" t="s">
        <v>1</v>
      </c>
      <c r="I623" s="176"/>
      <c r="L623" s="173"/>
      <c r="M623" s="177"/>
      <c r="T623" s="178"/>
      <c r="AT623" s="174" t="s">
        <v>138</v>
      </c>
      <c r="AU623" s="174" t="s">
        <v>85</v>
      </c>
      <c r="AV623" s="14" t="s">
        <v>81</v>
      </c>
      <c r="AW623" s="14" t="s">
        <v>33</v>
      </c>
      <c r="AX623" s="14" t="s">
        <v>76</v>
      </c>
      <c r="AY623" s="174" t="s">
        <v>126</v>
      </c>
    </row>
    <row r="624" spans="2:65" s="14" customFormat="1" ht="22.5">
      <c r="B624" s="173"/>
      <c r="D624" s="145" t="s">
        <v>138</v>
      </c>
      <c r="E624" s="174" t="s">
        <v>1</v>
      </c>
      <c r="F624" s="175" t="s">
        <v>489</v>
      </c>
      <c r="H624" s="174" t="s">
        <v>1</v>
      </c>
      <c r="I624" s="176"/>
      <c r="L624" s="173"/>
      <c r="M624" s="177"/>
      <c r="T624" s="178"/>
      <c r="AT624" s="174" t="s">
        <v>138</v>
      </c>
      <c r="AU624" s="174" t="s">
        <v>85</v>
      </c>
      <c r="AV624" s="14" t="s">
        <v>81</v>
      </c>
      <c r="AW624" s="14" t="s">
        <v>33</v>
      </c>
      <c r="AX624" s="14" t="s">
        <v>76</v>
      </c>
      <c r="AY624" s="174" t="s">
        <v>126</v>
      </c>
    </row>
    <row r="625" spans="2:65" s="14" customFormat="1" ht="33.75">
      <c r="B625" s="173"/>
      <c r="D625" s="145" t="s">
        <v>138</v>
      </c>
      <c r="E625" s="174" t="s">
        <v>1</v>
      </c>
      <c r="F625" s="175" t="s">
        <v>490</v>
      </c>
      <c r="H625" s="174" t="s">
        <v>1</v>
      </c>
      <c r="I625" s="176"/>
      <c r="L625" s="173"/>
      <c r="M625" s="177"/>
      <c r="T625" s="178"/>
      <c r="AT625" s="174" t="s">
        <v>138</v>
      </c>
      <c r="AU625" s="174" t="s">
        <v>85</v>
      </c>
      <c r="AV625" s="14" t="s">
        <v>81</v>
      </c>
      <c r="AW625" s="14" t="s">
        <v>33</v>
      </c>
      <c r="AX625" s="14" t="s">
        <v>76</v>
      </c>
      <c r="AY625" s="174" t="s">
        <v>126</v>
      </c>
    </row>
    <row r="626" spans="2:65" s="14" customFormat="1" ht="22.5">
      <c r="B626" s="173"/>
      <c r="D626" s="145" t="s">
        <v>138</v>
      </c>
      <c r="E626" s="174" t="s">
        <v>1</v>
      </c>
      <c r="F626" s="175" t="s">
        <v>491</v>
      </c>
      <c r="H626" s="174" t="s">
        <v>1</v>
      </c>
      <c r="I626" s="176"/>
      <c r="L626" s="173"/>
      <c r="M626" s="177"/>
      <c r="T626" s="178"/>
      <c r="AT626" s="174" t="s">
        <v>138</v>
      </c>
      <c r="AU626" s="174" t="s">
        <v>85</v>
      </c>
      <c r="AV626" s="14" t="s">
        <v>81</v>
      </c>
      <c r="AW626" s="14" t="s">
        <v>33</v>
      </c>
      <c r="AX626" s="14" t="s">
        <v>76</v>
      </c>
      <c r="AY626" s="174" t="s">
        <v>126</v>
      </c>
    </row>
    <row r="627" spans="2:65" s="14" customFormat="1" ht="11.25">
      <c r="B627" s="173"/>
      <c r="D627" s="145" t="s">
        <v>138</v>
      </c>
      <c r="E627" s="174" t="s">
        <v>1</v>
      </c>
      <c r="F627" s="175" t="s">
        <v>482</v>
      </c>
      <c r="H627" s="174" t="s">
        <v>1</v>
      </c>
      <c r="I627" s="176"/>
      <c r="L627" s="173"/>
      <c r="M627" s="177"/>
      <c r="T627" s="178"/>
      <c r="AT627" s="174" t="s">
        <v>138</v>
      </c>
      <c r="AU627" s="174" t="s">
        <v>85</v>
      </c>
      <c r="AV627" s="14" t="s">
        <v>81</v>
      </c>
      <c r="AW627" s="14" t="s">
        <v>33</v>
      </c>
      <c r="AX627" s="14" t="s">
        <v>76</v>
      </c>
      <c r="AY627" s="174" t="s">
        <v>126</v>
      </c>
    </row>
    <row r="628" spans="2:65" s="14" customFormat="1" ht="22.5">
      <c r="B628" s="173"/>
      <c r="D628" s="145" t="s">
        <v>138</v>
      </c>
      <c r="E628" s="174" t="s">
        <v>1</v>
      </c>
      <c r="F628" s="175" t="s">
        <v>242</v>
      </c>
      <c r="H628" s="174" t="s">
        <v>1</v>
      </c>
      <c r="I628" s="176"/>
      <c r="L628" s="173"/>
      <c r="M628" s="177"/>
      <c r="T628" s="178"/>
      <c r="AT628" s="174" t="s">
        <v>138</v>
      </c>
      <c r="AU628" s="174" t="s">
        <v>85</v>
      </c>
      <c r="AV628" s="14" t="s">
        <v>81</v>
      </c>
      <c r="AW628" s="14" t="s">
        <v>33</v>
      </c>
      <c r="AX628" s="14" t="s">
        <v>76</v>
      </c>
      <c r="AY628" s="174" t="s">
        <v>126</v>
      </c>
    </row>
    <row r="629" spans="2:65" s="12" customFormat="1" ht="11.25">
      <c r="B629" s="149"/>
      <c r="D629" s="145" t="s">
        <v>138</v>
      </c>
      <c r="E629" s="150" t="s">
        <v>1</v>
      </c>
      <c r="F629" s="151" t="s">
        <v>81</v>
      </c>
      <c r="H629" s="152">
        <v>1</v>
      </c>
      <c r="I629" s="153"/>
      <c r="L629" s="149"/>
      <c r="M629" s="154"/>
      <c r="T629" s="155"/>
      <c r="AT629" s="150" t="s">
        <v>138</v>
      </c>
      <c r="AU629" s="150" t="s">
        <v>85</v>
      </c>
      <c r="AV629" s="12" t="s">
        <v>85</v>
      </c>
      <c r="AW629" s="12" t="s">
        <v>33</v>
      </c>
      <c r="AX629" s="12" t="s">
        <v>76</v>
      </c>
      <c r="AY629" s="150" t="s">
        <v>126</v>
      </c>
    </row>
    <row r="630" spans="2:65" s="13" customFormat="1" ht="11.25">
      <c r="B630" s="156"/>
      <c r="D630" s="145" t="s">
        <v>138</v>
      </c>
      <c r="E630" s="157" t="s">
        <v>1</v>
      </c>
      <c r="F630" s="158" t="s">
        <v>140</v>
      </c>
      <c r="H630" s="159">
        <v>1</v>
      </c>
      <c r="I630" s="160"/>
      <c r="L630" s="156"/>
      <c r="M630" s="161"/>
      <c r="T630" s="162"/>
      <c r="AT630" s="157" t="s">
        <v>138</v>
      </c>
      <c r="AU630" s="157" t="s">
        <v>85</v>
      </c>
      <c r="AV630" s="13" t="s">
        <v>134</v>
      </c>
      <c r="AW630" s="13" t="s">
        <v>33</v>
      </c>
      <c r="AX630" s="13" t="s">
        <v>81</v>
      </c>
      <c r="AY630" s="157" t="s">
        <v>126</v>
      </c>
    </row>
    <row r="631" spans="2:65" s="11" customFormat="1" ht="22.9" customHeight="1">
      <c r="B631" s="119"/>
      <c r="D631" s="120" t="s">
        <v>75</v>
      </c>
      <c r="E631" s="129" t="s">
        <v>492</v>
      </c>
      <c r="F631" s="129" t="s">
        <v>493</v>
      </c>
      <c r="I631" s="122"/>
      <c r="J631" s="130">
        <f>BK631</f>
        <v>0</v>
      </c>
      <c r="L631" s="119"/>
      <c r="M631" s="124"/>
      <c r="P631" s="125">
        <f>SUM(P632:P718)</f>
        <v>0</v>
      </c>
      <c r="R631" s="125">
        <f>SUM(R632:R718)</f>
        <v>9.7877199999999998E-2</v>
      </c>
      <c r="T631" s="126">
        <f>SUM(T632:T718)</f>
        <v>0</v>
      </c>
      <c r="AR631" s="120" t="s">
        <v>85</v>
      </c>
      <c r="AT631" s="127" t="s">
        <v>75</v>
      </c>
      <c r="AU631" s="127" t="s">
        <v>81</v>
      </c>
      <c r="AY631" s="120" t="s">
        <v>126</v>
      </c>
      <c r="BK631" s="128">
        <f>SUM(BK632:BK718)</f>
        <v>0</v>
      </c>
    </row>
    <row r="632" spans="2:65" s="1" customFormat="1" ht="37.9" customHeight="1">
      <c r="B632" s="131"/>
      <c r="C632" s="132" t="s">
        <v>494</v>
      </c>
      <c r="D632" s="132" t="s">
        <v>129</v>
      </c>
      <c r="E632" s="133" t="s">
        <v>495</v>
      </c>
      <c r="F632" s="134" t="s">
        <v>496</v>
      </c>
      <c r="G632" s="135" t="s">
        <v>132</v>
      </c>
      <c r="H632" s="136">
        <v>41.68</v>
      </c>
      <c r="I632" s="137"/>
      <c r="J632" s="138">
        <f>ROUND(I632*H632,2)</f>
        <v>0</v>
      </c>
      <c r="K632" s="134" t="s">
        <v>148</v>
      </c>
      <c r="L632" s="31"/>
      <c r="M632" s="139" t="s">
        <v>1</v>
      </c>
      <c r="N632" s="140" t="s">
        <v>41</v>
      </c>
      <c r="P632" s="141">
        <f>O632*H632</f>
        <v>0</v>
      </c>
      <c r="Q632" s="141">
        <v>1.7899999999999999E-3</v>
      </c>
      <c r="R632" s="141">
        <f>Q632*H632</f>
        <v>7.4607199999999999E-2</v>
      </c>
      <c r="S632" s="141">
        <v>0</v>
      </c>
      <c r="T632" s="142">
        <f>S632*H632</f>
        <v>0</v>
      </c>
      <c r="AR632" s="143" t="s">
        <v>225</v>
      </c>
      <c r="AT632" s="143" t="s">
        <v>129</v>
      </c>
      <c r="AU632" s="143" t="s">
        <v>85</v>
      </c>
      <c r="AY632" s="16" t="s">
        <v>126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6" t="s">
        <v>81</v>
      </c>
      <c r="BK632" s="144">
        <f>ROUND(I632*H632,2)</f>
        <v>0</v>
      </c>
      <c r="BL632" s="16" t="s">
        <v>225</v>
      </c>
      <c r="BM632" s="143" t="s">
        <v>497</v>
      </c>
    </row>
    <row r="633" spans="2:65" s="14" customFormat="1" ht="22.5">
      <c r="B633" s="173"/>
      <c r="D633" s="145" t="s">
        <v>138</v>
      </c>
      <c r="E633" s="174" t="s">
        <v>1</v>
      </c>
      <c r="F633" s="175" t="s">
        <v>498</v>
      </c>
      <c r="H633" s="174" t="s">
        <v>1</v>
      </c>
      <c r="I633" s="176"/>
      <c r="L633" s="173"/>
      <c r="M633" s="177"/>
      <c r="T633" s="178"/>
      <c r="AT633" s="174" t="s">
        <v>138</v>
      </c>
      <c r="AU633" s="174" t="s">
        <v>85</v>
      </c>
      <c r="AV633" s="14" t="s">
        <v>81</v>
      </c>
      <c r="AW633" s="14" t="s">
        <v>33</v>
      </c>
      <c r="AX633" s="14" t="s">
        <v>76</v>
      </c>
      <c r="AY633" s="174" t="s">
        <v>126</v>
      </c>
    </row>
    <row r="634" spans="2:65" s="14" customFormat="1" ht="22.5">
      <c r="B634" s="173"/>
      <c r="D634" s="145" t="s">
        <v>138</v>
      </c>
      <c r="E634" s="174" t="s">
        <v>1</v>
      </c>
      <c r="F634" s="175" t="s">
        <v>499</v>
      </c>
      <c r="H634" s="174" t="s">
        <v>1</v>
      </c>
      <c r="I634" s="176"/>
      <c r="L634" s="173"/>
      <c r="M634" s="177"/>
      <c r="T634" s="178"/>
      <c r="AT634" s="174" t="s">
        <v>138</v>
      </c>
      <c r="AU634" s="174" t="s">
        <v>85</v>
      </c>
      <c r="AV634" s="14" t="s">
        <v>81</v>
      </c>
      <c r="AW634" s="14" t="s">
        <v>33</v>
      </c>
      <c r="AX634" s="14" t="s">
        <v>76</v>
      </c>
      <c r="AY634" s="174" t="s">
        <v>126</v>
      </c>
    </row>
    <row r="635" spans="2:65" s="14" customFormat="1" ht="11.25">
      <c r="B635" s="173"/>
      <c r="D635" s="145" t="s">
        <v>138</v>
      </c>
      <c r="E635" s="174" t="s">
        <v>1</v>
      </c>
      <c r="F635" s="175" t="s">
        <v>500</v>
      </c>
      <c r="H635" s="174" t="s">
        <v>1</v>
      </c>
      <c r="I635" s="176"/>
      <c r="L635" s="173"/>
      <c r="M635" s="177"/>
      <c r="T635" s="178"/>
      <c r="AT635" s="174" t="s">
        <v>138</v>
      </c>
      <c r="AU635" s="174" t="s">
        <v>85</v>
      </c>
      <c r="AV635" s="14" t="s">
        <v>81</v>
      </c>
      <c r="AW635" s="14" t="s">
        <v>33</v>
      </c>
      <c r="AX635" s="14" t="s">
        <v>76</v>
      </c>
      <c r="AY635" s="174" t="s">
        <v>126</v>
      </c>
    </row>
    <row r="636" spans="2:65" s="14" customFormat="1" ht="22.5">
      <c r="B636" s="173"/>
      <c r="D636" s="145" t="s">
        <v>138</v>
      </c>
      <c r="E636" s="174" t="s">
        <v>1</v>
      </c>
      <c r="F636" s="175" t="s">
        <v>449</v>
      </c>
      <c r="H636" s="174" t="s">
        <v>1</v>
      </c>
      <c r="I636" s="176"/>
      <c r="L636" s="173"/>
      <c r="M636" s="177"/>
      <c r="T636" s="178"/>
      <c r="AT636" s="174" t="s">
        <v>138</v>
      </c>
      <c r="AU636" s="174" t="s">
        <v>85</v>
      </c>
      <c r="AV636" s="14" t="s">
        <v>81</v>
      </c>
      <c r="AW636" s="14" t="s">
        <v>33</v>
      </c>
      <c r="AX636" s="14" t="s">
        <v>76</v>
      </c>
      <c r="AY636" s="174" t="s">
        <v>126</v>
      </c>
    </row>
    <row r="637" spans="2:65" s="12" customFormat="1" ht="11.25">
      <c r="B637" s="149"/>
      <c r="D637" s="145" t="s">
        <v>138</v>
      </c>
      <c r="E637" s="150" t="s">
        <v>1</v>
      </c>
      <c r="F637" s="151" t="s">
        <v>501</v>
      </c>
      <c r="H637" s="152">
        <v>41.68</v>
      </c>
      <c r="I637" s="153"/>
      <c r="L637" s="149"/>
      <c r="M637" s="154"/>
      <c r="T637" s="155"/>
      <c r="AT637" s="150" t="s">
        <v>138</v>
      </c>
      <c r="AU637" s="150" t="s">
        <v>85</v>
      </c>
      <c r="AV637" s="12" t="s">
        <v>85</v>
      </c>
      <c r="AW637" s="12" t="s">
        <v>33</v>
      </c>
      <c r="AX637" s="12" t="s">
        <v>76</v>
      </c>
      <c r="AY637" s="150" t="s">
        <v>126</v>
      </c>
    </row>
    <row r="638" spans="2:65" s="13" customFormat="1" ht="11.25">
      <c r="B638" s="156"/>
      <c r="D638" s="145" t="s">
        <v>138</v>
      </c>
      <c r="E638" s="157" t="s">
        <v>1</v>
      </c>
      <c r="F638" s="158" t="s">
        <v>140</v>
      </c>
      <c r="H638" s="159">
        <v>41.68</v>
      </c>
      <c r="I638" s="160"/>
      <c r="L638" s="156"/>
      <c r="M638" s="161"/>
      <c r="T638" s="162"/>
      <c r="AT638" s="157" t="s">
        <v>138</v>
      </c>
      <c r="AU638" s="157" t="s">
        <v>85</v>
      </c>
      <c r="AV638" s="13" t="s">
        <v>134</v>
      </c>
      <c r="AW638" s="13" t="s">
        <v>33</v>
      </c>
      <c r="AX638" s="13" t="s">
        <v>81</v>
      </c>
      <c r="AY638" s="157" t="s">
        <v>126</v>
      </c>
    </row>
    <row r="639" spans="2:65" s="1" customFormat="1" ht="37.9" customHeight="1">
      <c r="B639" s="131"/>
      <c r="C639" s="132" t="s">
        <v>502</v>
      </c>
      <c r="D639" s="132" t="s">
        <v>129</v>
      </c>
      <c r="E639" s="133" t="s">
        <v>503</v>
      </c>
      <c r="F639" s="134" t="s">
        <v>504</v>
      </c>
      <c r="G639" s="135" t="s">
        <v>276</v>
      </c>
      <c r="H639" s="136">
        <v>1</v>
      </c>
      <c r="I639" s="137"/>
      <c r="J639" s="138">
        <f>ROUND(I639*H639,2)</f>
        <v>0</v>
      </c>
      <c r="K639" s="134" t="s">
        <v>148</v>
      </c>
      <c r="L639" s="31"/>
      <c r="M639" s="139" t="s">
        <v>1</v>
      </c>
      <c r="N639" s="140" t="s">
        <v>41</v>
      </c>
      <c r="P639" s="141">
        <f>O639*H639</f>
        <v>0</v>
      </c>
      <c r="Q639" s="141">
        <v>1.7899999999999999E-3</v>
      </c>
      <c r="R639" s="141">
        <f>Q639*H639</f>
        <v>1.7899999999999999E-3</v>
      </c>
      <c r="S639" s="141">
        <v>0</v>
      </c>
      <c r="T639" s="142">
        <f>S639*H639</f>
        <v>0</v>
      </c>
      <c r="AR639" s="143" t="s">
        <v>225</v>
      </c>
      <c r="AT639" s="143" t="s">
        <v>129</v>
      </c>
      <c r="AU639" s="143" t="s">
        <v>85</v>
      </c>
      <c r="AY639" s="16" t="s">
        <v>126</v>
      </c>
      <c r="BE639" s="144">
        <f>IF(N639="základní",J639,0)</f>
        <v>0</v>
      </c>
      <c r="BF639" s="144">
        <f>IF(N639="snížená",J639,0)</f>
        <v>0</v>
      </c>
      <c r="BG639" s="144">
        <f>IF(N639="zákl. přenesená",J639,0)</f>
        <v>0</v>
      </c>
      <c r="BH639" s="144">
        <f>IF(N639="sníž. přenesená",J639,0)</f>
        <v>0</v>
      </c>
      <c r="BI639" s="144">
        <f>IF(N639="nulová",J639,0)</f>
        <v>0</v>
      </c>
      <c r="BJ639" s="16" t="s">
        <v>81</v>
      </c>
      <c r="BK639" s="144">
        <f>ROUND(I639*H639,2)</f>
        <v>0</v>
      </c>
      <c r="BL639" s="16" t="s">
        <v>225</v>
      </c>
      <c r="BM639" s="143" t="s">
        <v>505</v>
      </c>
    </row>
    <row r="640" spans="2:65" s="14" customFormat="1" ht="22.5">
      <c r="B640" s="173"/>
      <c r="D640" s="145" t="s">
        <v>138</v>
      </c>
      <c r="E640" s="174" t="s">
        <v>1</v>
      </c>
      <c r="F640" s="175" t="s">
        <v>506</v>
      </c>
      <c r="H640" s="174" t="s">
        <v>1</v>
      </c>
      <c r="I640" s="176"/>
      <c r="L640" s="173"/>
      <c r="M640" s="177"/>
      <c r="T640" s="178"/>
      <c r="AT640" s="174" t="s">
        <v>138</v>
      </c>
      <c r="AU640" s="174" t="s">
        <v>85</v>
      </c>
      <c r="AV640" s="14" t="s">
        <v>81</v>
      </c>
      <c r="AW640" s="14" t="s">
        <v>33</v>
      </c>
      <c r="AX640" s="14" t="s">
        <v>76</v>
      </c>
      <c r="AY640" s="174" t="s">
        <v>126</v>
      </c>
    </row>
    <row r="641" spans="2:65" s="14" customFormat="1" ht="22.5">
      <c r="B641" s="173"/>
      <c r="D641" s="145" t="s">
        <v>138</v>
      </c>
      <c r="E641" s="174" t="s">
        <v>1</v>
      </c>
      <c r="F641" s="175" t="s">
        <v>507</v>
      </c>
      <c r="H641" s="174" t="s">
        <v>1</v>
      </c>
      <c r="I641" s="176"/>
      <c r="L641" s="173"/>
      <c r="M641" s="177"/>
      <c r="T641" s="178"/>
      <c r="AT641" s="174" t="s">
        <v>138</v>
      </c>
      <c r="AU641" s="174" t="s">
        <v>85</v>
      </c>
      <c r="AV641" s="14" t="s">
        <v>81</v>
      </c>
      <c r="AW641" s="14" t="s">
        <v>33</v>
      </c>
      <c r="AX641" s="14" t="s">
        <v>76</v>
      </c>
      <c r="AY641" s="174" t="s">
        <v>126</v>
      </c>
    </row>
    <row r="642" spans="2:65" s="14" customFormat="1" ht="22.5">
      <c r="B642" s="173"/>
      <c r="D642" s="145" t="s">
        <v>138</v>
      </c>
      <c r="E642" s="174" t="s">
        <v>1</v>
      </c>
      <c r="F642" s="175" t="s">
        <v>508</v>
      </c>
      <c r="H642" s="174" t="s">
        <v>1</v>
      </c>
      <c r="I642" s="176"/>
      <c r="L642" s="173"/>
      <c r="M642" s="177"/>
      <c r="T642" s="178"/>
      <c r="AT642" s="174" t="s">
        <v>138</v>
      </c>
      <c r="AU642" s="174" t="s">
        <v>85</v>
      </c>
      <c r="AV642" s="14" t="s">
        <v>81</v>
      </c>
      <c r="AW642" s="14" t="s">
        <v>33</v>
      </c>
      <c r="AX642" s="14" t="s">
        <v>76</v>
      </c>
      <c r="AY642" s="174" t="s">
        <v>126</v>
      </c>
    </row>
    <row r="643" spans="2:65" s="14" customFormat="1" ht="22.5">
      <c r="B643" s="173"/>
      <c r="D643" s="145" t="s">
        <v>138</v>
      </c>
      <c r="E643" s="174" t="s">
        <v>1</v>
      </c>
      <c r="F643" s="175" t="s">
        <v>509</v>
      </c>
      <c r="H643" s="174" t="s">
        <v>1</v>
      </c>
      <c r="I643" s="176"/>
      <c r="L643" s="173"/>
      <c r="M643" s="177"/>
      <c r="T643" s="178"/>
      <c r="AT643" s="174" t="s">
        <v>138</v>
      </c>
      <c r="AU643" s="174" t="s">
        <v>85</v>
      </c>
      <c r="AV643" s="14" t="s">
        <v>81</v>
      </c>
      <c r="AW643" s="14" t="s">
        <v>33</v>
      </c>
      <c r="AX643" s="14" t="s">
        <v>76</v>
      </c>
      <c r="AY643" s="174" t="s">
        <v>126</v>
      </c>
    </row>
    <row r="644" spans="2:65" s="14" customFormat="1" ht="22.5">
      <c r="B644" s="173"/>
      <c r="D644" s="145" t="s">
        <v>138</v>
      </c>
      <c r="E644" s="174" t="s">
        <v>1</v>
      </c>
      <c r="F644" s="175" t="s">
        <v>510</v>
      </c>
      <c r="H644" s="174" t="s">
        <v>1</v>
      </c>
      <c r="I644" s="176"/>
      <c r="L644" s="173"/>
      <c r="M644" s="177"/>
      <c r="T644" s="178"/>
      <c r="AT644" s="174" t="s">
        <v>138</v>
      </c>
      <c r="AU644" s="174" t="s">
        <v>85</v>
      </c>
      <c r="AV644" s="14" t="s">
        <v>81</v>
      </c>
      <c r="AW644" s="14" t="s">
        <v>33</v>
      </c>
      <c r="AX644" s="14" t="s">
        <v>76</v>
      </c>
      <c r="AY644" s="174" t="s">
        <v>126</v>
      </c>
    </row>
    <row r="645" spans="2:65" s="14" customFormat="1" ht="33.75">
      <c r="B645" s="173"/>
      <c r="D645" s="145" t="s">
        <v>138</v>
      </c>
      <c r="E645" s="174" t="s">
        <v>1</v>
      </c>
      <c r="F645" s="175" t="s">
        <v>511</v>
      </c>
      <c r="H645" s="174" t="s">
        <v>1</v>
      </c>
      <c r="I645" s="176"/>
      <c r="L645" s="173"/>
      <c r="M645" s="177"/>
      <c r="T645" s="178"/>
      <c r="AT645" s="174" t="s">
        <v>138</v>
      </c>
      <c r="AU645" s="174" t="s">
        <v>85</v>
      </c>
      <c r="AV645" s="14" t="s">
        <v>81</v>
      </c>
      <c r="AW645" s="14" t="s">
        <v>33</v>
      </c>
      <c r="AX645" s="14" t="s">
        <v>76</v>
      </c>
      <c r="AY645" s="174" t="s">
        <v>126</v>
      </c>
    </row>
    <row r="646" spans="2:65" s="14" customFormat="1" ht="22.5">
      <c r="B646" s="173"/>
      <c r="D646" s="145" t="s">
        <v>138</v>
      </c>
      <c r="E646" s="174" t="s">
        <v>1</v>
      </c>
      <c r="F646" s="175" t="s">
        <v>512</v>
      </c>
      <c r="H646" s="174" t="s">
        <v>1</v>
      </c>
      <c r="I646" s="176"/>
      <c r="L646" s="173"/>
      <c r="M646" s="177"/>
      <c r="T646" s="178"/>
      <c r="AT646" s="174" t="s">
        <v>138</v>
      </c>
      <c r="AU646" s="174" t="s">
        <v>85</v>
      </c>
      <c r="AV646" s="14" t="s">
        <v>81</v>
      </c>
      <c r="AW646" s="14" t="s">
        <v>33</v>
      </c>
      <c r="AX646" s="14" t="s">
        <v>76</v>
      </c>
      <c r="AY646" s="174" t="s">
        <v>126</v>
      </c>
    </row>
    <row r="647" spans="2:65" s="12" customFormat="1" ht="11.25">
      <c r="B647" s="149"/>
      <c r="D647" s="145" t="s">
        <v>138</v>
      </c>
      <c r="E647" s="150" t="s">
        <v>1</v>
      </c>
      <c r="F647" s="151" t="s">
        <v>81</v>
      </c>
      <c r="H647" s="152">
        <v>1</v>
      </c>
      <c r="I647" s="153"/>
      <c r="L647" s="149"/>
      <c r="M647" s="154"/>
      <c r="T647" s="155"/>
      <c r="AT647" s="150" t="s">
        <v>138</v>
      </c>
      <c r="AU647" s="150" t="s">
        <v>85</v>
      </c>
      <c r="AV647" s="12" t="s">
        <v>85</v>
      </c>
      <c r="AW647" s="12" t="s">
        <v>33</v>
      </c>
      <c r="AX647" s="12" t="s">
        <v>76</v>
      </c>
      <c r="AY647" s="150" t="s">
        <v>126</v>
      </c>
    </row>
    <row r="648" spans="2:65" s="13" customFormat="1" ht="11.25">
      <c r="B648" s="156"/>
      <c r="D648" s="145" t="s">
        <v>138</v>
      </c>
      <c r="E648" s="157" t="s">
        <v>1</v>
      </c>
      <c r="F648" s="158" t="s">
        <v>140</v>
      </c>
      <c r="H648" s="159">
        <v>1</v>
      </c>
      <c r="I648" s="160"/>
      <c r="L648" s="156"/>
      <c r="M648" s="161"/>
      <c r="T648" s="162"/>
      <c r="AT648" s="157" t="s">
        <v>138</v>
      </c>
      <c r="AU648" s="157" t="s">
        <v>85</v>
      </c>
      <c r="AV648" s="13" t="s">
        <v>134</v>
      </c>
      <c r="AW648" s="13" t="s">
        <v>33</v>
      </c>
      <c r="AX648" s="13" t="s">
        <v>81</v>
      </c>
      <c r="AY648" s="157" t="s">
        <v>126</v>
      </c>
    </row>
    <row r="649" spans="2:65" s="1" customFormat="1" ht="37.9" customHeight="1">
      <c r="B649" s="131"/>
      <c r="C649" s="132" t="s">
        <v>513</v>
      </c>
      <c r="D649" s="132" t="s">
        <v>129</v>
      </c>
      <c r="E649" s="133" t="s">
        <v>514</v>
      </c>
      <c r="F649" s="134" t="s">
        <v>515</v>
      </c>
      <c r="G649" s="135" t="s">
        <v>276</v>
      </c>
      <c r="H649" s="136">
        <v>1</v>
      </c>
      <c r="I649" s="137"/>
      <c r="J649" s="138">
        <f>ROUND(I649*H649,2)</f>
        <v>0</v>
      </c>
      <c r="K649" s="134" t="s">
        <v>148</v>
      </c>
      <c r="L649" s="31"/>
      <c r="M649" s="139" t="s">
        <v>1</v>
      </c>
      <c r="N649" s="140" t="s">
        <v>41</v>
      </c>
      <c r="P649" s="141">
        <f>O649*H649</f>
        <v>0</v>
      </c>
      <c r="Q649" s="141">
        <v>1.7899999999999999E-3</v>
      </c>
      <c r="R649" s="141">
        <f>Q649*H649</f>
        <v>1.7899999999999999E-3</v>
      </c>
      <c r="S649" s="141">
        <v>0</v>
      </c>
      <c r="T649" s="142">
        <f>S649*H649</f>
        <v>0</v>
      </c>
      <c r="AR649" s="143" t="s">
        <v>225</v>
      </c>
      <c r="AT649" s="143" t="s">
        <v>129</v>
      </c>
      <c r="AU649" s="143" t="s">
        <v>85</v>
      </c>
      <c r="AY649" s="16" t="s">
        <v>126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6" t="s">
        <v>81</v>
      </c>
      <c r="BK649" s="144">
        <f>ROUND(I649*H649,2)</f>
        <v>0</v>
      </c>
      <c r="BL649" s="16" t="s">
        <v>225</v>
      </c>
      <c r="BM649" s="143" t="s">
        <v>516</v>
      </c>
    </row>
    <row r="650" spans="2:65" s="14" customFormat="1" ht="22.5">
      <c r="B650" s="173"/>
      <c r="D650" s="145" t="s">
        <v>138</v>
      </c>
      <c r="E650" s="174" t="s">
        <v>1</v>
      </c>
      <c r="F650" s="175" t="s">
        <v>506</v>
      </c>
      <c r="H650" s="174" t="s">
        <v>1</v>
      </c>
      <c r="I650" s="176"/>
      <c r="L650" s="173"/>
      <c r="M650" s="177"/>
      <c r="T650" s="178"/>
      <c r="AT650" s="174" t="s">
        <v>138</v>
      </c>
      <c r="AU650" s="174" t="s">
        <v>85</v>
      </c>
      <c r="AV650" s="14" t="s">
        <v>81</v>
      </c>
      <c r="AW650" s="14" t="s">
        <v>33</v>
      </c>
      <c r="AX650" s="14" t="s">
        <v>76</v>
      </c>
      <c r="AY650" s="174" t="s">
        <v>126</v>
      </c>
    </row>
    <row r="651" spans="2:65" s="14" customFormat="1" ht="22.5">
      <c r="B651" s="173"/>
      <c r="D651" s="145" t="s">
        <v>138</v>
      </c>
      <c r="E651" s="174" t="s">
        <v>1</v>
      </c>
      <c r="F651" s="175" t="s">
        <v>507</v>
      </c>
      <c r="H651" s="174" t="s">
        <v>1</v>
      </c>
      <c r="I651" s="176"/>
      <c r="L651" s="173"/>
      <c r="M651" s="177"/>
      <c r="T651" s="178"/>
      <c r="AT651" s="174" t="s">
        <v>138</v>
      </c>
      <c r="AU651" s="174" t="s">
        <v>85</v>
      </c>
      <c r="AV651" s="14" t="s">
        <v>81</v>
      </c>
      <c r="AW651" s="14" t="s">
        <v>33</v>
      </c>
      <c r="AX651" s="14" t="s">
        <v>76</v>
      </c>
      <c r="AY651" s="174" t="s">
        <v>126</v>
      </c>
    </row>
    <row r="652" spans="2:65" s="14" customFormat="1" ht="22.5">
      <c r="B652" s="173"/>
      <c r="D652" s="145" t="s">
        <v>138</v>
      </c>
      <c r="E652" s="174" t="s">
        <v>1</v>
      </c>
      <c r="F652" s="175" t="s">
        <v>508</v>
      </c>
      <c r="H652" s="174" t="s">
        <v>1</v>
      </c>
      <c r="I652" s="176"/>
      <c r="L652" s="173"/>
      <c r="M652" s="177"/>
      <c r="T652" s="178"/>
      <c r="AT652" s="174" t="s">
        <v>138</v>
      </c>
      <c r="AU652" s="174" t="s">
        <v>85</v>
      </c>
      <c r="AV652" s="14" t="s">
        <v>81</v>
      </c>
      <c r="AW652" s="14" t="s">
        <v>33</v>
      </c>
      <c r="AX652" s="14" t="s">
        <v>76</v>
      </c>
      <c r="AY652" s="174" t="s">
        <v>126</v>
      </c>
    </row>
    <row r="653" spans="2:65" s="14" customFormat="1" ht="22.5">
      <c r="B653" s="173"/>
      <c r="D653" s="145" t="s">
        <v>138</v>
      </c>
      <c r="E653" s="174" t="s">
        <v>1</v>
      </c>
      <c r="F653" s="175" t="s">
        <v>509</v>
      </c>
      <c r="H653" s="174" t="s">
        <v>1</v>
      </c>
      <c r="I653" s="176"/>
      <c r="L653" s="173"/>
      <c r="M653" s="177"/>
      <c r="T653" s="178"/>
      <c r="AT653" s="174" t="s">
        <v>138</v>
      </c>
      <c r="AU653" s="174" t="s">
        <v>85</v>
      </c>
      <c r="AV653" s="14" t="s">
        <v>81</v>
      </c>
      <c r="AW653" s="14" t="s">
        <v>33</v>
      </c>
      <c r="AX653" s="14" t="s">
        <v>76</v>
      </c>
      <c r="AY653" s="174" t="s">
        <v>126</v>
      </c>
    </row>
    <row r="654" spans="2:65" s="14" customFormat="1" ht="22.5">
      <c r="B654" s="173"/>
      <c r="D654" s="145" t="s">
        <v>138</v>
      </c>
      <c r="E654" s="174" t="s">
        <v>1</v>
      </c>
      <c r="F654" s="175" t="s">
        <v>510</v>
      </c>
      <c r="H654" s="174" t="s">
        <v>1</v>
      </c>
      <c r="I654" s="176"/>
      <c r="L654" s="173"/>
      <c r="M654" s="177"/>
      <c r="T654" s="178"/>
      <c r="AT654" s="174" t="s">
        <v>138</v>
      </c>
      <c r="AU654" s="174" t="s">
        <v>85</v>
      </c>
      <c r="AV654" s="14" t="s">
        <v>81</v>
      </c>
      <c r="AW654" s="14" t="s">
        <v>33</v>
      </c>
      <c r="AX654" s="14" t="s">
        <v>76</v>
      </c>
      <c r="AY654" s="174" t="s">
        <v>126</v>
      </c>
    </row>
    <row r="655" spans="2:65" s="14" customFormat="1" ht="33.75">
      <c r="B655" s="173"/>
      <c r="D655" s="145" t="s">
        <v>138</v>
      </c>
      <c r="E655" s="174" t="s">
        <v>1</v>
      </c>
      <c r="F655" s="175" t="s">
        <v>511</v>
      </c>
      <c r="H655" s="174" t="s">
        <v>1</v>
      </c>
      <c r="I655" s="176"/>
      <c r="L655" s="173"/>
      <c r="M655" s="177"/>
      <c r="T655" s="178"/>
      <c r="AT655" s="174" t="s">
        <v>138</v>
      </c>
      <c r="AU655" s="174" t="s">
        <v>85</v>
      </c>
      <c r="AV655" s="14" t="s">
        <v>81</v>
      </c>
      <c r="AW655" s="14" t="s">
        <v>33</v>
      </c>
      <c r="AX655" s="14" t="s">
        <v>76</v>
      </c>
      <c r="AY655" s="174" t="s">
        <v>126</v>
      </c>
    </row>
    <row r="656" spans="2:65" s="14" customFormat="1" ht="22.5">
      <c r="B656" s="173"/>
      <c r="D656" s="145" t="s">
        <v>138</v>
      </c>
      <c r="E656" s="174" t="s">
        <v>1</v>
      </c>
      <c r="F656" s="175" t="s">
        <v>512</v>
      </c>
      <c r="H656" s="174" t="s">
        <v>1</v>
      </c>
      <c r="I656" s="176"/>
      <c r="L656" s="173"/>
      <c r="M656" s="177"/>
      <c r="T656" s="178"/>
      <c r="AT656" s="174" t="s">
        <v>138</v>
      </c>
      <c r="AU656" s="174" t="s">
        <v>85</v>
      </c>
      <c r="AV656" s="14" t="s">
        <v>81</v>
      </c>
      <c r="AW656" s="14" t="s">
        <v>33</v>
      </c>
      <c r="AX656" s="14" t="s">
        <v>76</v>
      </c>
      <c r="AY656" s="174" t="s">
        <v>126</v>
      </c>
    </row>
    <row r="657" spans="2:65" s="12" customFormat="1" ht="11.25">
      <c r="B657" s="149"/>
      <c r="D657" s="145" t="s">
        <v>138</v>
      </c>
      <c r="E657" s="150" t="s">
        <v>1</v>
      </c>
      <c r="F657" s="151" t="s">
        <v>81</v>
      </c>
      <c r="H657" s="152">
        <v>1</v>
      </c>
      <c r="I657" s="153"/>
      <c r="L657" s="149"/>
      <c r="M657" s="154"/>
      <c r="T657" s="155"/>
      <c r="AT657" s="150" t="s">
        <v>138</v>
      </c>
      <c r="AU657" s="150" t="s">
        <v>85</v>
      </c>
      <c r="AV657" s="12" t="s">
        <v>85</v>
      </c>
      <c r="AW657" s="12" t="s">
        <v>33</v>
      </c>
      <c r="AX657" s="12" t="s">
        <v>76</v>
      </c>
      <c r="AY657" s="150" t="s">
        <v>126</v>
      </c>
    </row>
    <row r="658" spans="2:65" s="13" customFormat="1" ht="11.25">
      <c r="B658" s="156"/>
      <c r="D658" s="145" t="s">
        <v>138</v>
      </c>
      <c r="E658" s="157" t="s">
        <v>1</v>
      </c>
      <c r="F658" s="158" t="s">
        <v>140</v>
      </c>
      <c r="H658" s="159">
        <v>1</v>
      </c>
      <c r="I658" s="160"/>
      <c r="L658" s="156"/>
      <c r="M658" s="161"/>
      <c r="T658" s="162"/>
      <c r="AT658" s="157" t="s">
        <v>138</v>
      </c>
      <c r="AU658" s="157" t="s">
        <v>85</v>
      </c>
      <c r="AV658" s="13" t="s">
        <v>134</v>
      </c>
      <c r="AW658" s="13" t="s">
        <v>33</v>
      </c>
      <c r="AX658" s="13" t="s">
        <v>81</v>
      </c>
      <c r="AY658" s="157" t="s">
        <v>126</v>
      </c>
    </row>
    <row r="659" spans="2:65" s="1" customFormat="1" ht="37.9" customHeight="1">
      <c r="B659" s="131"/>
      <c r="C659" s="132" t="s">
        <v>517</v>
      </c>
      <c r="D659" s="132" t="s">
        <v>129</v>
      </c>
      <c r="E659" s="133" t="s">
        <v>518</v>
      </c>
      <c r="F659" s="134" t="s">
        <v>519</v>
      </c>
      <c r="G659" s="135" t="s">
        <v>276</v>
      </c>
      <c r="H659" s="136">
        <v>6</v>
      </c>
      <c r="I659" s="137"/>
      <c r="J659" s="138">
        <f>ROUND(I659*H659,2)</f>
        <v>0</v>
      </c>
      <c r="K659" s="134" t="s">
        <v>148</v>
      </c>
      <c r="L659" s="31"/>
      <c r="M659" s="139" t="s">
        <v>1</v>
      </c>
      <c r="N659" s="140" t="s">
        <v>41</v>
      </c>
      <c r="P659" s="141">
        <f>O659*H659</f>
        <v>0</v>
      </c>
      <c r="Q659" s="141">
        <v>1.7899999999999999E-3</v>
      </c>
      <c r="R659" s="141">
        <f>Q659*H659</f>
        <v>1.074E-2</v>
      </c>
      <c r="S659" s="141">
        <v>0</v>
      </c>
      <c r="T659" s="142">
        <f>S659*H659</f>
        <v>0</v>
      </c>
      <c r="AR659" s="143" t="s">
        <v>225</v>
      </c>
      <c r="AT659" s="143" t="s">
        <v>129</v>
      </c>
      <c r="AU659" s="143" t="s">
        <v>85</v>
      </c>
      <c r="AY659" s="16" t="s">
        <v>126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6" t="s">
        <v>81</v>
      </c>
      <c r="BK659" s="144">
        <f>ROUND(I659*H659,2)</f>
        <v>0</v>
      </c>
      <c r="BL659" s="16" t="s">
        <v>225</v>
      </c>
      <c r="BM659" s="143" t="s">
        <v>520</v>
      </c>
    </row>
    <row r="660" spans="2:65" s="14" customFormat="1" ht="22.5">
      <c r="B660" s="173"/>
      <c r="D660" s="145" t="s">
        <v>138</v>
      </c>
      <c r="E660" s="174" t="s">
        <v>1</v>
      </c>
      <c r="F660" s="175" t="s">
        <v>506</v>
      </c>
      <c r="H660" s="174" t="s">
        <v>1</v>
      </c>
      <c r="I660" s="176"/>
      <c r="L660" s="173"/>
      <c r="M660" s="177"/>
      <c r="T660" s="178"/>
      <c r="AT660" s="174" t="s">
        <v>138</v>
      </c>
      <c r="AU660" s="174" t="s">
        <v>85</v>
      </c>
      <c r="AV660" s="14" t="s">
        <v>81</v>
      </c>
      <c r="AW660" s="14" t="s">
        <v>33</v>
      </c>
      <c r="AX660" s="14" t="s">
        <v>76</v>
      </c>
      <c r="AY660" s="174" t="s">
        <v>126</v>
      </c>
    </row>
    <row r="661" spans="2:65" s="14" customFormat="1" ht="22.5">
      <c r="B661" s="173"/>
      <c r="D661" s="145" t="s">
        <v>138</v>
      </c>
      <c r="E661" s="174" t="s">
        <v>1</v>
      </c>
      <c r="F661" s="175" t="s">
        <v>507</v>
      </c>
      <c r="H661" s="174" t="s">
        <v>1</v>
      </c>
      <c r="I661" s="176"/>
      <c r="L661" s="173"/>
      <c r="M661" s="177"/>
      <c r="T661" s="178"/>
      <c r="AT661" s="174" t="s">
        <v>138</v>
      </c>
      <c r="AU661" s="174" t="s">
        <v>85</v>
      </c>
      <c r="AV661" s="14" t="s">
        <v>81</v>
      </c>
      <c r="AW661" s="14" t="s">
        <v>33</v>
      </c>
      <c r="AX661" s="14" t="s">
        <v>76</v>
      </c>
      <c r="AY661" s="174" t="s">
        <v>126</v>
      </c>
    </row>
    <row r="662" spans="2:65" s="14" customFormat="1" ht="22.5">
      <c r="B662" s="173"/>
      <c r="D662" s="145" t="s">
        <v>138</v>
      </c>
      <c r="E662" s="174" t="s">
        <v>1</v>
      </c>
      <c r="F662" s="175" t="s">
        <v>508</v>
      </c>
      <c r="H662" s="174" t="s">
        <v>1</v>
      </c>
      <c r="I662" s="176"/>
      <c r="L662" s="173"/>
      <c r="M662" s="177"/>
      <c r="T662" s="178"/>
      <c r="AT662" s="174" t="s">
        <v>138</v>
      </c>
      <c r="AU662" s="174" t="s">
        <v>85</v>
      </c>
      <c r="AV662" s="14" t="s">
        <v>81</v>
      </c>
      <c r="AW662" s="14" t="s">
        <v>33</v>
      </c>
      <c r="AX662" s="14" t="s">
        <v>76</v>
      </c>
      <c r="AY662" s="174" t="s">
        <v>126</v>
      </c>
    </row>
    <row r="663" spans="2:65" s="14" customFormat="1" ht="22.5">
      <c r="B663" s="173"/>
      <c r="D663" s="145" t="s">
        <v>138</v>
      </c>
      <c r="E663" s="174" t="s">
        <v>1</v>
      </c>
      <c r="F663" s="175" t="s">
        <v>509</v>
      </c>
      <c r="H663" s="174" t="s">
        <v>1</v>
      </c>
      <c r="I663" s="176"/>
      <c r="L663" s="173"/>
      <c r="M663" s="177"/>
      <c r="T663" s="178"/>
      <c r="AT663" s="174" t="s">
        <v>138</v>
      </c>
      <c r="AU663" s="174" t="s">
        <v>85</v>
      </c>
      <c r="AV663" s="14" t="s">
        <v>81</v>
      </c>
      <c r="AW663" s="14" t="s">
        <v>33</v>
      </c>
      <c r="AX663" s="14" t="s">
        <v>76</v>
      </c>
      <c r="AY663" s="174" t="s">
        <v>126</v>
      </c>
    </row>
    <row r="664" spans="2:65" s="14" customFormat="1" ht="22.5">
      <c r="B664" s="173"/>
      <c r="D664" s="145" t="s">
        <v>138</v>
      </c>
      <c r="E664" s="174" t="s">
        <v>1</v>
      </c>
      <c r="F664" s="175" t="s">
        <v>510</v>
      </c>
      <c r="H664" s="174" t="s">
        <v>1</v>
      </c>
      <c r="I664" s="176"/>
      <c r="L664" s="173"/>
      <c r="M664" s="177"/>
      <c r="T664" s="178"/>
      <c r="AT664" s="174" t="s">
        <v>138</v>
      </c>
      <c r="AU664" s="174" t="s">
        <v>85</v>
      </c>
      <c r="AV664" s="14" t="s">
        <v>81</v>
      </c>
      <c r="AW664" s="14" t="s">
        <v>33</v>
      </c>
      <c r="AX664" s="14" t="s">
        <v>76</v>
      </c>
      <c r="AY664" s="174" t="s">
        <v>126</v>
      </c>
    </row>
    <row r="665" spans="2:65" s="14" customFormat="1" ht="33.75">
      <c r="B665" s="173"/>
      <c r="D665" s="145" t="s">
        <v>138</v>
      </c>
      <c r="E665" s="174" t="s">
        <v>1</v>
      </c>
      <c r="F665" s="175" t="s">
        <v>511</v>
      </c>
      <c r="H665" s="174" t="s">
        <v>1</v>
      </c>
      <c r="I665" s="176"/>
      <c r="L665" s="173"/>
      <c r="M665" s="177"/>
      <c r="T665" s="178"/>
      <c r="AT665" s="174" t="s">
        <v>138</v>
      </c>
      <c r="AU665" s="174" t="s">
        <v>85</v>
      </c>
      <c r="AV665" s="14" t="s">
        <v>81</v>
      </c>
      <c r="AW665" s="14" t="s">
        <v>33</v>
      </c>
      <c r="AX665" s="14" t="s">
        <v>76</v>
      </c>
      <c r="AY665" s="174" t="s">
        <v>126</v>
      </c>
    </row>
    <row r="666" spans="2:65" s="14" customFormat="1" ht="22.5">
      <c r="B666" s="173"/>
      <c r="D666" s="145" t="s">
        <v>138</v>
      </c>
      <c r="E666" s="174" t="s">
        <v>1</v>
      </c>
      <c r="F666" s="175" t="s">
        <v>512</v>
      </c>
      <c r="H666" s="174" t="s">
        <v>1</v>
      </c>
      <c r="I666" s="176"/>
      <c r="L666" s="173"/>
      <c r="M666" s="177"/>
      <c r="T666" s="178"/>
      <c r="AT666" s="174" t="s">
        <v>138</v>
      </c>
      <c r="AU666" s="174" t="s">
        <v>85</v>
      </c>
      <c r="AV666" s="14" t="s">
        <v>81</v>
      </c>
      <c r="AW666" s="14" t="s">
        <v>33</v>
      </c>
      <c r="AX666" s="14" t="s">
        <v>76</v>
      </c>
      <c r="AY666" s="174" t="s">
        <v>126</v>
      </c>
    </row>
    <row r="667" spans="2:65" s="12" customFormat="1" ht="11.25">
      <c r="B667" s="149"/>
      <c r="D667" s="145" t="s">
        <v>138</v>
      </c>
      <c r="E667" s="150" t="s">
        <v>1</v>
      </c>
      <c r="F667" s="151" t="s">
        <v>127</v>
      </c>
      <c r="H667" s="152">
        <v>6</v>
      </c>
      <c r="I667" s="153"/>
      <c r="L667" s="149"/>
      <c r="M667" s="154"/>
      <c r="T667" s="155"/>
      <c r="AT667" s="150" t="s">
        <v>138</v>
      </c>
      <c r="AU667" s="150" t="s">
        <v>85</v>
      </c>
      <c r="AV667" s="12" t="s">
        <v>85</v>
      </c>
      <c r="AW667" s="12" t="s">
        <v>33</v>
      </c>
      <c r="AX667" s="12" t="s">
        <v>76</v>
      </c>
      <c r="AY667" s="150" t="s">
        <v>126</v>
      </c>
    </row>
    <row r="668" spans="2:65" s="13" customFormat="1" ht="11.25">
      <c r="B668" s="156"/>
      <c r="D668" s="145" t="s">
        <v>138</v>
      </c>
      <c r="E668" s="157" t="s">
        <v>1</v>
      </c>
      <c r="F668" s="158" t="s">
        <v>140</v>
      </c>
      <c r="H668" s="159">
        <v>6</v>
      </c>
      <c r="I668" s="160"/>
      <c r="L668" s="156"/>
      <c r="M668" s="161"/>
      <c r="T668" s="162"/>
      <c r="AT668" s="157" t="s">
        <v>138</v>
      </c>
      <c r="AU668" s="157" t="s">
        <v>85</v>
      </c>
      <c r="AV668" s="13" t="s">
        <v>134</v>
      </c>
      <c r="AW668" s="13" t="s">
        <v>33</v>
      </c>
      <c r="AX668" s="13" t="s">
        <v>81</v>
      </c>
      <c r="AY668" s="157" t="s">
        <v>126</v>
      </c>
    </row>
    <row r="669" spans="2:65" s="1" customFormat="1" ht="37.9" customHeight="1">
      <c r="B669" s="131"/>
      <c r="C669" s="132" t="s">
        <v>521</v>
      </c>
      <c r="D669" s="132" t="s">
        <v>129</v>
      </c>
      <c r="E669" s="133" t="s">
        <v>522</v>
      </c>
      <c r="F669" s="134" t="s">
        <v>523</v>
      </c>
      <c r="G669" s="135" t="s">
        <v>276</v>
      </c>
      <c r="H669" s="136">
        <v>1</v>
      </c>
      <c r="I669" s="137"/>
      <c r="J669" s="138">
        <f>ROUND(I669*H669,2)</f>
        <v>0</v>
      </c>
      <c r="K669" s="134" t="s">
        <v>148</v>
      </c>
      <c r="L669" s="31"/>
      <c r="M669" s="139" t="s">
        <v>1</v>
      </c>
      <c r="N669" s="140" t="s">
        <v>41</v>
      </c>
      <c r="P669" s="141">
        <f>O669*H669</f>
        <v>0</v>
      </c>
      <c r="Q669" s="141">
        <v>1.7899999999999999E-3</v>
      </c>
      <c r="R669" s="141">
        <f>Q669*H669</f>
        <v>1.7899999999999999E-3</v>
      </c>
      <c r="S669" s="141">
        <v>0</v>
      </c>
      <c r="T669" s="142">
        <f>S669*H669</f>
        <v>0</v>
      </c>
      <c r="AR669" s="143" t="s">
        <v>225</v>
      </c>
      <c r="AT669" s="143" t="s">
        <v>129</v>
      </c>
      <c r="AU669" s="143" t="s">
        <v>85</v>
      </c>
      <c r="AY669" s="16" t="s">
        <v>126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6" t="s">
        <v>81</v>
      </c>
      <c r="BK669" s="144">
        <f>ROUND(I669*H669,2)</f>
        <v>0</v>
      </c>
      <c r="BL669" s="16" t="s">
        <v>225</v>
      </c>
      <c r="BM669" s="143" t="s">
        <v>524</v>
      </c>
    </row>
    <row r="670" spans="2:65" s="14" customFormat="1" ht="22.5">
      <c r="B670" s="173"/>
      <c r="D670" s="145" t="s">
        <v>138</v>
      </c>
      <c r="E670" s="174" t="s">
        <v>1</v>
      </c>
      <c r="F670" s="175" t="s">
        <v>506</v>
      </c>
      <c r="H670" s="174" t="s">
        <v>1</v>
      </c>
      <c r="I670" s="176"/>
      <c r="L670" s="173"/>
      <c r="M670" s="177"/>
      <c r="T670" s="178"/>
      <c r="AT670" s="174" t="s">
        <v>138</v>
      </c>
      <c r="AU670" s="174" t="s">
        <v>85</v>
      </c>
      <c r="AV670" s="14" t="s">
        <v>81</v>
      </c>
      <c r="AW670" s="14" t="s">
        <v>33</v>
      </c>
      <c r="AX670" s="14" t="s">
        <v>76</v>
      </c>
      <c r="AY670" s="174" t="s">
        <v>126</v>
      </c>
    </row>
    <row r="671" spans="2:65" s="14" customFormat="1" ht="22.5">
      <c r="B671" s="173"/>
      <c r="D671" s="145" t="s">
        <v>138</v>
      </c>
      <c r="E671" s="174" t="s">
        <v>1</v>
      </c>
      <c r="F671" s="175" t="s">
        <v>507</v>
      </c>
      <c r="H671" s="174" t="s">
        <v>1</v>
      </c>
      <c r="I671" s="176"/>
      <c r="L671" s="173"/>
      <c r="M671" s="177"/>
      <c r="T671" s="178"/>
      <c r="AT671" s="174" t="s">
        <v>138</v>
      </c>
      <c r="AU671" s="174" t="s">
        <v>85</v>
      </c>
      <c r="AV671" s="14" t="s">
        <v>81</v>
      </c>
      <c r="AW671" s="14" t="s">
        <v>33</v>
      </c>
      <c r="AX671" s="14" t="s">
        <v>76</v>
      </c>
      <c r="AY671" s="174" t="s">
        <v>126</v>
      </c>
    </row>
    <row r="672" spans="2:65" s="14" customFormat="1" ht="22.5">
      <c r="B672" s="173"/>
      <c r="D672" s="145" t="s">
        <v>138</v>
      </c>
      <c r="E672" s="174" t="s">
        <v>1</v>
      </c>
      <c r="F672" s="175" t="s">
        <v>508</v>
      </c>
      <c r="H672" s="174" t="s">
        <v>1</v>
      </c>
      <c r="I672" s="176"/>
      <c r="L672" s="173"/>
      <c r="M672" s="177"/>
      <c r="T672" s="178"/>
      <c r="AT672" s="174" t="s">
        <v>138</v>
      </c>
      <c r="AU672" s="174" t="s">
        <v>85</v>
      </c>
      <c r="AV672" s="14" t="s">
        <v>81</v>
      </c>
      <c r="AW672" s="14" t="s">
        <v>33</v>
      </c>
      <c r="AX672" s="14" t="s">
        <v>76</v>
      </c>
      <c r="AY672" s="174" t="s">
        <v>126</v>
      </c>
    </row>
    <row r="673" spans="2:65" s="14" customFormat="1" ht="22.5">
      <c r="B673" s="173"/>
      <c r="D673" s="145" t="s">
        <v>138</v>
      </c>
      <c r="E673" s="174" t="s">
        <v>1</v>
      </c>
      <c r="F673" s="175" t="s">
        <v>509</v>
      </c>
      <c r="H673" s="174" t="s">
        <v>1</v>
      </c>
      <c r="I673" s="176"/>
      <c r="L673" s="173"/>
      <c r="M673" s="177"/>
      <c r="T673" s="178"/>
      <c r="AT673" s="174" t="s">
        <v>138</v>
      </c>
      <c r="AU673" s="174" t="s">
        <v>85</v>
      </c>
      <c r="AV673" s="14" t="s">
        <v>81</v>
      </c>
      <c r="AW673" s="14" t="s">
        <v>33</v>
      </c>
      <c r="AX673" s="14" t="s">
        <v>76</v>
      </c>
      <c r="AY673" s="174" t="s">
        <v>126</v>
      </c>
    </row>
    <row r="674" spans="2:65" s="14" customFormat="1" ht="22.5">
      <c r="B674" s="173"/>
      <c r="D674" s="145" t="s">
        <v>138</v>
      </c>
      <c r="E674" s="174" t="s">
        <v>1</v>
      </c>
      <c r="F674" s="175" t="s">
        <v>510</v>
      </c>
      <c r="H674" s="174" t="s">
        <v>1</v>
      </c>
      <c r="I674" s="176"/>
      <c r="L674" s="173"/>
      <c r="M674" s="177"/>
      <c r="T674" s="178"/>
      <c r="AT674" s="174" t="s">
        <v>138</v>
      </c>
      <c r="AU674" s="174" t="s">
        <v>85</v>
      </c>
      <c r="AV674" s="14" t="s">
        <v>81</v>
      </c>
      <c r="AW674" s="14" t="s">
        <v>33</v>
      </c>
      <c r="AX674" s="14" t="s">
        <v>76</v>
      </c>
      <c r="AY674" s="174" t="s">
        <v>126</v>
      </c>
    </row>
    <row r="675" spans="2:65" s="14" customFormat="1" ht="33.75">
      <c r="B675" s="173"/>
      <c r="D675" s="145" t="s">
        <v>138</v>
      </c>
      <c r="E675" s="174" t="s">
        <v>1</v>
      </c>
      <c r="F675" s="175" t="s">
        <v>511</v>
      </c>
      <c r="H675" s="174" t="s">
        <v>1</v>
      </c>
      <c r="I675" s="176"/>
      <c r="L675" s="173"/>
      <c r="M675" s="177"/>
      <c r="T675" s="178"/>
      <c r="AT675" s="174" t="s">
        <v>138</v>
      </c>
      <c r="AU675" s="174" t="s">
        <v>85</v>
      </c>
      <c r="AV675" s="14" t="s">
        <v>81</v>
      </c>
      <c r="AW675" s="14" t="s">
        <v>33</v>
      </c>
      <c r="AX675" s="14" t="s">
        <v>76</v>
      </c>
      <c r="AY675" s="174" t="s">
        <v>126</v>
      </c>
    </row>
    <row r="676" spans="2:65" s="14" customFormat="1" ht="22.5">
      <c r="B676" s="173"/>
      <c r="D676" s="145" t="s">
        <v>138</v>
      </c>
      <c r="E676" s="174" t="s">
        <v>1</v>
      </c>
      <c r="F676" s="175" t="s">
        <v>512</v>
      </c>
      <c r="H676" s="174" t="s">
        <v>1</v>
      </c>
      <c r="I676" s="176"/>
      <c r="L676" s="173"/>
      <c r="M676" s="177"/>
      <c r="T676" s="178"/>
      <c r="AT676" s="174" t="s">
        <v>138</v>
      </c>
      <c r="AU676" s="174" t="s">
        <v>85</v>
      </c>
      <c r="AV676" s="14" t="s">
        <v>81</v>
      </c>
      <c r="AW676" s="14" t="s">
        <v>33</v>
      </c>
      <c r="AX676" s="14" t="s">
        <v>76</v>
      </c>
      <c r="AY676" s="174" t="s">
        <v>126</v>
      </c>
    </row>
    <row r="677" spans="2:65" s="12" customFormat="1" ht="11.25">
      <c r="B677" s="149"/>
      <c r="D677" s="145" t="s">
        <v>138</v>
      </c>
      <c r="E677" s="150" t="s">
        <v>1</v>
      </c>
      <c r="F677" s="151" t="s">
        <v>81</v>
      </c>
      <c r="H677" s="152">
        <v>1</v>
      </c>
      <c r="I677" s="153"/>
      <c r="L677" s="149"/>
      <c r="M677" s="154"/>
      <c r="T677" s="155"/>
      <c r="AT677" s="150" t="s">
        <v>138</v>
      </c>
      <c r="AU677" s="150" t="s">
        <v>85</v>
      </c>
      <c r="AV677" s="12" t="s">
        <v>85</v>
      </c>
      <c r="AW677" s="12" t="s">
        <v>33</v>
      </c>
      <c r="AX677" s="12" t="s">
        <v>76</v>
      </c>
      <c r="AY677" s="150" t="s">
        <v>126</v>
      </c>
    </row>
    <row r="678" spans="2:65" s="13" customFormat="1" ht="11.25">
      <c r="B678" s="156"/>
      <c r="D678" s="145" t="s">
        <v>138</v>
      </c>
      <c r="E678" s="157" t="s">
        <v>1</v>
      </c>
      <c r="F678" s="158" t="s">
        <v>140</v>
      </c>
      <c r="H678" s="159">
        <v>1</v>
      </c>
      <c r="I678" s="160"/>
      <c r="L678" s="156"/>
      <c r="M678" s="161"/>
      <c r="T678" s="162"/>
      <c r="AT678" s="157" t="s">
        <v>138</v>
      </c>
      <c r="AU678" s="157" t="s">
        <v>85</v>
      </c>
      <c r="AV678" s="13" t="s">
        <v>134</v>
      </c>
      <c r="AW678" s="13" t="s">
        <v>33</v>
      </c>
      <c r="AX678" s="13" t="s">
        <v>81</v>
      </c>
      <c r="AY678" s="157" t="s">
        <v>126</v>
      </c>
    </row>
    <row r="679" spans="2:65" s="1" customFormat="1" ht="37.9" customHeight="1">
      <c r="B679" s="131"/>
      <c r="C679" s="132" t="s">
        <v>525</v>
      </c>
      <c r="D679" s="132" t="s">
        <v>129</v>
      </c>
      <c r="E679" s="133" t="s">
        <v>526</v>
      </c>
      <c r="F679" s="134" t="s">
        <v>527</v>
      </c>
      <c r="G679" s="135" t="s">
        <v>276</v>
      </c>
      <c r="H679" s="136">
        <v>1</v>
      </c>
      <c r="I679" s="137"/>
      <c r="J679" s="138">
        <f>ROUND(I679*H679,2)</f>
        <v>0</v>
      </c>
      <c r="K679" s="134" t="s">
        <v>148</v>
      </c>
      <c r="L679" s="31"/>
      <c r="M679" s="139" t="s">
        <v>1</v>
      </c>
      <c r="N679" s="140" t="s">
        <v>41</v>
      </c>
      <c r="P679" s="141">
        <f>O679*H679</f>
        <v>0</v>
      </c>
      <c r="Q679" s="141">
        <v>1.7899999999999999E-3</v>
      </c>
      <c r="R679" s="141">
        <f>Q679*H679</f>
        <v>1.7899999999999999E-3</v>
      </c>
      <c r="S679" s="141">
        <v>0</v>
      </c>
      <c r="T679" s="142">
        <f>S679*H679</f>
        <v>0</v>
      </c>
      <c r="AR679" s="143" t="s">
        <v>225</v>
      </c>
      <c r="AT679" s="143" t="s">
        <v>129</v>
      </c>
      <c r="AU679" s="143" t="s">
        <v>85</v>
      </c>
      <c r="AY679" s="16" t="s">
        <v>126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6" t="s">
        <v>81</v>
      </c>
      <c r="BK679" s="144">
        <f>ROUND(I679*H679,2)</f>
        <v>0</v>
      </c>
      <c r="BL679" s="16" t="s">
        <v>225</v>
      </c>
      <c r="BM679" s="143" t="s">
        <v>528</v>
      </c>
    </row>
    <row r="680" spans="2:65" s="14" customFormat="1" ht="22.5">
      <c r="B680" s="173"/>
      <c r="D680" s="145" t="s">
        <v>138</v>
      </c>
      <c r="E680" s="174" t="s">
        <v>1</v>
      </c>
      <c r="F680" s="175" t="s">
        <v>506</v>
      </c>
      <c r="H680" s="174" t="s">
        <v>1</v>
      </c>
      <c r="I680" s="176"/>
      <c r="L680" s="173"/>
      <c r="M680" s="177"/>
      <c r="T680" s="178"/>
      <c r="AT680" s="174" t="s">
        <v>138</v>
      </c>
      <c r="AU680" s="174" t="s">
        <v>85</v>
      </c>
      <c r="AV680" s="14" t="s">
        <v>81</v>
      </c>
      <c r="AW680" s="14" t="s">
        <v>33</v>
      </c>
      <c r="AX680" s="14" t="s">
        <v>76</v>
      </c>
      <c r="AY680" s="174" t="s">
        <v>126</v>
      </c>
    </row>
    <row r="681" spans="2:65" s="14" customFormat="1" ht="22.5">
      <c r="B681" s="173"/>
      <c r="D681" s="145" t="s">
        <v>138</v>
      </c>
      <c r="E681" s="174" t="s">
        <v>1</v>
      </c>
      <c r="F681" s="175" t="s">
        <v>507</v>
      </c>
      <c r="H681" s="174" t="s">
        <v>1</v>
      </c>
      <c r="I681" s="176"/>
      <c r="L681" s="173"/>
      <c r="M681" s="177"/>
      <c r="T681" s="178"/>
      <c r="AT681" s="174" t="s">
        <v>138</v>
      </c>
      <c r="AU681" s="174" t="s">
        <v>85</v>
      </c>
      <c r="AV681" s="14" t="s">
        <v>81</v>
      </c>
      <c r="AW681" s="14" t="s">
        <v>33</v>
      </c>
      <c r="AX681" s="14" t="s">
        <v>76</v>
      </c>
      <c r="AY681" s="174" t="s">
        <v>126</v>
      </c>
    </row>
    <row r="682" spans="2:65" s="14" customFormat="1" ht="22.5">
      <c r="B682" s="173"/>
      <c r="D682" s="145" t="s">
        <v>138</v>
      </c>
      <c r="E682" s="174" t="s">
        <v>1</v>
      </c>
      <c r="F682" s="175" t="s">
        <v>508</v>
      </c>
      <c r="H682" s="174" t="s">
        <v>1</v>
      </c>
      <c r="I682" s="176"/>
      <c r="L682" s="173"/>
      <c r="M682" s="177"/>
      <c r="T682" s="178"/>
      <c r="AT682" s="174" t="s">
        <v>138</v>
      </c>
      <c r="AU682" s="174" t="s">
        <v>85</v>
      </c>
      <c r="AV682" s="14" t="s">
        <v>81</v>
      </c>
      <c r="AW682" s="14" t="s">
        <v>33</v>
      </c>
      <c r="AX682" s="14" t="s">
        <v>76</v>
      </c>
      <c r="AY682" s="174" t="s">
        <v>126</v>
      </c>
    </row>
    <row r="683" spans="2:65" s="14" customFormat="1" ht="22.5">
      <c r="B683" s="173"/>
      <c r="D683" s="145" t="s">
        <v>138</v>
      </c>
      <c r="E683" s="174" t="s">
        <v>1</v>
      </c>
      <c r="F683" s="175" t="s">
        <v>509</v>
      </c>
      <c r="H683" s="174" t="s">
        <v>1</v>
      </c>
      <c r="I683" s="176"/>
      <c r="L683" s="173"/>
      <c r="M683" s="177"/>
      <c r="T683" s="178"/>
      <c r="AT683" s="174" t="s">
        <v>138</v>
      </c>
      <c r="AU683" s="174" t="s">
        <v>85</v>
      </c>
      <c r="AV683" s="14" t="s">
        <v>81</v>
      </c>
      <c r="AW683" s="14" t="s">
        <v>33</v>
      </c>
      <c r="AX683" s="14" t="s">
        <v>76</v>
      </c>
      <c r="AY683" s="174" t="s">
        <v>126</v>
      </c>
    </row>
    <row r="684" spans="2:65" s="14" customFormat="1" ht="22.5">
      <c r="B684" s="173"/>
      <c r="D684" s="145" t="s">
        <v>138</v>
      </c>
      <c r="E684" s="174" t="s">
        <v>1</v>
      </c>
      <c r="F684" s="175" t="s">
        <v>510</v>
      </c>
      <c r="H684" s="174" t="s">
        <v>1</v>
      </c>
      <c r="I684" s="176"/>
      <c r="L684" s="173"/>
      <c r="M684" s="177"/>
      <c r="T684" s="178"/>
      <c r="AT684" s="174" t="s">
        <v>138</v>
      </c>
      <c r="AU684" s="174" t="s">
        <v>85</v>
      </c>
      <c r="AV684" s="14" t="s">
        <v>81</v>
      </c>
      <c r="AW684" s="14" t="s">
        <v>33</v>
      </c>
      <c r="AX684" s="14" t="s">
        <v>76</v>
      </c>
      <c r="AY684" s="174" t="s">
        <v>126</v>
      </c>
    </row>
    <row r="685" spans="2:65" s="14" customFormat="1" ht="33.75">
      <c r="B685" s="173"/>
      <c r="D685" s="145" t="s">
        <v>138</v>
      </c>
      <c r="E685" s="174" t="s">
        <v>1</v>
      </c>
      <c r="F685" s="175" t="s">
        <v>511</v>
      </c>
      <c r="H685" s="174" t="s">
        <v>1</v>
      </c>
      <c r="I685" s="176"/>
      <c r="L685" s="173"/>
      <c r="M685" s="177"/>
      <c r="T685" s="178"/>
      <c r="AT685" s="174" t="s">
        <v>138</v>
      </c>
      <c r="AU685" s="174" t="s">
        <v>85</v>
      </c>
      <c r="AV685" s="14" t="s">
        <v>81</v>
      </c>
      <c r="AW685" s="14" t="s">
        <v>33</v>
      </c>
      <c r="AX685" s="14" t="s">
        <v>76</v>
      </c>
      <c r="AY685" s="174" t="s">
        <v>126</v>
      </c>
    </row>
    <row r="686" spans="2:65" s="14" customFormat="1" ht="22.5">
      <c r="B686" s="173"/>
      <c r="D686" s="145" t="s">
        <v>138</v>
      </c>
      <c r="E686" s="174" t="s">
        <v>1</v>
      </c>
      <c r="F686" s="175" t="s">
        <v>512</v>
      </c>
      <c r="H686" s="174" t="s">
        <v>1</v>
      </c>
      <c r="I686" s="176"/>
      <c r="L686" s="173"/>
      <c r="M686" s="177"/>
      <c r="T686" s="178"/>
      <c r="AT686" s="174" t="s">
        <v>138</v>
      </c>
      <c r="AU686" s="174" t="s">
        <v>85</v>
      </c>
      <c r="AV686" s="14" t="s">
        <v>81</v>
      </c>
      <c r="AW686" s="14" t="s">
        <v>33</v>
      </c>
      <c r="AX686" s="14" t="s">
        <v>76</v>
      </c>
      <c r="AY686" s="174" t="s">
        <v>126</v>
      </c>
    </row>
    <row r="687" spans="2:65" s="12" customFormat="1" ht="11.25">
      <c r="B687" s="149"/>
      <c r="D687" s="145" t="s">
        <v>138</v>
      </c>
      <c r="E687" s="150" t="s">
        <v>1</v>
      </c>
      <c r="F687" s="151" t="s">
        <v>81</v>
      </c>
      <c r="H687" s="152">
        <v>1</v>
      </c>
      <c r="I687" s="153"/>
      <c r="L687" s="149"/>
      <c r="M687" s="154"/>
      <c r="T687" s="155"/>
      <c r="AT687" s="150" t="s">
        <v>138</v>
      </c>
      <c r="AU687" s="150" t="s">
        <v>85</v>
      </c>
      <c r="AV687" s="12" t="s">
        <v>85</v>
      </c>
      <c r="AW687" s="12" t="s">
        <v>33</v>
      </c>
      <c r="AX687" s="12" t="s">
        <v>76</v>
      </c>
      <c r="AY687" s="150" t="s">
        <v>126</v>
      </c>
    </row>
    <row r="688" spans="2:65" s="13" customFormat="1" ht="11.25">
      <c r="B688" s="156"/>
      <c r="D688" s="145" t="s">
        <v>138</v>
      </c>
      <c r="E688" s="157" t="s">
        <v>1</v>
      </c>
      <c r="F688" s="158" t="s">
        <v>140</v>
      </c>
      <c r="H688" s="159">
        <v>1</v>
      </c>
      <c r="I688" s="160"/>
      <c r="L688" s="156"/>
      <c r="M688" s="161"/>
      <c r="T688" s="162"/>
      <c r="AT688" s="157" t="s">
        <v>138</v>
      </c>
      <c r="AU688" s="157" t="s">
        <v>85</v>
      </c>
      <c r="AV688" s="13" t="s">
        <v>134</v>
      </c>
      <c r="AW688" s="13" t="s">
        <v>33</v>
      </c>
      <c r="AX688" s="13" t="s">
        <v>81</v>
      </c>
      <c r="AY688" s="157" t="s">
        <v>126</v>
      </c>
    </row>
    <row r="689" spans="2:65" s="1" customFormat="1" ht="37.9" customHeight="1">
      <c r="B689" s="131"/>
      <c r="C689" s="132" t="s">
        <v>529</v>
      </c>
      <c r="D689" s="132" t="s">
        <v>129</v>
      </c>
      <c r="E689" s="133" t="s">
        <v>530</v>
      </c>
      <c r="F689" s="134" t="s">
        <v>531</v>
      </c>
      <c r="G689" s="135" t="s">
        <v>276</v>
      </c>
      <c r="H689" s="136">
        <v>1</v>
      </c>
      <c r="I689" s="137"/>
      <c r="J689" s="138">
        <f>ROUND(I689*H689,2)</f>
        <v>0</v>
      </c>
      <c r="K689" s="134" t="s">
        <v>148</v>
      </c>
      <c r="L689" s="31"/>
      <c r="M689" s="139" t="s">
        <v>1</v>
      </c>
      <c r="N689" s="140" t="s">
        <v>41</v>
      </c>
      <c r="P689" s="141">
        <f>O689*H689</f>
        <v>0</v>
      </c>
      <c r="Q689" s="141">
        <v>1.7899999999999999E-3</v>
      </c>
      <c r="R689" s="141">
        <f>Q689*H689</f>
        <v>1.7899999999999999E-3</v>
      </c>
      <c r="S689" s="141">
        <v>0</v>
      </c>
      <c r="T689" s="142">
        <f>S689*H689</f>
        <v>0</v>
      </c>
      <c r="AR689" s="143" t="s">
        <v>225</v>
      </c>
      <c r="AT689" s="143" t="s">
        <v>129</v>
      </c>
      <c r="AU689" s="143" t="s">
        <v>85</v>
      </c>
      <c r="AY689" s="16" t="s">
        <v>126</v>
      </c>
      <c r="BE689" s="144">
        <f>IF(N689="základní",J689,0)</f>
        <v>0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6" t="s">
        <v>81</v>
      </c>
      <c r="BK689" s="144">
        <f>ROUND(I689*H689,2)</f>
        <v>0</v>
      </c>
      <c r="BL689" s="16" t="s">
        <v>225</v>
      </c>
      <c r="BM689" s="143" t="s">
        <v>532</v>
      </c>
    </row>
    <row r="690" spans="2:65" s="14" customFormat="1" ht="22.5">
      <c r="B690" s="173"/>
      <c r="D690" s="145" t="s">
        <v>138</v>
      </c>
      <c r="E690" s="174" t="s">
        <v>1</v>
      </c>
      <c r="F690" s="175" t="s">
        <v>506</v>
      </c>
      <c r="H690" s="174" t="s">
        <v>1</v>
      </c>
      <c r="I690" s="176"/>
      <c r="L690" s="173"/>
      <c r="M690" s="177"/>
      <c r="T690" s="178"/>
      <c r="AT690" s="174" t="s">
        <v>138</v>
      </c>
      <c r="AU690" s="174" t="s">
        <v>85</v>
      </c>
      <c r="AV690" s="14" t="s">
        <v>81</v>
      </c>
      <c r="AW690" s="14" t="s">
        <v>33</v>
      </c>
      <c r="AX690" s="14" t="s">
        <v>76</v>
      </c>
      <c r="AY690" s="174" t="s">
        <v>126</v>
      </c>
    </row>
    <row r="691" spans="2:65" s="14" customFormat="1" ht="22.5">
      <c r="B691" s="173"/>
      <c r="D691" s="145" t="s">
        <v>138</v>
      </c>
      <c r="E691" s="174" t="s">
        <v>1</v>
      </c>
      <c r="F691" s="175" t="s">
        <v>507</v>
      </c>
      <c r="H691" s="174" t="s">
        <v>1</v>
      </c>
      <c r="I691" s="176"/>
      <c r="L691" s="173"/>
      <c r="M691" s="177"/>
      <c r="T691" s="178"/>
      <c r="AT691" s="174" t="s">
        <v>138</v>
      </c>
      <c r="AU691" s="174" t="s">
        <v>85</v>
      </c>
      <c r="AV691" s="14" t="s">
        <v>81</v>
      </c>
      <c r="AW691" s="14" t="s">
        <v>33</v>
      </c>
      <c r="AX691" s="14" t="s">
        <v>76</v>
      </c>
      <c r="AY691" s="174" t="s">
        <v>126</v>
      </c>
    </row>
    <row r="692" spans="2:65" s="14" customFormat="1" ht="22.5">
      <c r="B692" s="173"/>
      <c r="D692" s="145" t="s">
        <v>138</v>
      </c>
      <c r="E692" s="174" t="s">
        <v>1</v>
      </c>
      <c r="F692" s="175" t="s">
        <v>508</v>
      </c>
      <c r="H692" s="174" t="s">
        <v>1</v>
      </c>
      <c r="I692" s="176"/>
      <c r="L692" s="173"/>
      <c r="M692" s="177"/>
      <c r="T692" s="178"/>
      <c r="AT692" s="174" t="s">
        <v>138</v>
      </c>
      <c r="AU692" s="174" t="s">
        <v>85</v>
      </c>
      <c r="AV692" s="14" t="s">
        <v>81</v>
      </c>
      <c r="AW692" s="14" t="s">
        <v>33</v>
      </c>
      <c r="AX692" s="14" t="s">
        <v>76</v>
      </c>
      <c r="AY692" s="174" t="s">
        <v>126</v>
      </c>
    </row>
    <row r="693" spans="2:65" s="14" customFormat="1" ht="22.5">
      <c r="B693" s="173"/>
      <c r="D693" s="145" t="s">
        <v>138</v>
      </c>
      <c r="E693" s="174" t="s">
        <v>1</v>
      </c>
      <c r="F693" s="175" t="s">
        <v>509</v>
      </c>
      <c r="H693" s="174" t="s">
        <v>1</v>
      </c>
      <c r="I693" s="176"/>
      <c r="L693" s="173"/>
      <c r="M693" s="177"/>
      <c r="T693" s="178"/>
      <c r="AT693" s="174" t="s">
        <v>138</v>
      </c>
      <c r="AU693" s="174" t="s">
        <v>85</v>
      </c>
      <c r="AV693" s="14" t="s">
        <v>81</v>
      </c>
      <c r="AW693" s="14" t="s">
        <v>33</v>
      </c>
      <c r="AX693" s="14" t="s">
        <v>76</v>
      </c>
      <c r="AY693" s="174" t="s">
        <v>126</v>
      </c>
    </row>
    <row r="694" spans="2:65" s="14" customFormat="1" ht="22.5">
      <c r="B694" s="173"/>
      <c r="D694" s="145" t="s">
        <v>138</v>
      </c>
      <c r="E694" s="174" t="s">
        <v>1</v>
      </c>
      <c r="F694" s="175" t="s">
        <v>510</v>
      </c>
      <c r="H694" s="174" t="s">
        <v>1</v>
      </c>
      <c r="I694" s="176"/>
      <c r="L694" s="173"/>
      <c r="M694" s="177"/>
      <c r="T694" s="178"/>
      <c r="AT694" s="174" t="s">
        <v>138</v>
      </c>
      <c r="AU694" s="174" t="s">
        <v>85</v>
      </c>
      <c r="AV694" s="14" t="s">
        <v>81</v>
      </c>
      <c r="AW694" s="14" t="s">
        <v>33</v>
      </c>
      <c r="AX694" s="14" t="s">
        <v>76</v>
      </c>
      <c r="AY694" s="174" t="s">
        <v>126</v>
      </c>
    </row>
    <row r="695" spans="2:65" s="14" customFormat="1" ht="33.75">
      <c r="B695" s="173"/>
      <c r="D695" s="145" t="s">
        <v>138</v>
      </c>
      <c r="E695" s="174" t="s">
        <v>1</v>
      </c>
      <c r="F695" s="175" t="s">
        <v>511</v>
      </c>
      <c r="H695" s="174" t="s">
        <v>1</v>
      </c>
      <c r="I695" s="176"/>
      <c r="L695" s="173"/>
      <c r="M695" s="177"/>
      <c r="T695" s="178"/>
      <c r="AT695" s="174" t="s">
        <v>138</v>
      </c>
      <c r="AU695" s="174" t="s">
        <v>85</v>
      </c>
      <c r="AV695" s="14" t="s">
        <v>81</v>
      </c>
      <c r="AW695" s="14" t="s">
        <v>33</v>
      </c>
      <c r="AX695" s="14" t="s">
        <v>76</v>
      </c>
      <c r="AY695" s="174" t="s">
        <v>126</v>
      </c>
    </row>
    <row r="696" spans="2:65" s="14" customFormat="1" ht="22.5">
      <c r="B696" s="173"/>
      <c r="D696" s="145" t="s">
        <v>138</v>
      </c>
      <c r="E696" s="174" t="s">
        <v>1</v>
      </c>
      <c r="F696" s="175" t="s">
        <v>512</v>
      </c>
      <c r="H696" s="174" t="s">
        <v>1</v>
      </c>
      <c r="I696" s="176"/>
      <c r="L696" s="173"/>
      <c r="M696" s="177"/>
      <c r="T696" s="178"/>
      <c r="AT696" s="174" t="s">
        <v>138</v>
      </c>
      <c r="AU696" s="174" t="s">
        <v>85</v>
      </c>
      <c r="AV696" s="14" t="s">
        <v>81</v>
      </c>
      <c r="AW696" s="14" t="s">
        <v>33</v>
      </c>
      <c r="AX696" s="14" t="s">
        <v>76</v>
      </c>
      <c r="AY696" s="174" t="s">
        <v>126</v>
      </c>
    </row>
    <row r="697" spans="2:65" s="12" customFormat="1" ht="11.25">
      <c r="B697" s="149"/>
      <c r="D697" s="145" t="s">
        <v>138</v>
      </c>
      <c r="E697" s="150" t="s">
        <v>1</v>
      </c>
      <c r="F697" s="151" t="s">
        <v>81</v>
      </c>
      <c r="H697" s="152">
        <v>1</v>
      </c>
      <c r="I697" s="153"/>
      <c r="L697" s="149"/>
      <c r="M697" s="154"/>
      <c r="T697" s="155"/>
      <c r="AT697" s="150" t="s">
        <v>138</v>
      </c>
      <c r="AU697" s="150" t="s">
        <v>85</v>
      </c>
      <c r="AV697" s="12" t="s">
        <v>85</v>
      </c>
      <c r="AW697" s="12" t="s">
        <v>33</v>
      </c>
      <c r="AX697" s="12" t="s">
        <v>76</v>
      </c>
      <c r="AY697" s="150" t="s">
        <v>126</v>
      </c>
    </row>
    <row r="698" spans="2:65" s="13" customFormat="1" ht="11.25">
      <c r="B698" s="156"/>
      <c r="D698" s="145" t="s">
        <v>138</v>
      </c>
      <c r="E698" s="157" t="s">
        <v>1</v>
      </c>
      <c r="F698" s="158" t="s">
        <v>140</v>
      </c>
      <c r="H698" s="159">
        <v>1</v>
      </c>
      <c r="I698" s="160"/>
      <c r="L698" s="156"/>
      <c r="M698" s="161"/>
      <c r="T698" s="162"/>
      <c r="AT698" s="157" t="s">
        <v>138</v>
      </c>
      <c r="AU698" s="157" t="s">
        <v>85</v>
      </c>
      <c r="AV698" s="13" t="s">
        <v>134</v>
      </c>
      <c r="AW698" s="13" t="s">
        <v>33</v>
      </c>
      <c r="AX698" s="13" t="s">
        <v>81</v>
      </c>
      <c r="AY698" s="157" t="s">
        <v>126</v>
      </c>
    </row>
    <row r="699" spans="2:65" s="1" customFormat="1" ht="37.9" customHeight="1">
      <c r="B699" s="131"/>
      <c r="C699" s="132" t="s">
        <v>533</v>
      </c>
      <c r="D699" s="132" t="s">
        <v>129</v>
      </c>
      <c r="E699" s="133" t="s">
        <v>534</v>
      </c>
      <c r="F699" s="134" t="s">
        <v>535</v>
      </c>
      <c r="G699" s="135" t="s">
        <v>276</v>
      </c>
      <c r="H699" s="136">
        <v>1</v>
      </c>
      <c r="I699" s="137"/>
      <c r="J699" s="138">
        <f>ROUND(I699*H699,2)</f>
        <v>0</v>
      </c>
      <c r="K699" s="134" t="s">
        <v>148</v>
      </c>
      <c r="L699" s="31"/>
      <c r="M699" s="139" t="s">
        <v>1</v>
      </c>
      <c r="N699" s="140" t="s">
        <v>41</v>
      </c>
      <c r="P699" s="141">
        <f>O699*H699</f>
        <v>0</v>
      </c>
      <c r="Q699" s="141">
        <v>1.7899999999999999E-3</v>
      </c>
      <c r="R699" s="141">
        <f>Q699*H699</f>
        <v>1.7899999999999999E-3</v>
      </c>
      <c r="S699" s="141">
        <v>0</v>
      </c>
      <c r="T699" s="142">
        <f>S699*H699</f>
        <v>0</v>
      </c>
      <c r="AR699" s="143" t="s">
        <v>225</v>
      </c>
      <c r="AT699" s="143" t="s">
        <v>129</v>
      </c>
      <c r="AU699" s="143" t="s">
        <v>85</v>
      </c>
      <c r="AY699" s="16" t="s">
        <v>126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6" t="s">
        <v>81</v>
      </c>
      <c r="BK699" s="144">
        <f>ROUND(I699*H699,2)</f>
        <v>0</v>
      </c>
      <c r="BL699" s="16" t="s">
        <v>225</v>
      </c>
      <c r="BM699" s="143" t="s">
        <v>536</v>
      </c>
    </row>
    <row r="700" spans="2:65" s="14" customFormat="1" ht="22.5">
      <c r="B700" s="173"/>
      <c r="D700" s="145" t="s">
        <v>138</v>
      </c>
      <c r="E700" s="174" t="s">
        <v>1</v>
      </c>
      <c r="F700" s="175" t="s">
        <v>506</v>
      </c>
      <c r="H700" s="174" t="s">
        <v>1</v>
      </c>
      <c r="I700" s="176"/>
      <c r="L700" s="173"/>
      <c r="M700" s="177"/>
      <c r="T700" s="178"/>
      <c r="AT700" s="174" t="s">
        <v>138</v>
      </c>
      <c r="AU700" s="174" t="s">
        <v>85</v>
      </c>
      <c r="AV700" s="14" t="s">
        <v>81</v>
      </c>
      <c r="AW700" s="14" t="s">
        <v>33</v>
      </c>
      <c r="AX700" s="14" t="s">
        <v>76</v>
      </c>
      <c r="AY700" s="174" t="s">
        <v>126</v>
      </c>
    </row>
    <row r="701" spans="2:65" s="14" customFormat="1" ht="22.5">
      <c r="B701" s="173"/>
      <c r="D701" s="145" t="s">
        <v>138</v>
      </c>
      <c r="E701" s="174" t="s">
        <v>1</v>
      </c>
      <c r="F701" s="175" t="s">
        <v>507</v>
      </c>
      <c r="H701" s="174" t="s">
        <v>1</v>
      </c>
      <c r="I701" s="176"/>
      <c r="L701" s="173"/>
      <c r="M701" s="177"/>
      <c r="T701" s="178"/>
      <c r="AT701" s="174" t="s">
        <v>138</v>
      </c>
      <c r="AU701" s="174" t="s">
        <v>85</v>
      </c>
      <c r="AV701" s="14" t="s">
        <v>81</v>
      </c>
      <c r="AW701" s="14" t="s">
        <v>33</v>
      </c>
      <c r="AX701" s="14" t="s">
        <v>76</v>
      </c>
      <c r="AY701" s="174" t="s">
        <v>126</v>
      </c>
    </row>
    <row r="702" spans="2:65" s="14" customFormat="1" ht="22.5">
      <c r="B702" s="173"/>
      <c r="D702" s="145" t="s">
        <v>138</v>
      </c>
      <c r="E702" s="174" t="s">
        <v>1</v>
      </c>
      <c r="F702" s="175" t="s">
        <v>508</v>
      </c>
      <c r="H702" s="174" t="s">
        <v>1</v>
      </c>
      <c r="I702" s="176"/>
      <c r="L702" s="173"/>
      <c r="M702" s="177"/>
      <c r="T702" s="178"/>
      <c r="AT702" s="174" t="s">
        <v>138</v>
      </c>
      <c r="AU702" s="174" t="s">
        <v>85</v>
      </c>
      <c r="AV702" s="14" t="s">
        <v>81</v>
      </c>
      <c r="AW702" s="14" t="s">
        <v>33</v>
      </c>
      <c r="AX702" s="14" t="s">
        <v>76</v>
      </c>
      <c r="AY702" s="174" t="s">
        <v>126</v>
      </c>
    </row>
    <row r="703" spans="2:65" s="14" customFormat="1" ht="22.5">
      <c r="B703" s="173"/>
      <c r="D703" s="145" t="s">
        <v>138</v>
      </c>
      <c r="E703" s="174" t="s">
        <v>1</v>
      </c>
      <c r="F703" s="175" t="s">
        <v>509</v>
      </c>
      <c r="H703" s="174" t="s">
        <v>1</v>
      </c>
      <c r="I703" s="176"/>
      <c r="L703" s="173"/>
      <c r="M703" s="177"/>
      <c r="T703" s="178"/>
      <c r="AT703" s="174" t="s">
        <v>138</v>
      </c>
      <c r="AU703" s="174" t="s">
        <v>85</v>
      </c>
      <c r="AV703" s="14" t="s">
        <v>81</v>
      </c>
      <c r="AW703" s="14" t="s">
        <v>33</v>
      </c>
      <c r="AX703" s="14" t="s">
        <v>76</v>
      </c>
      <c r="AY703" s="174" t="s">
        <v>126</v>
      </c>
    </row>
    <row r="704" spans="2:65" s="14" customFormat="1" ht="22.5">
      <c r="B704" s="173"/>
      <c r="D704" s="145" t="s">
        <v>138</v>
      </c>
      <c r="E704" s="174" t="s">
        <v>1</v>
      </c>
      <c r="F704" s="175" t="s">
        <v>510</v>
      </c>
      <c r="H704" s="174" t="s">
        <v>1</v>
      </c>
      <c r="I704" s="176"/>
      <c r="L704" s="173"/>
      <c r="M704" s="177"/>
      <c r="T704" s="178"/>
      <c r="AT704" s="174" t="s">
        <v>138</v>
      </c>
      <c r="AU704" s="174" t="s">
        <v>85</v>
      </c>
      <c r="AV704" s="14" t="s">
        <v>81</v>
      </c>
      <c r="AW704" s="14" t="s">
        <v>33</v>
      </c>
      <c r="AX704" s="14" t="s">
        <v>76</v>
      </c>
      <c r="AY704" s="174" t="s">
        <v>126</v>
      </c>
    </row>
    <row r="705" spans="2:65" s="14" customFormat="1" ht="33.75">
      <c r="B705" s="173"/>
      <c r="D705" s="145" t="s">
        <v>138</v>
      </c>
      <c r="E705" s="174" t="s">
        <v>1</v>
      </c>
      <c r="F705" s="175" t="s">
        <v>511</v>
      </c>
      <c r="H705" s="174" t="s">
        <v>1</v>
      </c>
      <c r="I705" s="176"/>
      <c r="L705" s="173"/>
      <c r="M705" s="177"/>
      <c r="T705" s="178"/>
      <c r="AT705" s="174" t="s">
        <v>138</v>
      </c>
      <c r="AU705" s="174" t="s">
        <v>85</v>
      </c>
      <c r="AV705" s="14" t="s">
        <v>81</v>
      </c>
      <c r="AW705" s="14" t="s">
        <v>33</v>
      </c>
      <c r="AX705" s="14" t="s">
        <v>76</v>
      </c>
      <c r="AY705" s="174" t="s">
        <v>126</v>
      </c>
    </row>
    <row r="706" spans="2:65" s="14" customFormat="1" ht="22.5">
      <c r="B706" s="173"/>
      <c r="D706" s="145" t="s">
        <v>138</v>
      </c>
      <c r="E706" s="174" t="s">
        <v>1</v>
      </c>
      <c r="F706" s="175" t="s">
        <v>512</v>
      </c>
      <c r="H706" s="174" t="s">
        <v>1</v>
      </c>
      <c r="I706" s="176"/>
      <c r="L706" s="173"/>
      <c r="M706" s="177"/>
      <c r="T706" s="178"/>
      <c r="AT706" s="174" t="s">
        <v>138</v>
      </c>
      <c r="AU706" s="174" t="s">
        <v>85</v>
      </c>
      <c r="AV706" s="14" t="s">
        <v>81</v>
      </c>
      <c r="AW706" s="14" t="s">
        <v>33</v>
      </c>
      <c r="AX706" s="14" t="s">
        <v>76</v>
      </c>
      <c r="AY706" s="174" t="s">
        <v>126</v>
      </c>
    </row>
    <row r="707" spans="2:65" s="12" customFormat="1" ht="11.25">
      <c r="B707" s="149"/>
      <c r="D707" s="145" t="s">
        <v>138</v>
      </c>
      <c r="E707" s="150" t="s">
        <v>1</v>
      </c>
      <c r="F707" s="151" t="s">
        <v>81</v>
      </c>
      <c r="H707" s="152">
        <v>1</v>
      </c>
      <c r="I707" s="153"/>
      <c r="L707" s="149"/>
      <c r="M707" s="154"/>
      <c r="T707" s="155"/>
      <c r="AT707" s="150" t="s">
        <v>138</v>
      </c>
      <c r="AU707" s="150" t="s">
        <v>85</v>
      </c>
      <c r="AV707" s="12" t="s">
        <v>85</v>
      </c>
      <c r="AW707" s="12" t="s">
        <v>33</v>
      </c>
      <c r="AX707" s="12" t="s">
        <v>76</v>
      </c>
      <c r="AY707" s="150" t="s">
        <v>126</v>
      </c>
    </row>
    <row r="708" spans="2:65" s="13" customFormat="1" ht="11.25">
      <c r="B708" s="156"/>
      <c r="D708" s="145" t="s">
        <v>138</v>
      </c>
      <c r="E708" s="157" t="s">
        <v>1</v>
      </c>
      <c r="F708" s="158" t="s">
        <v>140</v>
      </c>
      <c r="H708" s="159">
        <v>1</v>
      </c>
      <c r="I708" s="160"/>
      <c r="L708" s="156"/>
      <c r="M708" s="161"/>
      <c r="T708" s="162"/>
      <c r="AT708" s="157" t="s">
        <v>138</v>
      </c>
      <c r="AU708" s="157" t="s">
        <v>85</v>
      </c>
      <c r="AV708" s="13" t="s">
        <v>134</v>
      </c>
      <c r="AW708" s="13" t="s">
        <v>33</v>
      </c>
      <c r="AX708" s="13" t="s">
        <v>81</v>
      </c>
      <c r="AY708" s="157" t="s">
        <v>126</v>
      </c>
    </row>
    <row r="709" spans="2:65" s="1" customFormat="1" ht="37.9" customHeight="1">
      <c r="B709" s="131"/>
      <c r="C709" s="132" t="s">
        <v>537</v>
      </c>
      <c r="D709" s="132" t="s">
        <v>129</v>
      </c>
      <c r="E709" s="133" t="s">
        <v>538</v>
      </c>
      <c r="F709" s="134" t="s">
        <v>539</v>
      </c>
      <c r="G709" s="135" t="s">
        <v>276</v>
      </c>
      <c r="H709" s="136">
        <v>1</v>
      </c>
      <c r="I709" s="137"/>
      <c r="J709" s="138">
        <f>ROUND(I709*H709,2)</f>
        <v>0</v>
      </c>
      <c r="K709" s="134" t="s">
        <v>148</v>
      </c>
      <c r="L709" s="31"/>
      <c r="M709" s="139" t="s">
        <v>1</v>
      </c>
      <c r="N709" s="140" t="s">
        <v>41</v>
      </c>
      <c r="P709" s="141">
        <f>O709*H709</f>
        <v>0</v>
      </c>
      <c r="Q709" s="141">
        <v>1.7899999999999999E-3</v>
      </c>
      <c r="R709" s="141">
        <f>Q709*H709</f>
        <v>1.7899999999999999E-3</v>
      </c>
      <c r="S709" s="141">
        <v>0</v>
      </c>
      <c r="T709" s="142">
        <f>S709*H709</f>
        <v>0</v>
      </c>
      <c r="AR709" s="143" t="s">
        <v>225</v>
      </c>
      <c r="AT709" s="143" t="s">
        <v>129</v>
      </c>
      <c r="AU709" s="143" t="s">
        <v>85</v>
      </c>
      <c r="AY709" s="16" t="s">
        <v>126</v>
      </c>
      <c r="BE709" s="144">
        <f>IF(N709="základní",J709,0)</f>
        <v>0</v>
      </c>
      <c r="BF709" s="144">
        <f>IF(N709="snížená",J709,0)</f>
        <v>0</v>
      </c>
      <c r="BG709" s="144">
        <f>IF(N709="zákl. přenesená",J709,0)</f>
        <v>0</v>
      </c>
      <c r="BH709" s="144">
        <f>IF(N709="sníž. přenesená",J709,0)</f>
        <v>0</v>
      </c>
      <c r="BI709" s="144">
        <f>IF(N709="nulová",J709,0)</f>
        <v>0</v>
      </c>
      <c r="BJ709" s="16" t="s">
        <v>81</v>
      </c>
      <c r="BK709" s="144">
        <f>ROUND(I709*H709,2)</f>
        <v>0</v>
      </c>
      <c r="BL709" s="16" t="s">
        <v>225</v>
      </c>
      <c r="BM709" s="143" t="s">
        <v>540</v>
      </c>
    </row>
    <row r="710" spans="2:65" s="14" customFormat="1" ht="22.5">
      <c r="B710" s="173"/>
      <c r="D710" s="145" t="s">
        <v>138</v>
      </c>
      <c r="E710" s="174" t="s">
        <v>1</v>
      </c>
      <c r="F710" s="175" t="s">
        <v>506</v>
      </c>
      <c r="H710" s="174" t="s">
        <v>1</v>
      </c>
      <c r="I710" s="176"/>
      <c r="L710" s="173"/>
      <c r="M710" s="177"/>
      <c r="T710" s="178"/>
      <c r="AT710" s="174" t="s">
        <v>138</v>
      </c>
      <c r="AU710" s="174" t="s">
        <v>85</v>
      </c>
      <c r="AV710" s="14" t="s">
        <v>81</v>
      </c>
      <c r="AW710" s="14" t="s">
        <v>33</v>
      </c>
      <c r="AX710" s="14" t="s">
        <v>76</v>
      </c>
      <c r="AY710" s="174" t="s">
        <v>126</v>
      </c>
    </row>
    <row r="711" spans="2:65" s="14" customFormat="1" ht="22.5">
      <c r="B711" s="173"/>
      <c r="D711" s="145" t="s">
        <v>138</v>
      </c>
      <c r="E711" s="174" t="s">
        <v>1</v>
      </c>
      <c r="F711" s="175" t="s">
        <v>507</v>
      </c>
      <c r="H711" s="174" t="s">
        <v>1</v>
      </c>
      <c r="I711" s="176"/>
      <c r="L711" s="173"/>
      <c r="M711" s="177"/>
      <c r="T711" s="178"/>
      <c r="AT711" s="174" t="s">
        <v>138</v>
      </c>
      <c r="AU711" s="174" t="s">
        <v>85</v>
      </c>
      <c r="AV711" s="14" t="s">
        <v>81</v>
      </c>
      <c r="AW711" s="14" t="s">
        <v>33</v>
      </c>
      <c r="AX711" s="14" t="s">
        <v>76</v>
      </c>
      <c r="AY711" s="174" t="s">
        <v>126</v>
      </c>
    </row>
    <row r="712" spans="2:65" s="14" customFormat="1" ht="22.5">
      <c r="B712" s="173"/>
      <c r="D712" s="145" t="s">
        <v>138</v>
      </c>
      <c r="E712" s="174" t="s">
        <v>1</v>
      </c>
      <c r="F712" s="175" t="s">
        <v>508</v>
      </c>
      <c r="H712" s="174" t="s">
        <v>1</v>
      </c>
      <c r="I712" s="176"/>
      <c r="L712" s="173"/>
      <c r="M712" s="177"/>
      <c r="T712" s="178"/>
      <c r="AT712" s="174" t="s">
        <v>138</v>
      </c>
      <c r="AU712" s="174" t="s">
        <v>85</v>
      </c>
      <c r="AV712" s="14" t="s">
        <v>81</v>
      </c>
      <c r="AW712" s="14" t="s">
        <v>33</v>
      </c>
      <c r="AX712" s="14" t="s">
        <v>76</v>
      </c>
      <c r="AY712" s="174" t="s">
        <v>126</v>
      </c>
    </row>
    <row r="713" spans="2:65" s="14" customFormat="1" ht="22.5">
      <c r="B713" s="173"/>
      <c r="D713" s="145" t="s">
        <v>138</v>
      </c>
      <c r="E713" s="174" t="s">
        <v>1</v>
      </c>
      <c r="F713" s="175" t="s">
        <v>509</v>
      </c>
      <c r="H713" s="174" t="s">
        <v>1</v>
      </c>
      <c r="I713" s="176"/>
      <c r="L713" s="173"/>
      <c r="M713" s="177"/>
      <c r="T713" s="178"/>
      <c r="AT713" s="174" t="s">
        <v>138</v>
      </c>
      <c r="AU713" s="174" t="s">
        <v>85</v>
      </c>
      <c r="AV713" s="14" t="s">
        <v>81</v>
      </c>
      <c r="AW713" s="14" t="s">
        <v>33</v>
      </c>
      <c r="AX713" s="14" t="s">
        <v>76</v>
      </c>
      <c r="AY713" s="174" t="s">
        <v>126</v>
      </c>
    </row>
    <row r="714" spans="2:65" s="14" customFormat="1" ht="22.5">
      <c r="B714" s="173"/>
      <c r="D714" s="145" t="s">
        <v>138</v>
      </c>
      <c r="E714" s="174" t="s">
        <v>1</v>
      </c>
      <c r="F714" s="175" t="s">
        <v>510</v>
      </c>
      <c r="H714" s="174" t="s">
        <v>1</v>
      </c>
      <c r="I714" s="176"/>
      <c r="L714" s="173"/>
      <c r="M714" s="177"/>
      <c r="T714" s="178"/>
      <c r="AT714" s="174" t="s">
        <v>138</v>
      </c>
      <c r="AU714" s="174" t="s">
        <v>85</v>
      </c>
      <c r="AV714" s="14" t="s">
        <v>81</v>
      </c>
      <c r="AW714" s="14" t="s">
        <v>33</v>
      </c>
      <c r="AX714" s="14" t="s">
        <v>76</v>
      </c>
      <c r="AY714" s="174" t="s">
        <v>126</v>
      </c>
    </row>
    <row r="715" spans="2:65" s="14" customFormat="1" ht="33.75">
      <c r="B715" s="173"/>
      <c r="D715" s="145" t="s">
        <v>138</v>
      </c>
      <c r="E715" s="174" t="s">
        <v>1</v>
      </c>
      <c r="F715" s="175" t="s">
        <v>511</v>
      </c>
      <c r="H715" s="174" t="s">
        <v>1</v>
      </c>
      <c r="I715" s="176"/>
      <c r="L715" s="173"/>
      <c r="M715" s="177"/>
      <c r="T715" s="178"/>
      <c r="AT715" s="174" t="s">
        <v>138</v>
      </c>
      <c r="AU715" s="174" t="s">
        <v>85</v>
      </c>
      <c r="AV715" s="14" t="s">
        <v>81</v>
      </c>
      <c r="AW715" s="14" t="s">
        <v>33</v>
      </c>
      <c r="AX715" s="14" t="s">
        <v>76</v>
      </c>
      <c r="AY715" s="174" t="s">
        <v>126</v>
      </c>
    </row>
    <row r="716" spans="2:65" s="14" customFormat="1" ht="22.5">
      <c r="B716" s="173"/>
      <c r="D716" s="145" t="s">
        <v>138</v>
      </c>
      <c r="E716" s="174" t="s">
        <v>1</v>
      </c>
      <c r="F716" s="175" t="s">
        <v>512</v>
      </c>
      <c r="H716" s="174" t="s">
        <v>1</v>
      </c>
      <c r="I716" s="176"/>
      <c r="L716" s="173"/>
      <c r="M716" s="177"/>
      <c r="T716" s="178"/>
      <c r="AT716" s="174" t="s">
        <v>138</v>
      </c>
      <c r="AU716" s="174" t="s">
        <v>85</v>
      </c>
      <c r="AV716" s="14" t="s">
        <v>81</v>
      </c>
      <c r="AW716" s="14" t="s">
        <v>33</v>
      </c>
      <c r="AX716" s="14" t="s">
        <v>76</v>
      </c>
      <c r="AY716" s="174" t="s">
        <v>126</v>
      </c>
    </row>
    <row r="717" spans="2:65" s="12" customFormat="1" ht="11.25">
      <c r="B717" s="149"/>
      <c r="D717" s="145" t="s">
        <v>138</v>
      </c>
      <c r="E717" s="150" t="s">
        <v>1</v>
      </c>
      <c r="F717" s="151" t="s">
        <v>81</v>
      </c>
      <c r="H717" s="152">
        <v>1</v>
      </c>
      <c r="I717" s="153"/>
      <c r="L717" s="149"/>
      <c r="M717" s="154"/>
      <c r="T717" s="155"/>
      <c r="AT717" s="150" t="s">
        <v>138</v>
      </c>
      <c r="AU717" s="150" t="s">
        <v>85</v>
      </c>
      <c r="AV717" s="12" t="s">
        <v>85</v>
      </c>
      <c r="AW717" s="12" t="s">
        <v>33</v>
      </c>
      <c r="AX717" s="12" t="s">
        <v>76</v>
      </c>
      <c r="AY717" s="150" t="s">
        <v>126</v>
      </c>
    </row>
    <row r="718" spans="2:65" s="13" customFormat="1" ht="11.25">
      <c r="B718" s="156"/>
      <c r="D718" s="145" t="s">
        <v>138</v>
      </c>
      <c r="E718" s="157" t="s">
        <v>1</v>
      </c>
      <c r="F718" s="158" t="s">
        <v>140</v>
      </c>
      <c r="H718" s="159">
        <v>1</v>
      </c>
      <c r="I718" s="160"/>
      <c r="L718" s="156"/>
      <c r="M718" s="161"/>
      <c r="T718" s="162"/>
      <c r="AT718" s="157" t="s">
        <v>138</v>
      </c>
      <c r="AU718" s="157" t="s">
        <v>85</v>
      </c>
      <c r="AV718" s="13" t="s">
        <v>134</v>
      </c>
      <c r="AW718" s="13" t="s">
        <v>33</v>
      </c>
      <c r="AX718" s="13" t="s">
        <v>81</v>
      </c>
      <c r="AY718" s="157" t="s">
        <v>126</v>
      </c>
    </row>
    <row r="719" spans="2:65" s="11" customFormat="1" ht="22.9" customHeight="1">
      <c r="B719" s="119"/>
      <c r="D719" s="120" t="s">
        <v>75</v>
      </c>
      <c r="E719" s="129" t="s">
        <v>541</v>
      </c>
      <c r="F719" s="129" t="s">
        <v>542</v>
      </c>
      <c r="I719" s="122"/>
      <c r="J719" s="130">
        <f>BK719</f>
        <v>0</v>
      </c>
      <c r="L719" s="119"/>
      <c r="M719" s="124"/>
      <c r="P719" s="125">
        <f>SUM(P720:P855)</f>
        <v>0</v>
      </c>
      <c r="R719" s="125">
        <f>SUM(R720:R855)</f>
        <v>2.4100000000000002E-3</v>
      </c>
      <c r="T719" s="126">
        <f>SUM(T720:T855)</f>
        <v>0</v>
      </c>
      <c r="AR719" s="120" t="s">
        <v>85</v>
      </c>
      <c r="AT719" s="127" t="s">
        <v>75</v>
      </c>
      <c r="AU719" s="127" t="s">
        <v>81</v>
      </c>
      <c r="AY719" s="120" t="s">
        <v>126</v>
      </c>
      <c r="BK719" s="128">
        <f>SUM(BK720:BK855)</f>
        <v>0</v>
      </c>
    </row>
    <row r="720" spans="2:65" s="1" customFormat="1" ht="37.9" customHeight="1">
      <c r="B720" s="131"/>
      <c r="C720" s="132" t="s">
        <v>543</v>
      </c>
      <c r="D720" s="132" t="s">
        <v>129</v>
      </c>
      <c r="E720" s="133" t="s">
        <v>544</v>
      </c>
      <c r="F720" s="134" t="s">
        <v>545</v>
      </c>
      <c r="G720" s="135" t="s">
        <v>276</v>
      </c>
      <c r="H720" s="136">
        <v>1</v>
      </c>
      <c r="I720" s="137"/>
      <c r="J720" s="138">
        <f>ROUND(I720*H720,2)</f>
        <v>0</v>
      </c>
      <c r="K720" s="134" t="s">
        <v>148</v>
      </c>
      <c r="L720" s="31"/>
      <c r="M720" s="139" t="s">
        <v>1</v>
      </c>
      <c r="N720" s="140" t="s">
        <v>41</v>
      </c>
      <c r="P720" s="141">
        <f>O720*H720</f>
        <v>0</v>
      </c>
      <c r="Q720" s="141">
        <v>4.0000000000000002E-4</v>
      </c>
      <c r="R720" s="141">
        <f>Q720*H720</f>
        <v>4.0000000000000002E-4</v>
      </c>
      <c r="S720" s="141">
        <v>0</v>
      </c>
      <c r="T720" s="142">
        <f>S720*H720</f>
        <v>0</v>
      </c>
      <c r="AR720" s="143" t="s">
        <v>225</v>
      </c>
      <c r="AT720" s="143" t="s">
        <v>129</v>
      </c>
      <c r="AU720" s="143" t="s">
        <v>85</v>
      </c>
      <c r="AY720" s="16" t="s">
        <v>126</v>
      </c>
      <c r="BE720" s="144">
        <f>IF(N720="základní",J720,0)</f>
        <v>0</v>
      </c>
      <c r="BF720" s="144">
        <f>IF(N720="snížená",J720,0)</f>
        <v>0</v>
      </c>
      <c r="BG720" s="144">
        <f>IF(N720="zákl. přenesená",J720,0)</f>
        <v>0</v>
      </c>
      <c r="BH720" s="144">
        <f>IF(N720="sníž. přenesená",J720,0)</f>
        <v>0</v>
      </c>
      <c r="BI720" s="144">
        <f>IF(N720="nulová",J720,0)</f>
        <v>0</v>
      </c>
      <c r="BJ720" s="16" t="s">
        <v>81</v>
      </c>
      <c r="BK720" s="144">
        <f>ROUND(I720*H720,2)</f>
        <v>0</v>
      </c>
      <c r="BL720" s="16" t="s">
        <v>225</v>
      </c>
      <c r="BM720" s="143" t="s">
        <v>546</v>
      </c>
    </row>
    <row r="721" spans="2:65" s="14" customFormat="1" ht="33.75">
      <c r="B721" s="173"/>
      <c r="D721" s="145" t="s">
        <v>138</v>
      </c>
      <c r="E721" s="174" t="s">
        <v>1</v>
      </c>
      <c r="F721" s="175" t="s">
        <v>547</v>
      </c>
      <c r="H721" s="174" t="s">
        <v>1</v>
      </c>
      <c r="I721" s="176"/>
      <c r="L721" s="173"/>
      <c r="M721" s="177"/>
      <c r="T721" s="178"/>
      <c r="AT721" s="174" t="s">
        <v>138</v>
      </c>
      <c r="AU721" s="174" t="s">
        <v>85</v>
      </c>
      <c r="AV721" s="14" t="s">
        <v>81</v>
      </c>
      <c r="AW721" s="14" t="s">
        <v>33</v>
      </c>
      <c r="AX721" s="14" t="s">
        <v>76</v>
      </c>
      <c r="AY721" s="174" t="s">
        <v>126</v>
      </c>
    </row>
    <row r="722" spans="2:65" s="14" customFormat="1" ht="33.75">
      <c r="B722" s="173"/>
      <c r="D722" s="145" t="s">
        <v>138</v>
      </c>
      <c r="E722" s="174" t="s">
        <v>1</v>
      </c>
      <c r="F722" s="175" t="s">
        <v>548</v>
      </c>
      <c r="H722" s="174" t="s">
        <v>1</v>
      </c>
      <c r="I722" s="176"/>
      <c r="L722" s="173"/>
      <c r="M722" s="177"/>
      <c r="T722" s="178"/>
      <c r="AT722" s="174" t="s">
        <v>138</v>
      </c>
      <c r="AU722" s="174" t="s">
        <v>85</v>
      </c>
      <c r="AV722" s="14" t="s">
        <v>81</v>
      </c>
      <c r="AW722" s="14" t="s">
        <v>33</v>
      </c>
      <c r="AX722" s="14" t="s">
        <v>76</v>
      </c>
      <c r="AY722" s="174" t="s">
        <v>126</v>
      </c>
    </row>
    <row r="723" spans="2:65" s="14" customFormat="1" ht="11.25">
      <c r="B723" s="173"/>
      <c r="D723" s="145" t="s">
        <v>138</v>
      </c>
      <c r="E723" s="174" t="s">
        <v>1</v>
      </c>
      <c r="F723" s="175" t="s">
        <v>549</v>
      </c>
      <c r="H723" s="174" t="s">
        <v>1</v>
      </c>
      <c r="I723" s="176"/>
      <c r="L723" s="173"/>
      <c r="M723" s="177"/>
      <c r="T723" s="178"/>
      <c r="AT723" s="174" t="s">
        <v>138</v>
      </c>
      <c r="AU723" s="174" t="s">
        <v>85</v>
      </c>
      <c r="AV723" s="14" t="s">
        <v>81</v>
      </c>
      <c r="AW723" s="14" t="s">
        <v>33</v>
      </c>
      <c r="AX723" s="14" t="s">
        <v>76</v>
      </c>
      <c r="AY723" s="174" t="s">
        <v>126</v>
      </c>
    </row>
    <row r="724" spans="2:65" s="14" customFormat="1" ht="11.25">
      <c r="B724" s="173"/>
      <c r="D724" s="145" t="s">
        <v>138</v>
      </c>
      <c r="E724" s="174" t="s">
        <v>1</v>
      </c>
      <c r="F724" s="175" t="s">
        <v>550</v>
      </c>
      <c r="H724" s="174" t="s">
        <v>1</v>
      </c>
      <c r="I724" s="176"/>
      <c r="L724" s="173"/>
      <c r="M724" s="177"/>
      <c r="T724" s="178"/>
      <c r="AT724" s="174" t="s">
        <v>138</v>
      </c>
      <c r="AU724" s="174" t="s">
        <v>85</v>
      </c>
      <c r="AV724" s="14" t="s">
        <v>81</v>
      </c>
      <c r="AW724" s="14" t="s">
        <v>33</v>
      </c>
      <c r="AX724" s="14" t="s">
        <v>76</v>
      </c>
      <c r="AY724" s="174" t="s">
        <v>126</v>
      </c>
    </row>
    <row r="725" spans="2:65" s="14" customFormat="1" ht="22.5">
      <c r="B725" s="173"/>
      <c r="D725" s="145" t="s">
        <v>138</v>
      </c>
      <c r="E725" s="174" t="s">
        <v>1</v>
      </c>
      <c r="F725" s="175" t="s">
        <v>449</v>
      </c>
      <c r="H725" s="174" t="s">
        <v>1</v>
      </c>
      <c r="I725" s="176"/>
      <c r="L725" s="173"/>
      <c r="M725" s="177"/>
      <c r="T725" s="178"/>
      <c r="AT725" s="174" t="s">
        <v>138</v>
      </c>
      <c r="AU725" s="174" t="s">
        <v>85</v>
      </c>
      <c r="AV725" s="14" t="s">
        <v>81</v>
      </c>
      <c r="AW725" s="14" t="s">
        <v>33</v>
      </c>
      <c r="AX725" s="14" t="s">
        <v>76</v>
      </c>
      <c r="AY725" s="174" t="s">
        <v>126</v>
      </c>
    </row>
    <row r="726" spans="2:65" s="12" customFormat="1" ht="11.25">
      <c r="B726" s="149"/>
      <c r="D726" s="145" t="s">
        <v>138</v>
      </c>
      <c r="E726" s="150" t="s">
        <v>1</v>
      </c>
      <c r="F726" s="151" t="s">
        <v>81</v>
      </c>
      <c r="H726" s="152">
        <v>1</v>
      </c>
      <c r="I726" s="153"/>
      <c r="L726" s="149"/>
      <c r="M726" s="154"/>
      <c r="T726" s="155"/>
      <c r="AT726" s="150" t="s">
        <v>138</v>
      </c>
      <c r="AU726" s="150" t="s">
        <v>85</v>
      </c>
      <c r="AV726" s="12" t="s">
        <v>85</v>
      </c>
      <c r="AW726" s="12" t="s">
        <v>33</v>
      </c>
      <c r="AX726" s="12" t="s">
        <v>76</v>
      </c>
      <c r="AY726" s="150" t="s">
        <v>126</v>
      </c>
    </row>
    <row r="727" spans="2:65" s="13" customFormat="1" ht="11.25">
      <c r="B727" s="156"/>
      <c r="D727" s="145" t="s">
        <v>138</v>
      </c>
      <c r="E727" s="157" t="s">
        <v>1</v>
      </c>
      <c r="F727" s="158" t="s">
        <v>140</v>
      </c>
      <c r="H727" s="159">
        <v>1</v>
      </c>
      <c r="I727" s="160"/>
      <c r="L727" s="156"/>
      <c r="M727" s="161"/>
      <c r="T727" s="162"/>
      <c r="AT727" s="157" t="s">
        <v>138</v>
      </c>
      <c r="AU727" s="157" t="s">
        <v>85</v>
      </c>
      <c r="AV727" s="13" t="s">
        <v>134</v>
      </c>
      <c r="AW727" s="13" t="s">
        <v>33</v>
      </c>
      <c r="AX727" s="13" t="s">
        <v>81</v>
      </c>
      <c r="AY727" s="157" t="s">
        <v>126</v>
      </c>
    </row>
    <row r="728" spans="2:65" s="1" customFormat="1" ht="37.9" customHeight="1">
      <c r="B728" s="131"/>
      <c r="C728" s="132" t="s">
        <v>551</v>
      </c>
      <c r="D728" s="132" t="s">
        <v>129</v>
      </c>
      <c r="E728" s="133" t="s">
        <v>552</v>
      </c>
      <c r="F728" s="134" t="s">
        <v>553</v>
      </c>
      <c r="G728" s="135" t="s">
        <v>276</v>
      </c>
      <c r="H728" s="136">
        <v>11</v>
      </c>
      <c r="I728" s="137"/>
      <c r="J728" s="138">
        <f>ROUND(I728*H728,2)</f>
        <v>0</v>
      </c>
      <c r="K728" s="134" t="s">
        <v>148</v>
      </c>
      <c r="L728" s="31"/>
      <c r="M728" s="139" t="s">
        <v>1</v>
      </c>
      <c r="N728" s="140" t="s">
        <v>41</v>
      </c>
      <c r="P728" s="141">
        <f>O728*H728</f>
        <v>0</v>
      </c>
      <c r="Q728" s="141">
        <v>6.9999999999999994E-5</v>
      </c>
      <c r="R728" s="141">
        <f>Q728*H728</f>
        <v>7.6999999999999996E-4</v>
      </c>
      <c r="S728" s="141">
        <v>0</v>
      </c>
      <c r="T728" s="142">
        <f>S728*H728</f>
        <v>0</v>
      </c>
      <c r="AR728" s="143" t="s">
        <v>225</v>
      </c>
      <c r="AT728" s="143" t="s">
        <v>129</v>
      </c>
      <c r="AU728" s="143" t="s">
        <v>85</v>
      </c>
      <c r="AY728" s="16" t="s">
        <v>126</v>
      </c>
      <c r="BE728" s="144">
        <f>IF(N728="základní",J728,0)</f>
        <v>0</v>
      </c>
      <c r="BF728" s="144">
        <f>IF(N728="snížená",J728,0)</f>
        <v>0</v>
      </c>
      <c r="BG728" s="144">
        <f>IF(N728="zákl. přenesená",J728,0)</f>
        <v>0</v>
      </c>
      <c r="BH728" s="144">
        <f>IF(N728="sníž. přenesená",J728,0)</f>
        <v>0</v>
      </c>
      <c r="BI728" s="144">
        <f>IF(N728="nulová",J728,0)</f>
        <v>0</v>
      </c>
      <c r="BJ728" s="16" t="s">
        <v>81</v>
      </c>
      <c r="BK728" s="144">
        <f>ROUND(I728*H728,2)</f>
        <v>0</v>
      </c>
      <c r="BL728" s="16" t="s">
        <v>225</v>
      </c>
      <c r="BM728" s="143" t="s">
        <v>554</v>
      </c>
    </row>
    <row r="729" spans="2:65" s="14" customFormat="1" ht="33.75">
      <c r="B729" s="173"/>
      <c r="D729" s="145" t="s">
        <v>138</v>
      </c>
      <c r="E729" s="174" t="s">
        <v>1</v>
      </c>
      <c r="F729" s="175" t="s">
        <v>555</v>
      </c>
      <c r="H729" s="174" t="s">
        <v>1</v>
      </c>
      <c r="I729" s="176"/>
      <c r="L729" s="173"/>
      <c r="M729" s="177"/>
      <c r="T729" s="178"/>
      <c r="AT729" s="174" t="s">
        <v>138</v>
      </c>
      <c r="AU729" s="174" t="s">
        <v>85</v>
      </c>
      <c r="AV729" s="14" t="s">
        <v>81</v>
      </c>
      <c r="AW729" s="14" t="s">
        <v>33</v>
      </c>
      <c r="AX729" s="14" t="s">
        <v>76</v>
      </c>
      <c r="AY729" s="174" t="s">
        <v>126</v>
      </c>
    </row>
    <row r="730" spans="2:65" s="14" customFormat="1" ht="22.5">
      <c r="B730" s="173"/>
      <c r="D730" s="145" t="s">
        <v>138</v>
      </c>
      <c r="E730" s="174" t="s">
        <v>1</v>
      </c>
      <c r="F730" s="175" t="s">
        <v>556</v>
      </c>
      <c r="H730" s="174" t="s">
        <v>1</v>
      </c>
      <c r="I730" s="176"/>
      <c r="L730" s="173"/>
      <c r="M730" s="177"/>
      <c r="T730" s="178"/>
      <c r="AT730" s="174" t="s">
        <v>138</v>
      </c>
      <c r="AU730" s="174" t="s">
        <v>85</v>
      </c>
      <c r="AV730" s="14" t="s">
        <v>81</v>
      </c>
      <c r="AW730" s="14" t="s">
        <v>33</v>
      </c>
      <c r="AX730" s="14" t="s">
        <v>76</v>
      </c>
      <c r="AY730" s="174" t="s">
        <v>126</v>
      </c>
    </row>
    <row r="731" spans="2:65" s="14" customFormat="1" ht="22.5">
      <c r="B731" s="173"/>
      <c r="D731" s="145" t="s">
        <v>138</v>
      </c>
      <c r="E731" s="174" t="s">
        <v>1</v>
      </c>
      <c r="F731" s="175" t="s">
        <v>557</v>
      </c>
      <c r="H731" s="174" t="s">
        <v>1</v>
      </c>
      <c r="I731" s="176"/>
      <c r="L731" s="173"/>
      <c r="M731" s="177"/>
      <c r="T731" s="178"/>
      <c r="AT731" s="174" t="s">
        <v>138</v>
      </c>
      <c r="AU731" s="174" t="s">
        <v>85</v>
      </c>
      <c r="AV731" s="14" t="s">
        <v>81</v>
      </c>
      <c r="AW731" s="14" t="s">
        <v>33</v>
      </c>
      <c r="AX731" s="14" t="s">
        <v>76</v>
      </c>
      <c r="AY731" s="174" t="s">
        <v>126</v>
      </c>
    </row>
    <row r="732" spans="2:65" s="14" customFormat="1" ht="33.75">
      <c r="B732" s="173"/>
      <c r="D732" s="145" t="s">
        <v>138</v>
      </c>
      <c r="E732" s="174" t="s">
        <v>1</v>
      </c>
      <c r="F732" s="175" t="s">
        <v>558</v>
      </c>
      <c r="H732" s="174" t="s">
        <v>1</v>
      </c>
      <c r="I732" s="176"/>
      <c r="L732" s="173"/>
      <c r="M732" s="177"/>
      <c r="T732" s="178"/>
      <c r="AT732" s="174" t="s">
        <v>138</v>
      </c>
      <c r="AU732" s="174" t="s">
        <v>85</v>
      </c>
      <c r="AV732" s="14" t="s">
        <v>81</v>
      </c>
      <c r="AW732" s="14" t="s">
        <v>33</v>
      </c>
      <c r="AX732" s="14" t="s">
        <v>76</v>
      </c>
      <c r="AY732" s="174" t="s">
        <v>126</v>
      </c>
    </row>
    <row r="733" spans="2:65" s="14" customFormat="1" ht="22.5">
      <c r="B733" s="173"/>
      <c r="D733" s="145" t="s">
        <v>138</v>
      </c>
      <c r="E733" s="174" t="s">
        <v>1</v>
      </c>
      <c r="F733" s="175" t="s">
        <v>559</v>
      </c>
      <c r="H733" s="174" t="s">
        <v>1</v>
      </c>
      <c r="I733" s="176"/>
      <c r="L733" s="173"/>
      <c r="M733" s="177"/>
      <c r="T733" s="178"/>
      <c r="AT733" s="174" t="s">
        <v>138</v>
      </c>
      <c r="AU733" s="174" t="s">
        <v>85</v>
      </c>
      <c r="AV733" s="14" t="s">
        <v>81</v>
      </c>
      <c r="AW733" s="14" t="s">
        <v>33</v>
      </c>
      <c r="AX733" s="14" t="s">
        <v>76</v>
      </c>
      <c r="AY733" s="174" t="s">
        <v>126</v>
      </c>
    </row>
    <row r="734" spans="2:65" s="14" customFormat="1" ht="11.25">
      <c r="B734" s="173"/>
      <c r="D734" s="145" t="s">
        <v>138</v>
      </c>
      <c r="E734" s="174" t="s">
        <v>1</v>
      </c>
      <c r="F734" s="175" t="s">
        <v>560</v>
      </c>
      <c r="H734" s="174" t="s">
        <v>1</v>
      </c>
      <c r="I734" s="176"/>
      <c r="L734" s="173"/>
      <c r="M734" s="177"/>
      <c r="T734" s="178"/>
      <c r="AT734" s="174" t="s">
        <v>138</v>
      </c>
      <c r="AU734" s="174" t="s">
        <v>85</v>
      </c>
      <c r="AV734" s="14" t="s">
        <v>81</v>
      </c>
      <c r="AW734" s="14" t="s">
        <v>33</v>
      </c>
      <c r="AX734" s="14" t="s">
        <v>76</v>
      </c>
      <c r="AY734" s="174" t="s">
        <v>126</v>
      </c>
    </row>
    <row r="735" spans="2:65" s="14" customFormat="1" ht="22.5">
      <c r="B735" s="173"/>
      <c r="D735" s="145" t="s">
        <v>138</v>
      </c>
      <c r="E735" s="174" t="s">
        <v>1</v>
      </c>
      <c r="F735" s="175" t="s">
        <v>449</v>
      </c>
      <c r="H735" s="174" t="s">
        <v>1</v>
      </c>
      <c r="I735" s="176"/>
      <c r="L735" s="173"/>
      <c r="M735" s="177"/>
      <c r="T735" s="178"/>
      <c r="AT735" s="174" t="s">
        <v>138</v>
      </c>
      <c r="AU735" s="174" t="s">
        <v>85</v>
      </c>
      <c r="AV735" s="14" t="s">
        <v>81</v>
      </c>
      <c r="AW735" s="14" t="s">
        <v>33</v>
      </c>
      <c r="AX735" s="14" t="s">
        <v>76</v>
      </c>
      <c r="AY735" s="174" t="s">
        <v>126</v>
      </c>
    </row>
    <row r="736" spans="2:65" s="12" customFormat="1" ht="11.25">
      <c r="B736" s="149"/>
      <c r="D736" s="145" t="s">
        <v>138</v>
      </c>
      <c r="E736" s="150" t="s">
        <v>1</v>
      </c>
      <c r="F736" s="151" t="s">
        <v>198</v>
      </c>
      <c r="H736" s="152">
        <v>11</v>
      </c>
      <c r="I736" s="153"/>
      <c r="L736" s="149"/>
      <c r="M736" s="154"/>
      <c r="T736" s="155"/>
      <c r="AT736" s="150" t="s">
        <v>138</v>
      </c>
      <c r="AU736" s="150" t="s">
        <v>85</v>
      </c>
      <c r="AV736" s="12" t="s">
        <v>85</v>
      </c>
      <c r="AW736" s="12" t="s">
        <v>33</v>
      </c>
      <c r="AX736" s="12" t="s">
        <v>76</v>
      </c>
      <c r="AY736" s="150" t="s">
        <v>126</v>
      </c>
    </row>
    <row r="737" spans="2:65" s="13" customFormat="1" ht="11.25">
      <c r="B737" s="156"/>
      <c r="D737" s="145" t="s">
        <v>138</v>
      </c>
      <c r="E737" s="157" t="s">
        <v>1</v>
      </c>
      <c r="F737" s="158" t="s">
        <v>140</v>
      </c>
      <c r="H737" s="159">
        <v>11</v>
      </c>
      <c r="I737" s="160"/>
      <c r="L737" s="156"/>
      <c r="M737" s="161"/>
      <c r="T737" s="162"/>
      <c r="AT737" s="157" t="s">
        <v>138</v>
      </c>
      <c r="AU737" s="157" t="s">
        <v>85</v>
      </c>
      <c r="AV737" s="13" t="s">
        <v>134</v>
      </c>
      <c r="AW737" s="13" t="s">
        <v>33</v>
      </c>
      <c r="AX737" s="13" t="s">
        <v>81</v>
      </c>
      <c r="AY737" s="157" t="s">
        <v>126</v>
      </c>
    </row>
    <row r="738" spans="2:65" s="1" customFormat="1" ht="37.9" customHeight="1">
      <c r="B738" s="131"/>
      <c r="C738" s="132" t="s">
        <v>561</v>
      </c>
      <c r="D738" s="132" t="s">
        <v>129</v>
      </c>
      <c r="E738" s="133" t="s">
        <v>562</v>
      </c>
      <c r="F738" s="134" t="s">
        <v>563</v>
      </c>
      <c r="G738" s="135" t="s">
        <v>276</v>
      </c>
      <c r="H738" s="136">
        <v>3</v>
      </c>
      <c r="I738" s="137"/>
      <c r="J738" s="138">
        <f>ROUND(I738*H738,2)</f>
        <v>0</v>
      </c>
      <c r="K738" s="134" t="s">
        <v>148</v>
      </c>
      <c r="L738" s="31"/>
      <c r="M738" s="139" t="s">
        <v>1</v>
      </c>
      <c r="N738" s="140" t="s">
        <v>41</v>
      </c>
      <c r="P738" s="141">
        <f>O738*H738</f>
        <v>0</v>
      </c>
      <c r="Q738" s="141">
        <v>6.9999999999999994E-5</v>
      </c>
      <c r="R738" s="141">
        <f>Q738*H738</f>
        <v>2.0999999999999998E-4</v>
      </c>
      <c r="S738" s="141">
        <v>0</v>
      </c>
      <c r="T738" s="142">
        <f>S738*H738</f>
        <v>0</v>
      </c>
      <c r="AR738" s="143" t="s">
        <v>225</v>
      </c>
      <c r="AT738" s="143" t="s">
        <v>129</v>
      </c>
      <c r="AU738" s="143" t="s">
        <v>85</v>
      </c>
      <c r="AY738" s="16" t="s">
        <v>126</v>
      </c>
      <c r="BE738" s="144">
        <f>IF(N738="základní",J738,0)</f>
        <v>0</v>
      </c>
      <c r="BF738" s="144">
        <f>IF(N738="snížená",J738,0)</f>
        <v>0</v>
      </c>
      <c r="BG738" s="144">
        <f>IF(N738="zákl. přenesená",J738,0)</f>
        <v>0</v>
      </c>
      <c r="BH738" s="144">
        <f>IF(N738="sníž. přenesená",J738,0)</f>
        <v>0</v>
      </c>
      <c r="BI738" s="144">
        <f>IF(N738="nulová",J738,0)</f>
        <v>0</v>
      </c>
      <c r="BJ738" s="16" t="s">
        <v>81</v>
      </c>
      <c r="BK738" s="144">
        <f>ROUND(I738*H738,2)</f>
        <v>0</v>
      </c>
      <c r="BL738" s="16" t="s">
        <v>225</v>
      </c>
      <c r="BM738" s="143" t="s">
        <v>564</v>
      </c>
    </row>
    <row r="739" spans="2:65" s="14" customFormat="1" ht="22.5">
      <c r="B739" s="173"/>
      <c r="D739" s="145" t="s">
        <v>138</v>
      </c>
      <c r="E739" s="174" t="s">
        <v>1</v>
      </c>
      <c r="F739" s="175" t="s">
        <v>565</v>
      </c>
      <c r="H739" s="174" t="s">
        <v>1</v>
      </c>
      <c r="I739" s="176"/>
      <c r="L739" s="173"/>
      <c r="M739" s="177"/>
      <c r="T739" s="178"/>
      <c r="AT739" s="174" t="s">
        <v>138</v>
      </c>
      <c r="AU739" s="174" t="s">
        <v>85</v>
      </c>
      <c r="AV739" s="14" t="s">
        <v>81</v>
      </c>
      <c r="AW739" s="14" t="s">
        <v>33</v>
      </c>
      <c r="AX739" s="14" t="s">
        <v>76</v>
      </c>
      <c r="AY739" s="174" t="s">
        <v>126</v>
      </c>
    </row>
    <row r="740" spans="2:65" s="14" customFormat="1" ht="22.5">
      <c r="B740" s="173"/>
      <c r="D740" s="145" t="s">
        <v>138</v>
      </c>
      <c r="E740" s="174" t="s">
        <v>1</v>
      </c>
      <c r="F740" s="175" t="s">
        <v>566</v>
      </c>
      <c r="H740" s="174" t="s">
        <v>1</v>
      </c>
      <c r="I740" s="176"/>
      <c r="L740" s="173"/>
      <c r="M740" s="177"/>
      <c r="T740" s="178"/>
      <c r="AT740" s="174" t="s">
        <v>138</v>
      </c>
      <c r="AU740" s="174" t="s">
        <v>85</v>
      </c>
      <c r="AV740" s="14" t="s">
        <v>81</v>
      </c>
      <c r="AW740" s="14" t="s">
        <v>33</v>
      </c>
      <c r="AX740" s="14" t="s">
        <v>76</v>
      </c>
      <c r="AY740" s="174" t="s">
        <v>126</v>
      </c>
    </row>
    <row r="741" spans="2:65" s="14" customFormat="1" ht="22.5">
      <c r="B741" s="173"/>
      <c r="D741" s="145" t="s">
        <v>138</v>
      </c>
      <c r="E741" s="174" t="s">
        <v>1</v>
      </c>
      <c r="F741" s="175" t="s">
        <v>567</v>
      </c>
      <c r="H741" s="174" t="s">
        <v>1</v>
      </c>
      <c r="I741" s="176"/>
      <c r="L741" s="173"/>
      <c r="M741" s="177"/>
      <c r="T741" s="178"/>
      <c r="AT741" s="174" t="s">
        <v>138</v>
      </c>
      <c r="AU741" s="174" t="s">
        <v>85</v>
      </c>
      <c r="AV741" s="14" t="s">
        <v>81</v>
      </c>
      <c r="AW741" s="14" t="s">
        <v>33</v>
      </c>
      <c r="AX741" s="14" t="s">
        <v>76</v>
      </c>
      <c r="AY741" s="174" t="s">
        <v>126</v>
      </c>
    </row>
    <row r="742" spans="2:65" s="14" customFormat="1" ht="11.25">
      <c r="B742" s="173"/>
      <c r="D742" s="145" t="s">
        <v>138</v>
      </c>
      <c r="E742" s="174" t="s">
        <v>1</v>
      </c>
      <c r="F742" s="175" t="s">
        <v>568</v>
      </c>
      <c r="H742" s="174" t="s">
        <v>1</v>
      </c>
      <c r="I742" s="176"/>
      <c r="L742" s="173"/>
      <c r="M742" s="177"/>
      <c r="T742" s="178"/>
      <c r="AT742" s="174" t="s">
        <v>138</v>
      </c>
      <c r="AU742" s="174" t="s">
        <v>85</v>
      </c>
      <c r="AV742" s="14" t="s">
        <v>81</v>
      </c>
      <c r="AW742" s="14" t="s">
        <v>33</v>
      </c>
      <c r="AX742" s="14" t="s">
        <v>76</v>
      </c>
      <c r="AY742" s="174" t="s">
        <v>126</v>
      </c>
    </row>
    <row r="743" spans="2:65" s="14" customFormat="1" ht="22.5">
      <c r="B743" s="173"/>
      <c r="D743" s="145" t="s">
        <v>138</v>
      </c>
      <c r="E743" s="174" t="s">
        <v>1</v>
      </c>
      <c r="F743" s="175" t="s">
        <v>559</v>
      </c>
      <c r="H743" s="174" t="s">
        <v>1</v>
      </c>
      <c r="I743" s="176"/>
      <c r="L743" s="173"/>
      <c r="M743" s="177"/>
      <c r="T743" s="178"/>
      <c r="AT743" s="174" t="s">
        <v>138</v>
      </c>
      <c r="AU743" s="174" t="s">
        <v>85</v>
      </c>
      <c r="AV743" s="14" t="s">
        <v>81</v>
      </c>
      <c r="AW743" s="14" t="s">
        <v>33</v>
      </c>
      <c r="AX743" s="14" t="s">
        <v>76</v>
      </c>
      <c r="AY743" s="174" t="s">
        <v>126</v>
      </c>
    </row>
    <row r="744" spans="2:65" s="14" customFormat="1" ht="11.25">
      <c r="B744" s="173"/>
      <c r="D744" s="145" t="s">
        <v>138</v>
      </c>
      <c r="E744" s="174" t="s">
        <v>1</v>
      </c>
      <c r="F744" s="175" t="s">
        <v>560</v>
      </c>
      <c r="H744" s="174" t="s">
        <v>1</v>
      </c>
      <c r="I744" s="176"/>
      <c r="L744" s="173"/>
      <c r="M744" s="177"/>
      <c r="T744" s="178"/>
      <c r="AT744" s="174" t="s">
        <v>138</v>
      </c>
      <c r="AU744" s="174" t="s">
        <v>85</v>
      </c>
      <c r="AV744" s="14" t="s">
        <v>81</v>
      </c>
      <c r="AW744" s="14" t="s">
        <v>33</v>
      </c>
      <c r="AX744" s="14" t="s">
        <v>76</v>
      </c>
      <c r="AY744" s="174" t="s">
        <v>126</v>
      </c>
    </row>
    <row r="745" spans="2:65" s="14" customFormat="1" ht="22.5">
      <c r="B745" s="173"/>
      <c r="D745" s="145" t="s">
        <v>138</v>
      </c>
      <c r="E745" s="174" t="s">
        <v>1</v>
      </c>
      <c r="F745" s="175" t="s">
        <v>449</v>
      </c>
      <c r="H745" s="174" t="s">
        <v>1</v>
      </c>
      <c r="I745" s="176"/>
      <c r="L745" s="173"/>
      <c r="M745" s="177"/>
      <c r="T745" s="178"/>
      <c r="AT745" s="174" t="s">
        <v>138</v>
      </c>
      <c r="AU745" s="174" t="s">
        <v>85</v>
      </c>
      <c r="AV745" s="14" t="s">
        <v>81</v>
      </c>
      <c r="AW745" s="14" t="s">
        <v>33</v>
      </c>
      <c r="AX745" s="14" t="s">
        <v>76</v>
      </c>
      <c r="AY745" s="174" t="s">
        <v>126</v>
      </c>
    </row>
    <row r="746" spans="2:65" s="12" customFormat="1" ht="11.25">
      <c r="B746" s="149"/>
      <c r="D746" s="145" t="s">
        <v>138</v>
      </c>
      <c r="E746" s="150" t="s">
        <v>1</v>
      </c>
      <c r="F746" s="151" t="s">
        <v>86</v>
      </c>
      <c r="H746" s="152">
        <v>3</v>
      </c>
      <c r="I746" s="153"/>
      <c r="L746" s="149"/>
      <c r="M746" s="154"/>
      <c r="T746" s="155"/>
      <c r="AT746" s="150" t="s">
        <v>138</v>
      </c>
      <c r="AU746" s="150" t="s">
        <v>85</v>
      </c>
      <c r="AV746" s="12" t="s">
        <v>85</v>
      </c>
      <c r="AW746" s="12" t="s">
        <v>33</v>
      </c>
      <c r="AX746" s="12" t="s">
        <v>76</v>
      </c>
      <c r="AY746" s="150" t="s">
        <v>126</v>
      </c>
    </row>
    <row r="747" spans="2:65" s="13" customFormat="1" ht="11.25">
      <c r="B747" s="156"/>
      <c r="D747" s="145" t="s">
        <v>138</v>
      </c>
      <c r="E747" s="157" t="s">
        <v>1</v>
      </c>
      <c r="F747" s="158" t="s">
        <v>140</v>
      </c>
      <c r="H747" s="159">
        <v>3</v>
      </c>
      <c r="I747" s="160"/>
      <c r="L747" s="156"/>
      <c r="M747" s="161"/>
      <c r="T747" s="162"/>
      <c r="AT747" s="157" t="s">
        <v>138</v>
      </c>
      <c r="AU747" s="157" t="s">
        <v>85</v>
      </c>
      <c r="AV747" s="13" t="s">
        <v>134</v>
      </c>
      <c r="AW747" s="13" t="s">
        <v>33</v>
      </c>
      <c r="AX747" s="13" t="s">
        <v>81</v>
      </c>
      <c r="AY747" s="157" t="s">
        <v>126</v>
      </c>
    </row>
    <row r="748" spans="2:65" s="1" customFormat="1" ht="37.9" customHeight="1">
      <c r="B748" s="131"/>
      <c r="C748" s="132" t="s">
        <v>569</v>
      </c>
      <c r="D748" s="132" t="s">
        <v>129</v>
      </c>
      <c r="E748" s="133" t="s">
        <v>570</v>
      </c>
      <c r="F748" s="134" t="s">
        <v>571</v>
      </c>
      <c r="G748" s="135" t="s">
        <v>276</v>
      </c>
      <c r="H748" s="136">
        <v>14</v>
      </c>
      <c r="I748" s="137"/>
      <c r="J748" s="138">
        <f>ROUND(I748*H748,2)</f>
        <v>0</v>
      </c>
      <c r="K748" s="134" t="s">
        <v>148</v>
      </c>
      <c r="L748" s="31"/>
      <c r="M748" s="139" t="s">
        <v>1</v>
      </c>
      <c r="N748" s="140" t="s">
        <v>41</v>
      </c>
      <c r="P748" s="141">
        <f>O748*H748</f>
        <v>0</v>
      </c>
      <c r="Q748" s="141">
        <v>6.9999999999999994E-5</v>
      </c>
      <c r="R748" s="141">
        <f>Q748*H748</f>
        <v>9.7999999999999997E-4</v>
      </c>
      <c r="S748" s="141">
        <v>0</v>
      </c>
      <c r="T748" s="142">
        <f>S748*H748</f>
        <v>0</v>
      </c>
      <c r="AR748" s="143" t="s">
        <v>225</v>
      </c>
      <c r="AT748" s="143" t="s">
        <v>129</v>
      </c>
      <c r="AU748" s="143" t="s">
        <v>85</v>
      </c>
      <c r="AY748" s="16" t="s">
        <v>126</v>
      </c>
      <c r="BE748" s="144">
        <f>IF(N748="základní",J748,0)</f>
        <v>0</v>
      </c>
      <c r="BF748" s="144">
        <f>IF(N748="snížená",J748,0)</f>
        <v>0</v>
      </c>
      <c r="BG748" s="144">
        <f>IF(N748="zákl. přenesená",J748,0)</f>
        <v>0</v>
      </c>
      <c r="BH748" s="144">
        <f>IF(N748="sníž. přenesená",J748,0)</f>
        <v>0</v>
      </c>
      <c r="BI748" s="144">
        <f>IF(N748="nulová",J748,0)</f>
        <v>0</v>
      </c>
      <c r="BJ748" s="16" t="s">
        <v>81</v>
      </c>
      <c r="BK748" s="144">
        <f>ROUND(I748*H748,2)</f>
        <v>0</v>
      </c>
      <c r="BL748" s="16" t="s">
        <v>225</v>
      </c>
      <c r="BM748" s="143" t="s">
        <v>572</v>
      </c>
    </row>
    <row r="749" spans="2:65" s="14" customFormat="1" ht="22.5">
      <c r="B749" s="173"/>
      <c r="D749" s="145" t="s">
        <v>138</v>
      </c>
      <c r="E749" s="174" t="s">
        <v>1</v>
      </c>
      <c r="F749" s="175" t="s">
        <v>573</v>
      </c>
      <c r="H749" s="174" t="s">
        <v>1</v>
      </c>
      <c r="I749" s="176"/>
      <c r="L749" s="173"/>
      <c r="M749" s="177"/>
      <c r="T749" s="178"/>
      <c r="AT749" s="174" t="s">
        <v>138</v>
      </c>
      <c r="AU749" s="174" t="s">
        <v>85</v>
      </c>
      <c r="AV749" s="14" t="s">
        <v>81</v>
      </c>
      <c r="AW749" s="14" t="s">
        <v>33</v>
      </c>
      <c r="AX749" s="14" t="s">
        <v>76</v>
      </c>
      <c r="AY749" s="174" t="s">
        <v>126</v>
      </c>
    </row>
    <row r="750" spans="2:65" s="14" customFormat="1" ht="33.75">
      <c r="B750" s="173"/>
      <c r="D750" s="145" t="s">
        <v>138</v>
      </c>
      <c r="E750" s="174" t="s">
        <v>1</v>
      </c>
      <c r="F750" s="175" t="s">
        <v>574</v>
      </c>
      <c r="H750" s="174" t="s">
        <v>1</v>
      </c>
      <c r="I750" s="176"/>
      <c r="L750" s="173"/>
      <c r="M750" s="177"/>
      <c r="T750" s="178"/>
      <c r="AT750" s="174" t="s">
        <v>138</v>
      </c>
      <c r="AU750" s="174" t="s">
        <v>85</v>
      </c>
      <c r="AV750" s="14" t="s">
        <v>81</v>
      </c>
      <c r="AW750" s="14" t="s">
        <v>33</v>
      </c>
      <c r="AX750" s="14" t="s">
        <v>76</v>
      </c>
      <c r="AY750" s="174" t="s">
        <v>126</v>
      </c>
    </row>
    <row r="751" spans="2:65" s="14" customFormat="1" ht="33.75">
      <c r="B751" s="173"/>
      <c r="D751" s="145" t="s">
        <v>138</v>
      </c>
      <c r="E751" s="174" t="s">
        <v>1</v>
      </c>
      <c r="F751" s="175" t="s">
        <v>575</v>
      </c>
      <c r="H751" s="174" t="s">
        <v>1</v>
      </c>
      <c r="I751" s="176"/>
      <c r="L751" s="173"/>
      <c r="M751" s="177"/>
      <c r="T751" s="178"/>
      <c r="AT751" s="174" t="s">
        <v>138</v>
      </c>
      <c r="AU751" s="174" t="s">
        <v>85</v>
      </c>
      <c r="AV751" s="14" t="s">
        <v>81</v>
      </c>
      <c r="AW751" s="14" t="s">
        <v>33</v>
      </c>
      <c r="AX751" s="14" t="s">
        <v>76</v>
      </c>
      <c r="AY751" s="174" t="s">
        <v>126</v>
      </c>
    </row>
    <row r="752" spans="2:65" s="14" customFormat="1" ht="22.5">
      <c r="B752" s="173"/>
      <c r="D752" s="145" t="s">
        <v>138</v>
      </c>
      <c r="E752" s="174" t="s">
        <v>1</v>
      </c>
      <c r="F752" s="175" t="s">
        <v>576</v>
      </c>
      <c r="H752" s="174" t="s">
        <v>1</v>
      </c>
      <c r="I752" s="176"/>
      <c r="L752" s="173"/>
      <c r="M752" s="177"/>
      <c r="T752" s="178"/>
      <c r="AT752" s="174" t="s">
        <v>138</v>
      </c>
      <c r="AU752" s="174" t="s">
        <v>85</v>
      </c>
      <c r="AV752" s="14" t="s">
        <v>81</v>
      </c>
      <c r="AW752" s="14" t="s">
        <v>33</v>
      </c>
      <c r="AX752" s="14" t="s">
        <v>76</v>
      </c>
      <c r="AY752" s="174" t="s">
        <v>126</v>
      </c>
    </row>
    <row r="753" spans="2:65" s="14" customFormat="1" ht="22.5">
      <c r="B753" s="173"/>
      <c r="D753" s="145" t="s">
        <v>138</v>
      </c>
      <c r="E753" s="174" t="s">
        <v>1</v>
      </c>
      <c r="F753" s="175" t="s">
        <v>559</v>
      </c>
      <c r="H753" s="174" t="s">
        <v>1</v>
      </c>
      <c r="I753" s="176"/>
      <c r="L753" s="173"/>
      <c r="M753" s="177"/>
      <c r="T753" s="178"/>
      <c r="AT753" s="174" t="s">
        <v>138</v>
      </c>
      <c r="AU753" s="174" t="s">
        <v>85</v>
      </c>
      <c r="AV753" s="14" t="s">
        <v>81</v>
      </c>
      <c r="AW753" s="14" t="s">
        <v>33</v>
      </c>
      <c r="AX753" s="14" t="s">
        <v>76</v>
      </c>
      <c r="AY753" s="174" t="s">
        <v>126</v>
      </c>
    </row>
    <row r="754" spans="2:65" s="14" customFormat="1" ht="11.25">
      <c r="B754" s="173"/>
      <c r="D754" s="145" t="s">
        <v>138</v>
      </c>
      <c r="E754" s="174" t="s">
        <v>1</v>
      </c>
      <c r="F754" s="175" t="s">
        <v>560</v>
      </c>
      <c r="H754" s="174" t="s">
        <v>1</v>
      </c>
      <c r="I754" s="176"/>
      <c r="L754" s="173"/>
      <c r="M754" s="177"/>
      <c r="T754" s="178"/>
      <c r="AT754" s="174" t="s">
        <v>138</v>
      </c>
      <c r="AU754" s="174" t="s">
        <v>85</v>
      </c>
      <c r="AV754" s="14" t="s">
        <v>81</v>
      </c>
      <c r="AW754" s="14" t="s">
        <v>33</v>
      </c>
      <c r="AX754" s="14" t="s">
        <v>76</v>
      </c>
      <c r="AY754" s="174" t="s">
        <v>126</v>
      </c>
    </row>
    <row r="755" spans="2:65" s="14" customFormat="1" ht="22.5">
      <c r="B755" s="173"/>
      <c r="D755" s="145" t="s">
        <v>138</v>
      </c>
      <c r="E755" s="174" t="s">
        <v>1</v>
      </c>
      <c r="F755" s="175" t="s">
        <v>449</v>
      </c>
      <c r="H755" s="174" t="s">
        <v>1</v>
      </c>
      <c r="I755" s="176"/>
      <c r="L755" s="173"/>
      <c r="M755" s="177"/>
      <c r="T755" s="178"/>
      <c r="AT755" s="174" t="s">
        <v>138</v>
      </c>
      <c r="AU755" s="174" t="s">
        <v>85</v>
      </c>
      <c r="AV755" s="14" t="s">
        <v>81</v>
      </c>
      <c r="AW755" s="14" t="s">
        <v>33</v>
      </c>
      <c r="AX755" s="14" t="s">
        <v>76</v>
      </c>
      <c r="AY755" s="174" t="s">
        <v>126</v>
      </c>
    </row>
    <row r="756" spans="2:65" s="12" customFormat="1" ht="11.25">
      <c r="B756" s="149"/>
      <c r="D756" s="145" t="s">
        <v>138</v>
      </c>
      <c r="E756" s="150" t="s">
        <v>1</v>
      </c>
      <c r="F756" s="151" t="s">
        <v>214</v>
      </c>
      <c r="H756" s="152">
        <v>14</v>
      </c>
      <c r="I756" s="153"/>
      <c r="L756" s="149"/>
      <c r="M756" s="154"/>
      <c r="T756" s="155"/>
      <c r="AT756" s="150" t="s">
        <v>138</v>
      </c>
      <c r="AU756" s="150" t="s">
        <v>85</v>
      </c>
      <c r="AV756" s="12" t="s">
        <v>85</v>
      </c>
      <c r="AW756" s="12" t="s">
        <v>33</v>
      </c>
      <c r="AX756" s="12" t="s">
        <v>76</v>
      </c>
      <c r="AY756" s="150" t="s">
        <v>126</v>
      </c>
    </row>
    <row r="757" spans="2:65" s="13" customFormat="1" ht="11.25">
      <c r="B757" s="156"/>
      <c r="D757" s="145" t="s">
        <v>138</v>
      </c>
      <c r="E757" s="157" t="s">
        <v>1</v>
      </c>
      <c r="F757" s="158" t="s">
        <v>140</v>
      </c>
      <c r="H757" s="159">
        <v>14</v>
      </c>
      <c r="I757" s="160"/>
      <c r="L757" s="156"/>
      <c r="M757" s="161"/>
      <c r="T757" s="162"/>
      <c r="AT757" s="157" t="s">
        <v>138</v>
      </c>
      <c r="AU757" s="157" t="s">
        <v>85</v>
      </c>
      <c r="AV757" s="13" t="s">
        <v>134</v>
      </c>
      <c r="AW757" s="13" t="s">
        <v>33</v>
      </c>
      <c r="AX757" s="13" t="s">
        <v>81</v>
      </c>
      <c r="AY757" s="157" t="s">
        <v>126</v>
      </c>
    </row>
    <row r="758" spans="2:65" s="1" customFormat="1" ht="37.9" customHeight="1">
      <c r="B758" s="131"/>
      <c r="C758" s="132" t="s">
        <v>577</v>
      </c>
      <c r="D758" s="132" t="s">
        <v>129</v>
      </c>
      <c r="E758" s="133" t="s">
        <v>578</v>
      </c>
      <c r="F758" s="134" t="s">
        <v>579</v>
      </c>
      <c r="G758" s="135" t="s">
        <v>276</v>
      </c>
      <c r="H758" s="136">
        <v>1</v>
      </c>
      <c r="I758" s="137"/>
      <c r="J758" s="138">
        <f>ROUND(I758*H758,2)</f>
        <v>0</v>
      </c>
      <c r="K758" s="134" t="s">
        <v>148</v>
      </c>
      <c r="L758" s="31"/>
      <c r="M758" s="139" t="s">
        <v>1</v>
      </c>
      <c r="N758" s="140" t="s">
        <v>41</v>
      </c>
      <c r="P758" s="141">
        <f>O758*H758</f>
        <v>0</v>
      </c>
      <c r="Q758" s="141">
        <v>5.0000000000000002E-5</v>
      </c>
      <c r="R758" s="141">
        <f>Q758*H758</f>
        <v>5.0000000000000002E-5</v>
      </c>
      <c r="S758" s="141">
        <v>0</v>
      </c>
      <c r="T758" s="142">
        <f>S758*H758</f>
        <v>0</v>
      </c>
      <c r="AR758" s="143" t="s">
        <v>225</v>
      </c>
      <c r="AT758" s="143" t="s">
        <v>129</v>
      </c>
      <c r="AU758" s="143" t="s">
        <v>85</v>
      </c>
      <c r="AY758" s="16" t="s">
        <v>126</v>
      </c>
      <c r="BE758" s="144">
        <f>IF(N758="základní",J758,0)</f>
        <v>0</v>
      </c>
      <c r="BF758" s="144">
        <f>IF(N758="snížená",J758,0)</f>
        <v>0</v>
      </c>
      <c r="BG758" s="144">
        <f>IF(N758="zákl. přenesená",J758,0)</f>
        <v>0</v>
      </c>
      <c r="BH758" s="144">
        <f>IF(N758="sníž. přenesená",J758,0)</f>
        <v>0</v>
      </c>
      <c r="BI758" s="144">
        <f>IF(N758="nulová",J758,0)</f>
        <v>0</v>
      </c>
      <c r="BJ758" s="16" t="s">
        <v>81</v>
      </c>
      <c r="BK758" s="144">
        <f>ROUND(I758*H758,2)</f>
        <v>0</v>
      </c>
      <c r="BL758" s="16" t="s">
        <v>225</v>
      </c>
      <c r="BM758" s="143" t="s">
        <v>580</v>
      </c>
    </row>
    <row r="759" spans="2:65" s="14" customFormat="1" ht="33.75">
      <c r="B759" s="173"/>
      <c r="D759" s="145" t="s">
        <v>138</v>
      </c>
      <c r="E759" s="174" t="s">
        <v>1</v>
      </c>
      <c r="F759" s="175" t="s">
        <v>581</v>
      </c>
      <c r="H759" s="174" t="s">
        <v>1</v>
      </c>
      <c r="I759" s="176"/>
      <c r="L759" s="173"/>
      <c r="M759" s="177"/>
      <c r="T759" s="178"/>
      <c r="AT759" s="174" t="s">
        <v>138</v>
      </c>
      <c r="AU759" s="174" t="s">
        <v>85</v>
      </c>
      <c r="AV759" s="14" t="s">
        <v>81</v>
      </c>
      <c r="AW759" s="14" t="s">
        <v>33</v>
      </c>
      <c r="AX759" s="14" t="s">
        <v>76</v>
      </c>
      <c r="AY759" s="174" t="s">
        <v>126</v>
      </c>
    </row>
    <row r="760" spans="2:65" s="14" customFormat="1" ht="33.75">
      <c r="B760" s="173"/>
      <c r="D760" s="145" t="s">
        <v>138</v>
      </c>
      <c r="E760" s="174" t="s">
        <v>1</v>
      </c>
      <c r="F760" s="175" t="s">
        <v>582</v>
      </c>
      <c r="H760" s="174" t="s">
        <v>1</v>
      </c>
      <c r="I760" s="176"/>
      <c r="L760" s="173"/>
      <c r="M760" s="177"/>
      <c r="T760" s="178"/>
      <c r="AT760" s="174" t="s">
        <v>138</v>
      </c>
      <c r="AU760" s="174" t="s">
        <v>85</v>
      </c>
      <c r="AV760" s="14" t="s">
        <v>81</v>
      </c>
      <c r="AW760" s="14" t="s">
        <v>33</v>
      </c>
      <c r="AX760" s="14" t="s">
        <v>76</v>
      </c>
      <c r="AY760" s="174" t="s">
        <v>126</v>
      </c>
    </row>
    <row r="761" spans="2:65" s="14" customFormat="1" ht="33.75">
      <c r="B761" s="173"/>
      <c r="D761" s="145" t="s">
        <v>138</v>
      </c>
      <c r="E761" s="174" t="s">
        <v>1</v>
      </c>
      <c r="F761" s="175" t="s">
        <v>583</v>
      </c>
      <c r="H761" s="174" t="s">
        <v>1</v>
      </c>
      <c r="I761" s="176"/>
      <c r="L761" s="173"/>
      <c r="M761" s="177"/>
      <c r="T761" s="178"/>
      <c r="AT761" s="174" t="s">
        <v>138</v>
      </c>
      <c r="AU761" s="174" t="s">
        <v>85</v>
      </c>
      <c r="AV761" s="14" t="s">
        <v>81</v>
      </c>
      <c r="AW761" s="14" t="s">
        <v>33</v>
      </c>
      <c r="AX761" s="14" t="s">
        <v>76</v>
      </c>
      <c r="AY761" s="174" t="s">
        <v>126</v>
      </c>
    </row>
    <row r="762" spans="2:65" s="14" customFormat="1" ht="22.5">
      <c r="B762" s="173"/>
      <c r="D762" s="145" t="s">
        <v>138</v>
      </c>
      <c r="E762" s="174" t="s">
        <v>1</v>
      </c>
      <c r="F762" s="175" t="s">
        <v>584</v>
      </c>
      <c r="H762" s="174" t="s">
        <v>1</v>
      </c>
      <c r="I762" s="176"/>
      <c r="L762" s="173"/>
      <c r="M762" s="177"/>
      <c r="T762" s="178"/>
      <c r="AT762" s="174" t="s">
        <v>138</v>
      </c>
      <c r="AU762" s="174" t="s">
        <v>85</v>
      </c>
      <c r="AV762" s="14" t="s">
        <v>81</v>
      </c>
      <c r="AW762" s="14" t="s">
        <v>33</v>
      </c>
      <c r="AX762" s="14" t="s">
        <v>76</v>
      </c>
      <c r="AY762" s="174" t="s">
        <v>126</v>
      </c>
    </row>
    <row r="763" spans="2:65" s="14" customFormat="1" ht="22.5">
      <c r="B763" s="173"/>
      <c r="D763" s="145" t="s">
        <v>138</v>
      </c>
      <c r="E763" s="174" t="s">
        <v>1</v>
      </c>
      <c r="F763" s="175" t="s">
        <v>585</v>
      </c>
      <c r="H763" s="174" t="s">
        <v>1</v>
      </c>
      <c r="I763" s="176"/>
      <c r="L763" s="173"/>
      <c r="M763" s="177"/>
      <c r="T763" s="178"/>
      <c r="AT763" s="174" t="s">
        <v>138</v>
      </c>
      <c r="AU763" s="174" t="s">
        <v>85</v>
      </c>
      <c r="AV763" s="14" t="s">
        <v>81</v>
      </c>
      <c r="AW763" s="14" t="s">
        <v>33</v>
      </c>
      <c r="AX763" s="14" t="s">
        <v>76</v>
      </c>
      <c r="AY763" s="174" t="s">
        <v>126</v>
      </c>
    </row>
    <row r="764" spans="2:65" s="14" customFormat="1" ht="33.75">
      <c r="B764" s="173"/>
      <c r="D764" s="145" t="s">
        <v>138</v>
      </c>
      <c r="E764" s="174" t="s">
        <v>1</v>
      </c>
      <c r="F764" s="175" t="s">
        <v>586</v>
      </c>
      <c r="H764" s="174" t="s">
        <v>1</v>
      </c>
      <c r="I764" s="176"/>
      <c r="L764" s="173"/>
      <c r="M764" s="177"/>
      <c r="T764" s="178"/>
      <c r="AT764" s="174" t="s">
        <v>138</v>
      </c>
      <c r="AU764" s="174" t="s">
        <v>85</v>
      </c>
      <c r="AV764" s="14" t="s">
        <v>81</v>
      </c>
      <c r="AW764" s="14" t="s">
        <v>33</v>
      </c>
      <c r="AX764" s="14" t="s">
        <v>76</v>
      </c>
      <c r="AY764" s="174" t="s">
        <v>126</v>
      </c>
    </row>
    <row r="765" spans="2:65" s="14" customFormat="1" ht="11.25">
      <c r="B765" s="173"/>
      <c r="D765" s="145" t="s">
        <v>138</v>
      </c>
      <c r="E765" s="174" t="s">
        <v>1</v>
      </c>
      <c r="F765" s="175" t="s">
        <v>587</v>
      </c>
      <c r="H765" s="174" t="s">
        <v>1</v>
      </c>
      <c r="I765" s="176"/>
      <c r="L765" s="173"/>
      <c r="M765" s="177"/>
      <c r="T765" s="178"/>
      <c r="AT765" s="174" t="s">
        <v>138</v>
      </c>
      <c r="AU765" s="174" t="s">
        <v>85</v>
      </c>
      <c r="AV765" s="14" t="s">
        <v>81</v>
      </c>
      <c r="AW765" s="14" t="s">
        <v>33</v>
      </c>
      <c r="AX765" s="14" t="s">
        <v>76</v>
      </c>
      <c r="AY765" s="174" t="s">
        <v>126</v>
      </c>
    </row>
    <row r="766" spans="2:65" s="14" customFormat="1" ht="22.5">
      <c r="B766" s="173"/>
      <c r="D766" s="145" t="s">
        <v>138</v>
      </c>
      <c r="E766" s="174" t="s">
        <v>1</v>
      </c>
      <c r="F766" s="175" t="s">
        <v>588</v>
      </c>
      <c r="H766" s="174" t="s">
        <v>1</v>
      </c>
      <c r="I766" s="176"/>
      <c r="L766" s="173"/>
      <c r="M766" s="177"/>
      <c r="T766" s="178"/>
      <c r="AT766" s="174" t="s">
        <v>138</v>
      </c>
      <c r="AU766" s="174" t="s">
        <v>85</v>
      </c>
      <c r="AV766" s="14" t="s">
        <v>81</v>
      </c>
      <c r="AW766" s="14" t="s">
        <v>33</v>
      </c>
      <c r="AX766" s="14" t="s">
        <v>76</v>
      </c>
      <c r="AY766" s="174" t="s">
        <v>126</v>
      </c>
    </row>
    <row r="767" spans="2:65" s="14" customFormat="1" ht="11.25">
      <c r="B767" s="173"/>
      <c r="D767" s="145" t="s">
        <v>138</v>
      </c>
      <c r="E767" s="174" t="s">
        <v>1</v>
      </c>
      <c r="F767" s="175" t="s">
        <v>589</v>
      </c>
      <c r="H767" s="174" t="s">
        <v>1</v>
      </c>
      <c r="I767" s="176"/>
      <c r="L767" s="173"/>
      <c r="M767" s="177"/>
      <c r="T767" s="178"/>
      <c r="AT767" s="174" t="s">
        <v>138</v>
      </c>
      <c r="AU767" s="174" t="s">
        <v>85</v>
      </c>
      <c r="AV767" s="14" t="s">
        <v>81</v>
      </c>
      <c r="AW767" s="14" t="s">
        <v>33</v>
      </c>
      <c r="AX767" s="14" t="s">
        <v>76</v>
      </c>
      <c r="AY767" s="174" t="s">
        <v>126</v>
      </c>
    </row>
    <row r="768" spans="2:65" s="14" customFormat="1" ht="22.5">
      <c r="B768" s="173"/>
      <c r="D768" s="145" t="s">
        <v>138</v>
      </c>
      <c r="E768" s="174" t="s">
        <v>1</v>
      </c>
      <c r="F768" s="175" t="s">
        <v>449</v>
      </c>
      <c r="H768" s="174" t="s">
        <v>1</v>
      </c>
      <c r="I768" s="176"/>
      <c r="L768" s="173"/>
      <c r="M768" s="177"/>
      <c r="T768" s="178"/>
      <c r="AT768" s="174" t="s">
        <v>138</v>
      </c>
      <c r="AU768" s="174" t="s">
        <v>85</v>
      </c>
      <c r="AV768" s="14" t="s">
        <v>81</v>
      </c>
      <c r="AW768" s="14" t="s">
        <v>33</v>
      </c>
      <c r="AX768" s="14" t="s">
        <v>76</v>
      </c>
      <c r="AY768" s="174" t="s">
        <v>126</v>
      </c>
    </row>
    <row r="769" spans="2:65" s="12" customFormat="1" ht="11.25">
      <c r="B769" s="149"/>
      <c r="D769" s="145" t="s">
        <v>138</v>
      </c>
      <c r="E769" s="150" t="s">
        <v>1</v>
      </c>
      <c r="F769" s="151" t="s">
        <v>81</v>
      </c>
      <c r="H769" s="152">
        <v>1</v>
      </c>
      <c r="I769" s="153"/>
      <c r="L769" s="149"/>
      <c r="M769" s="154"/>
      <c r="T769" s="155"/>
      <c r="AT769" s="150" t="s">
        <v>138</v>
      </c>
      <c r="AU769" s="150" t="s">
        <v>85</v>
      </c>
      <c r="AV769" s="12" t="s">
        <v>85</v>
      </c>
      <c r="AW769" s="12" t="s">
        <v>33</v>
      </c>
      <c r="AX769" s="12" t="s">
        <v>76</v>
      </c>
      <c r="AY769" s="150" t="s">
        <v>126</v>
      </c>
    </row>
    <row r="770" spans="2:65" s="13" customFormat="1" ht="11.25">
      <c r="B770" s="156"/>
      <c r="D770" s="145" t="s">
        <v>138</v>
      </c>
      <c r="E770" s="157" t="s">
        <v>1</v>
      </c>
      <c r="F770" s="158" t="s">
        <v>140</v>
      </c>
      <c r="H770" s="159">
        <v>1</v>
      </c>
      <c r="I770" s="160"/>
      <c r="L770" s="156"/>
      <c r="M770" s="161"/>
      <c r="T770" s="162"/>
      <c r="AT770" s="157" t="s">
        <v>138</v>
      </c>
      <c r="AU770" s="157" t="s">
        <v>85</v>
      </c>
      <c r="AV770" s="13" t="s">
        <v>134</v>
      </c>
      <c r="AW770" s="13" t="s">
        <v>33</v>
      </c>
      <c r="AX770" s="13" t="s">
        <v>81</v>
      </c>
      <c r="AY770" s="157" t="s">
        <v>126</v>
      </c>
    </row>
    <row r="771" spans="2:65" s="1" customFormat="1" ht="37.9" customHeight="1">
      <c r="B771" s="131"/>
      <c r="C771" s="132" t="s">
        <v>590</v>
      </c>
      <c r="D771" s="132" t="s">
        <v>129</v>
      </c>
      <c r="E771" s="133" t="s">
        <v>591</v>
      </c>
      <c r="F771" s="134" t="s">
        <v>592</v>
      </c>
      <c r="G771" s="135" t="s">
        <v>276</v>
      </c>
      <c r="H771" s="136">
        <v>15</v>
      </c>
      <c r="I771" s="137"/>
      <c r="J771" s="138">
        <f>ROUND(I771*H771,2)</f>
        <v>0</v>
      </c>
      <c r="K771" s="134" t="s">
        <v>148</v>
      </c>
      <c r="L771" s="31"/>
      <c r="M771" s="139" t="s">
        <v>1</v>
      </c>
      <c r="N771" s="140" t="s">
        <v>41</v>
      </c>
      <c r="P771" s="141">
        <f>O771*H771</f>
        <v>0</v>
      </c>
      <c r="Q771" s="141">
        <v>0</v>
      </c>
      <c r="R771" s="141">
        <f>Q771*H771</f>
        <v>0</v>
      </c>
      <c r="S771" s="141">
        <v>0</v>
      </c>
      <c r="T771" s="142">
        <f>S771*H771</f>
        <v>0</v>
      </c>
      <c r="AR771" s="143" t="s">
        <v>225</v>
      </c>
      <c r="AT771" s="143" t="s">
        <v>129</v>
      </c>
      <c r="AU771" s="143" t="s">
        <v>85</v>
      </c>
      <c r="AY771" s="16" t="s">
        <v>126</v>
      </c>
      <c r="BE771" s="144">
        <f>IF(N771="základní",J771,0)</f>
        <v>0</v>
      </c>
      <c r="BF771" s="144">
        <f>IF(N771="snížená",J771,0)</f>
        <v>0</v>
      </c>
      <c r="BG771" s="144">
        <f>IF(N771="zákl. přenesená",J771,0)</f>
        <v>0</v>
      </c>
      <c r="BH771" s="144">
        <f>IF(N771="sníž. přenesená",J771,0)</f>
        <v>0</v>
      </c>
      <c r="BI771" s="144">
        <f>IF(N771="nulová",J771,0)</f>
        <v>0</v>
      </c>
      <c r="BJ771" s="16" t="s">
        <v>81</v>
      </c>
      <c r="BK771" s="144">
        <f>ROUND(I771*H771,2)</f>
        <v>0</v>
      </c>
      <c r="BL771" s="16" t="s">
        <v>225</v>
      </c>
      <c r="BM771" s="143" t="s">
        <v>593</v>
      </c>
    </row>
    <row r="772" spans="2:65" s="14" customFormat="1" ht="33.75">
      <c r="B772" s="173"/>
      <c r="D772" s="145" t="s">
        <v>138</v>
      </c>
      <c r="E772" s="174" t="s">
        <v>1</v>
      </c>
      <c r="F772" s="175" t="s">
        <v>594</v>
      </c>
      <c r="H772" s="174" t="s">
        <v>1</v>
      </c>
      <c r="I772" s="176"/>
      <c r="L772" s="173"/>
      <c r="M772" s="177"/>
      <c r="T772" s="178"/>
      <c r="AT772" s="174" t="s">
        <v>138</v>
      </c>
      <c r="AU772" s="174" t="s">
        <v>85</v>
      </c>
      <c r="AV772" s="14" t="s">
        <v>81</v>
      </c>
      <c r="AW772" s="14" t="s">
        <v>33</v>
      </c>
      <c r="AX772" s="14" t="s">
        <v>76</v>
      </c>
      <c r="AY772" s="174" t="s">
        <v>126</v>
      </c>
    </row>
    <row r="773" spans="2:65" s="14" customFormat="1" ht="33.75">
      <c r="B773" s="173"/>
      <c r="D773" s="145" t="s">
        <v>138</v>
      </c>
      <c r="E773" s="174" t="s">
        <v>1</v>
      </c>
      <c r="F773" s="175" t="s">
        <v>595</v>
      </c>
      <c r="H773" s="174" t="s">
        <v>1</v>
      </c>
      <c r="I773" s="176"/>
      <c r="L773" s="173"/>
      <c r="M773" s="177"/>
      <c r="T773" s="178"/>
      <c r="AT773" s="174" t="s">
        <v>138</v>
      </c>
      <c r="AU773" s="174" t="s">
        <v>85</v>
      </c>
      <c r="AV773" s="14" t="s">
        <v>81</v>
      </c>
      <c r="AW773" s="14" t="s">
        <v>33</v>
      </c>
      <c r="AX773" s="14" t="s">
        <v>76</v>
      </c>
      <c r="AY773" s="174" t="s">
        <v>126</v>
      </c>
    </row>
    <row r="774" spans="2:65" s="14" customFormat="1" ht="33.75">
      <c r="B774" s="173"/>
      <c r="D774" s="145" t="s">
        <v>138</v>
      </c>
      <c r="E774" s="174" t="s">
        <v>1</v>
      </c>
      <c r="F774" s="175" t="s">
        <v>596</v>
      </c>
      <c r="H774" s="174" t="s">
        <v>1</v>
      </c>
      <c r="I774" s="176"/>
      <c r="L774" s="173"/>
      <c r="M774" s="177"/>
      <c r="T774" s="178"/>
      <c r="AT774" s="174" t="s">
        <v>138</v>
      </c>
      <c r="AU774" s="174" t="s">
        <v>85</v>
      </c>
      <c r="AV774" s="14" t="s">
        <v>81</v>
      </c>
      <c r="AW774" s="14" t="s">
        <v>33</v>
      </c>
      <c r="AX774" s="14" t="s">
        <v>76</v>
      </c>
      <c r="AY774" s="174" t="s">
        <v>126</v>
      </c>
    </row>
    <row r="775" spans="2:65" s="14" customFormat="1" ht="33.75">
      <c r="B775" s="173"/>
      <c r="D775" s="145" t="s">
        <v>138</v>
      </c>
      <c r="E775" s="174" t="s">
        <v>1</v>
      </c>
      <c r="F775" s="175" t="s">
        <v>253</v>
      </c>
      <c r="H775" s="174" t="s">
        <v>1</v>
      </c>
      <c r="I775" s="176"/>
      <c r="L775" s="173"/>
      <c r="M775" s="177"/>
      <c r="T775" s="178"/>
      <c r="AT775" s="174" t="s">
        <v>138</v>
      </c>
      <c r="AU775" s="174" t="s">
        <v>85</v>
      </c>
      <c r="AV775" s="14" t="s">
        <v>81</v>
      </c>
      <c r="AW775" s="14" t="s">
        <v>33</v>
      </c>
      <c r="AX775" s="14" t="s">
        <v>76</v>
      </c>
      <c r="AY775" s="174" t="s">
        <v>126</v>
      </c>
    </row>
    <row r="776" spans="2:65" s="14" customFormat="1" ht="22.5">
      <c r="B776" s="173"/>
      <c r="D776" s="145" t="s">
        <v>138</v>
      </c>
      <c r="E776" s="174" t="s">
        <v>1</v>
      </c>
      <c r="F776" s="175" t="s">
        <v>597</v>
      </c>
      <c r="H776" s="174" t="s">
        <v>1</v>
      </c>
      <c r="I776" s="176"/>
      <c r="L776" s="173"/>
      <c r="M776" s="177"/>
      <c r="T776" s="178"/>
      <c r="AT776" s="174" t="s">
        <v>138</v>
      </c>
      <c r="AU776" s="174" t="s">
        <v>85</v>
      </c>
      <c r="AV776" s="14" t="s">
        <v>81</v>
      </c>
      <c r="AW776" s="14" t="s">
        <v>33</v>
      </c>
      <c r="AX776" s="14" t="s">
        <v>76</v>
      </c>
      <c r="AY776" s="174" t="s">
        <v>126</v>
      </c>
    </row>
    <row r="777" spans="2:65" s="14" customFormat="1" ht="11.25">
      <c r="B777" s="173"/>
      <c r="D777" s="145" t="s">
        <v>138</v>
      </c>
      <c r="E777" s="174" t="s">
        <v>1</v>
      </c>
      <c r="F777" s="175" t="s">
        <v>448</v>
      </c>
      <c r="H777" s="174" t="s">
        <v>1</v>
      </c>
      <c r="I777" s="176"/>
      <c r="L777" s="173"/>
      <c r="M777" s="177"/>
      <c r="T777" s="178"/>
      <c r="AT777" s="174" t="s">
        <v>138</v>
      </c>
      <c r="AU777" s="174" t="s">
        <v>85</v>
      </c>
      <c r="AV777" s="14" t="s">
        <v>81</v>
      </c>
      <c r="AW777" s="14" t="s">
        <v>33</v>
      </c>
      <c r="AX777" s="14" t="s">
        <v>76</v>
      </c>
      <c r="AY777" s="174" t="s">
        <v>126</v>
      </c>
    </row>
    <row r="778" spans="2:65" s="14" customFormat="1" ht="22.5">
      <c r="B778" s="173"/>
      <c r="D778" s="145" t="s">
        <v>138</v>
      </c>
      <c r="E778" s="174" t="s">
        <v>1</v>
      </c>
      <c r="F778" s="175" t="s">
        <v>449</v>
      </c>
      <c r="H778" s="174" t="s">
        <v>1</v>
      </c>
      <c r="I778" s="176"/>
      <c r="L778" s="173"/>
      <c r="M778" s="177"/>
      <c r="T778" s="178"/>
      <c r="AT778" s="174" t="s">
        <v>138</v>
      </c>
      <c r="AU778" s="174" t="s">
        <v>85</v>
      </c>
      <c r="AV778" s="14" t="s">
        <v>81</v>
      </c>
      <c r="AW778" s="14" t="s">
        <v>33</v>
      </c>
      <c r="AX778" s="14" t="s">
        <v>76</v>
      </c>
      <c r="AY778" s="174" t="s">
        <v>126</v>
      </c>
    </row>
    <row r="779" spans="2:65" s="14" customFormat="1" ht="22.5">
      <c r="B779" s="173"/>
      <c r="D779" s="145" t="s">
        <v>138</v>
      </c>
      <c r="E779" s="174" t="s">
        <v>1</v>
      </c>
      <c r="F779" s="175" t="s">
        <v>598</v>
      </c>
      <c r="H779" s="174" t="s">
        <v>1</v>
      </c>
      <c r="I779" s="176"/>
      <c r="L779" s="173"/>
      <c r="M779" s="177"/>
      <c r="T779" s="178"/>
      <c r="AT779" s="174" t="s">
        <v>138</v>
      </c>
      <c r="AU779" s="174" t="s">
        <v>85</v>
      </c>
      <c r="AV779" s="14" t="s">
        <v>81</v>
      </c>
      <c r="AW779" s="14" t="s">
        <v>33</v>
      </c>
      <c r="AX779" s="14" t="s">
        <v>76</v>
      </c>
      <c r="AY779" s="174" t="s">
        <v>126</v>
      </c>
    </row>
    <row r="780" spans="2:65" s="12" customFormat="1" ht="11.25">
      <c r="B780" s="149"/>
      <c r="D780" s="145" t="s">
        <v>138</v>
      </c>
      <c r="E780" s="150" t="s">
        <v>1</v>
      </c>
      <c r="F780" s="151" t="s">
        <v>219</v>
      </c>
      <c r="H780" s="152">
        <v>15</v>
      </c>
      <c r="I780" s="153"/>
      <c r="L780" s="149"/>
      <c r="M780" s="154"/>
      <c r="T780" s="155"/>
      <c r="AT780" s="150" t="s">
        <v>138</v>
      </c>
      <c r="AU780" s="150" t="s">
        <v>85</v>
      </c>
      <c r="AV780" s="12" t="s">
        <v>85</v>
      </c>
      <c r="AW780" s="12" t="s">
        <v>33</v>
      </c>
      <c r="AX780" s="12" t="s">
        <v>76</v>
      </c>
      <c r="AY780" s="150" t="s">
        <v>126</v>
      </c>
    </row>
    <row r="781" spans="2:65" s="13" customFormat="1" ht="11.25">
      <c r="B781" s="156"/>
      <c r="D781" s="145" t="s">
        <v>138</v>
      </c>
      <c r="E781" s="157" t="s">
        <v>1</v>
      </c>
      <c r="F781" s="158" t="s">
        <v>140</v>
      </c>
      <c r="H781" s="159">
        <v>15</v>
      </c>
      <c r="I781" s="160"/>
      <c r="L781" s="156"/>
      <c r="M781" s="161"/>
      <c r="T781" s="162"/>
      <c r="AT781" s="157" t="s">
        <v>138</v>
      </c>
      <c r="AU781" s="157" t="s">
        <v>85</v>
      </c>
      <c r="AV781" s="13" t="s">
        <v>134</v>
      </c>
      <c r="AW781" s="13" t="s">
        <v>33</v>
      </c>
      <c r="AX781" s="13" t="s">
        <v>81</v>
      </c>
      <c r="AY781" s="157" t="s">
        <v>126</v>
      </c>
    </row>
    <row r="782" spans="2:65" s="1" customFormat="1" ht="37.9" customHeight="1">
      <c r="B782" s="131"/>
      <c r="C782" s="132" t="s">
        <v>599</v>
      </c>
      <c r="D782" s="132" t="s">
        <v>129</v>
      </c>
      <c r="E782" s="133" t="s">
        <v>600</v>
      </c>
      <c r="F782" s="134" t="s">
        <v>601</v>
      </c>
      <c r="G782" s="135" t="s">
        <v>276</v>
      </c>
      <c r="H782" s="136">
        <v>1</v>
      </c>
      <c r="I782" s="137"/>
      <c r="J782" s="138">
        <f>ROUND(I782*H782,2)</f>
        <v>0</v>
      </c>
      <c r="K782" s="134" t="s">
        <v>148</v>
      </c>
      <c r="L782" s="31"/>
      <c r="M782" s="139" t="s">
        <v>1</v>
      </c>
      <c r="N782" s="140" t="s">
        <v>41</v>
      </c>
      <c r="P782" s="141">
        <f>O782*H782</f>
        <v>0</v>
      </c>
      <c r="Q782" s="141">
        <v>0</v>
      </c>
      <c r="R782" s="141">
        <f>Q782*H782</f>
        <v>0</v>
      </c>
      <c r="S782" s="141">
        <v>0</v>
      </c>
      <c r="T782" s="142">
        <f>S782*H782</f>
        <v>0</v>
      </c>
      <c r="AR782" s="143" t="s">
        <v>225</v>
      </c>
      <c r="AT782" s="143" t="s">
        <v>129</v>
      </c>
      <c r="AU782" s="143" t="s">
        <v>85</v>
      </c>
      <c r="AY782" s="16" t="s">
        <v>126</v>
      </c>
      <c r="BE782" s="144">
        <f>IF(N782="základní",J782,0)</f>
        <v>0</v>
      </c>
      <c r="BF782" s="144">
        <f>IF(N782="snížená",J782,0)</f>
        <v>0</v>
      </c>
      <c r="BG782" s="144">
        <f>IF(N782="zákl. přenesená",J782,0)</f>
        <v>0</v>
      </c>
      <c r="BH782" s="144">
        <f>IF(N782="sníž. přenesená",J782,0)</f>
        <v>0</v>
      </c>
      <c r="BI782" s="144">
        <f>IF(N782="nulová",J782,0)</f>
        <v>0</v>
      </c>
      <c r="BJ782" s="16" t="s">
        <v>81</v>
      </c>
      <c r="BK782" s="144">
        <f>ROUND(I782*H782,2)</f>
        <v>0</v>
      </c>
      <c r="BL782" s="16" t="s">
        <v>225</v>
      </c>
      <c r="BM782" s="143" t="s">
        <v>602</v>
      </c>
    </row>
    <row r="783" spans="2:65" s="14" customFormat="1" ht="22.5">
      <c r="B783" s="173"/>
      <c r="D783" s="145" t="s">
        <v>138</v>
      </c>
      <c r="E783" s="174" t="s">
        <v>1</v>
      </c>
      <c r="F783" s="175" t="s">
        <v>603</v>
      </c>
      <c r="H783" s="174" t="s">
        <v>1</v>
      </c>
      <c r="I783" s="176"/>
      <c r="L783" s="173"/>
      <c r="M783" s="177"/>
      <c r="T783" s="178"/>
      <c r="AT783" s="174" t="s">
        <v>138</v>
      </c>
      <c r="AU783" s="174" t="s">
        <v>85</v>
      </c>
      <c r="AV783" s="14" t="s">
        <v>81</v>
      </c>
      <c r="AW783" s="14" t="s">
        <v>33</v>
      </c>
      <c r="AX783" s="14" t="s">
        <v>76</v>
      </c>
      <c r="AY783" s="174" t="s">
        <v>126</v>
      </c>
    </row>
    <row r="784" spans="2:65" s="14" customFormat="1" ht="22.5">
      <c r="B784" s="173"/>
      <c r="D784" s="145" t="s">
        <v>138</v>
      </c>
      <c r="E784" s="174" t="s">
        <v>1</v>
      </c>
      <c r="F784" s="175" t="s">
        <v>604</v>
      </c>
      <c r="H784" s="174" t="s">
        <v>1</v>
      </c>
      <c r="I784" s="176"/>
      <c r="L784" s="173"/>
      <c r="M784" s="177"/>
      <c r="T784" s="178"/>
      <c r="AT784" s="174" t="s">
        <v>138</v>
      </c>
      <c r="AU784" s="174" t="s">
        <v>85</v>
      </c>
      <c r="AV784" s="14" t="s">
        <v>81</v>
      </c>
      <c r="AW784" s="14" t="s">
        <v>33</v>
      </c>
      <c r="AX784" s="14" t="s">
        <v>76</v>
      </c>
      <c r="AY784" s="174" t="s">
        <v>126</v>
      </c>
    </row>
    <row r="785" spans="2:65" s="14" customFormat="1" ht="33.75">
      <c r="B785" s="173"/>
      <c r="D785" s="145" t="s">
        <v>138</v>
      </c>
      <c r="E785" s="174" t="s">
        <v>1</v>
      </c>
      <c r="F785" s="175" t="s">
        <v>605</v>
      </c>
      <c r="H785" s="174" t="s">
        <v>1</v>
      </c>
      <c r="I785" s="176"/>
      <c r="L785" s="173"/>
      <c r="M785" s="177"/>
      <c r="T785" s="178"/>
      <c r="AT785" s="174" t="s">
        <v>138</v>
      </c>
      <c r="AU785" s="174" t="s">
        <v>85</v>
      </c>
      <c r="AV785" s="14" t="s">
        <v>81</v>
      </c>
      <c r="AW785" s="14" t="s">
        <v>33</v>
      </c>
      <c r="AX785" s="14" t="s">
        <v>76</v>
      </c>
      <c r="AY785" s="174" t="s">
        <v>126</v>
      </c>
    </row>
    <row r="786" spans="2:65" s="14" customFormat="1" ht="33.75">
      <c r="B786" s="173"/>
      <c r="D786" s="145" t="s">
        <v>138</v>
      </c>
      <c r="E786" s="174" t="s">
        <v>1</v>
      </c>
      <c r="F786" s="175" t="s">
        <v>606</v>
      </c>
      <c r="H786" s="174" t="s">
        <v>1</v>
      </c>
      <c r="I786" s="176"/>
      <c r="L786" s="173"/>
      <c r="M786" s="177"/>
      <c r="T786" s="178"/>
      <c r="AT786" s="174" t="s">
        <v>138</v>
      </c>
      <c r="AU786" s="174" t="s">
        <v>85</v>
      </c>
      <c r="AV786" s="14" t="s">
        <v>81</v>
      </c>
      <c r="AW786" s="14" t="s">
        <v>33</v>
      </c>
      <c r="AX786" s="14" t="s">
        <v>76</v>
      </c>
      <c r="AY786" s="174" t="s">
        <v>126</v>
      </c>
    </row>
    <row r="787" spans="2:65" s="14" customFormat="1" ht="22.5">
      <c r="B787" s="173"/>
      <c r="D787" s="145" t="s">
        <v>138</v>
      </c>
      <c r="E787" s="174" t="s">
        <v>1</v>
      </c>
      <c r="F787" s="175" t="s">
        <v>607</v>
      </c>
      <c r="H787" s="174" t="s">
        <v>1</v>
      </c>
      <c r="I787" s="176"/>
      <c r="L787" s="173"/>
      <c r="M787" s="177"/>
      <c r="T787" s="178"/>
      <c r="AT787" s="174" t="s">
        <v>138</v>
      </c>
      <c r="AU787" s="174" t="s">
        <v>85</v>
      </c>
      <c r="AV787" s="14" t="s">
        <v>81</v>
      </c>
      <c r="AW787" s="14" t="s">
        <v>33</v>
      </c>
      <c r="AX787" s="14" t="s">
        <v>76</v>
      </c>
      <c r="AY787" s="174" t="s">
        <v>126</v>
      </c>
    </row>
    <row r="788" spans="2:65" s="14" customFormat="1" ht="11.25">
      <c r="B788" s="173"/>
      <c r="D788" s="145" t="s">
        <v>138</v>
      </c>
      <c r="E788" s="174" t="s">
        <v>1</v>
      </c>
      <c r="F788" s="175" t="s">
        <v>482</v>
      </c>
      <c r="H788" s="174" t="s">
        <v>1</v>
      </c>
      <c r="I788" s="176"/>
      <c r="L788" s="173"/>
      <c r="M788" s="177"/>
      <c r="T788" s="178"/>
      <c r="AT788" s="174" t="s">
        <v>138</v>
      </c>
      <c r="AU788" s="174" t="s">
        <v>85</v>
      </c>
      <c r="AV788" s="14" t="s">
        <v>81</v>
      </c>
      <c r="AW788" s="14" t="s">
        <v>33</v>
      </c>
      <c r="AX788" s="14" t="s">
        <v>76</v>
      </c>
      <c r="AY788" s="174" t="s">
        <v>126</v>
      </c>
    </row>
    <row r="789" spans="2:65" s="14" customFormat="1" ht="22.5">
      <c r="B789" s="173"/>
      <c r="D789" s="145" t="s">
        <v>138</v>
      </c>
      <c r="E789" s="174" t="s">
        <v>1</v>
      </c>
      <c r="F789" s="175" t="s">
        <v>242</v>
      </c>
      <c r="H789" s="174" t="s">
        <v>1</v>
      </c>
      <c r="I789" s="176"/>
      <c r="L789" s="173"/>
      <c r="M789" s="177"/>
      <c r="T789" s="178"/>
      <c r="AT789" s="174" t="s">
        <v>138</v>
      </c>
      <c r="AU789" s="174" t="s">
        <v>85</v>
      </c>
      <c r="AV789" s="14" t="s">
        <v>81</v>
      </c>
      <c r="AW789" s="14" t="s">
        <v>33</v>
      </c>
      <c r="AX789" s="14" t="s">
        <v>76</v>
      </c>
      <c r="AY789" s="174" t="s">
        <v>126</v>
      </c>
    </row>
    <row r="790" spans="2:65" s="12" customFormat="1" ht="11.25">
      <c r="B790" s="149"/>
      <c r="D790" s="145" t="s">
        <v>138</v>
      </c>
      <c r="E790" s="150" t="s">
        <v>1</v>
      </c>
      <c r="F790" s="151" t="s">
        <v>81</v>
      </c>
      <c r="H790" s="152">
        <v>1</v>
      </c>
      <c r="I790" s="153"/>
      <c r="L790" s="149"/>
      <c r="M790" s="154"/>
      <c r="T790" s="155"/>
      <c r="AT790" s="150" t="s">
        <v>138</v>
      </c>
      <c r="AU790" s="150" t="s">
        <v>85</v>
      </c>
      <c r="AV790" s="12" t="s">
        <v>85</v>
      </c>
      <c r="AW790" s="12" t="s">
        <v>33</v>
      </c>
      <c r="AX790" s="12" t="s">
        <v>76</v>
      </c>
      <c r="AY790" s="150" t="s">
        <v>126</v>
      </c>
    </row>
    <row r="791" spans="2:65" s="13" customFormat="1" ht="11.25">
      <c r="B791" s="156"/>
      <c r="D791" s="145" t="s">
        <v>138</v>
      </c>
      <c r="E791" s="157" t="s">
        <v>1</v>
      </c>
      <c r="F791" s="158" t="s">
        <v>140</v>
      </c>
      <c r="H791" s="159">
        <v>1</v>
      </c>
      <c r="I791" s="160"/>
      <c r="L791" s="156"/>
      <c r="M791" s="161"/>
      <c r="T791" s="162"/>
      <c r="AT791" s="157" t="s">
        <v>138</v>
      </c>
      <c r="AU791" s="157" t="s">
        <v>85</v>
      </c>
      <c r="AV791" s="13" t="s">
        <v>134</v>
      </c>
      <c r="AW791" s="13" t="s">
        <v>33</v>
      </c>
      <c r="AX791" s="13" t="s">
        <v>81</v>
      </c>
      <c r="AY791" s="157" t="s">
        <v>126</v>
      </c>
    </row>
    <row r="792" spans="2:65" s="1" customFormat="1" ht="37.9" customHeight="1">
      <c r="B792" s="131"/>
      <c r="C792" s="132" t="s">
        <v>608</v>
      </c>
      <c r="D792" s="132" t="s">
        <v>129</v>
      </c>
      <c r="E792" s="133" t="s">
        <v>609</v>
      </c>
      <c r="F792" s="134" t="s">
        <v>610</v>
      </c>
      <c r="G792" s="135" t="s">
        <v>276</v>
      </c>
      <c r="H792" s="136">
        <v>1</v>
      </c>
      <c r="I792" s="137"/>
      <c r="J792" s="138">
        <f>ROUND(I792*H792,2)</f>
        <v>0</v>
      </c>
      <c r="K792" s="134" t="s">
        <v>148</v>
      </c>
      <c r="L792" s="31"/>
      <c r="M792" s="139" t="s">
        <v>1</v>
      </c>
      <c r="N792" s="140" t="s">
        <v>41</v>
      </c>
      <c r="P792" s="141">
        <f>O792*H792</f>
        <v>0</v>
      </c>
      <c r="Q792" s="141">
        <v>0</v>
      </c>
      <c r="R792" s="141">
        <f>Q792*H792</f>
        <v>0</v>
      </c>
      <c r="S792" s="141">
        <v>0</v>
      </c>
      <c r="T792" s="142">
        <f>S792*H792</f>
        <v>0</v>
      </c>
      <c r="AR792" s="143" t="s">
        <v>225</v>
      </c>
      <c r="AT792" s="143" t="s">
        <v>129</v>
      </c>
      <c r="AU792" s="143" t="s">
        <v>85</v>
      </c>
      <c r="AY792" s="16" t="s">
        <v>126</v>
      </c>
      <c r="BE792" s="144">
        <f>IF(N792="základní",J792,0)</f>
        <v>0</v>
      </c>
      <c r="BF792" s="144">
        <f>IF(N792="snížená",J792,0)</f>
        <v>0</v>
      </c>
      <c r="BG792" s="144">
        <f>IF(N792="zákl. přenesená",J792,0)</f>
        <v>0</v>
      </c>
      <c r="BH792" s="144">
        <f>IF(N792="sníž. přenesená",J792,0)</f>
        <v>0</v>
      </c>
      <c r="BI792" s="144">
        <f>IF(N792="nulová",J792,0)</f>
        <v>0</v>
      </c>
      <c r="BJ792" s="16" t="s">
        <v>81</v>
      </c>
      <c r="BK792" s="144">
        <f>ROUND(I792*H792,2)</f>
        <v>0</v>
      </c>
      <c r="BL792" s="16" t="s">
        <v>225</v>
      </c>
      <c r="BM792" s="143" t="s">
        <v>611</v>
      </c>
    </row>
    <row r="793" spans="2:65" s="14" customFormat="1" ht="33.75">
      <c r="B793" s="173"/>
      <c r="D793" s="145" t="s">
        <v>138</v>
      </c>
      <c r="E793" s="174" t="s">
        <v>1</v>
      </c>
      <c r="F793" s="175" t="s">
        <v>612</v>
      </c>
      <c r="H793" s="174" t="s">
        <v>1</v>
      </c>
      <c r="I793" s="176"/>
      <c r="L793" s="173"/>
      <c r="M793" s="177"/>
      <c r="T793" s="178"/>
      <c r="AT793" s="174" t="s">
        <v>138</v>
      </c>
      <c r="AU793" s="174" t="s">
        <v>85</v>
      </c>
      <c r="AV793" s="14" t="s">
        <v>81</v>
      </c>
      <c r="AW793" s="14" t="s">
        <v>33</v>
      </c>
      <c r="AX793" s="14" t="s">
        <v>76</v>
      </c>
      <c r="AY793" s="174" t="s">
        <v>126</v>
      </c>
    </row>
    <row r="794" spans="2:65" s="14" customFormat="1" ht="22.5">
      <c r="B794" s="173"/>
      <c r="D794" s="145" t="s">
        <v>138</v>
      </c>
      <c r="E794" s="174" t="s">
        <v>1</v>
      </c>
      <c r="F794" s="175" t="s">
        <v>613</v>
      </c>
      <c r="H794" s="174" t="s">
        <v>1</v>
      </c>
      <c r="I794" s="176"/>
      <c r="L794" s="173"/>
      <c r="M794" s="177"/>
      <c r="T794" s="178"/>
      <c r="AT794" s="174" t="s">
        <v>138</v>
      </c>
      <c r="AU794" s="174" t="s">
        <v>85</v>
      </c>
      <c r="AV794" s="14" t="s">
        <v>81</v>
      </c>
      <c r="AW794" s="14" t="s">
        <v>33</v>
      </c>
      <c r="AX794" s="14" t="s">
        <v>76</v>
      </c>
      <c r="AY794" s="174" t="s">
        <v>126</v>
      </c>
    </row>
    <row r="795" spans="2:65" s="14" customFormat="1" ht="33.75">
      <c r="B795" s="173"/>
      <c r="D795" s="145" t="s">
        <v>138</v>
      </c>
      <c r="E795" s="174" t="s">
        <v>1</v>
      </c>
      <c r="F795" s="175" t="s">
        <v>614</v>
      </c>
      <c r="H795" s="174" t="s">
        <v>1</v>
      </c>
      <c r="I795" s="176"/>
      <c r="L795" s="173"/>
      <c r="M795" s="177"/>
      <c r="T795" s="178"/>
      <c r="AT795" s="174" t="s">
        <v>138</v>
      </c>
      <c r="AU795" s="174" t="s">
        <v>85</v>
      </c>
      <c r="AV795" s="14" t="s">
        <v>81</v>
      </c>
      <c r="AW795" s="14" t="s">
        <v>33</v>
      </c>
      <c r="AX795" s="14" t="s">
        <v>76</v>
      </c>
      <c r="AY795" s="174" t="s">
        <v>126</v>
      </c>
    </row>
    <row r="796" spans="2:65" s="14" customFormat="1" ht="33.75">
      <c r="B796" s="173"/>
      <c r="D796" s="145" t="s">
        <v>138</v>
      </c>
      <c r="E796" s="174" t="s">
        <v>1</v>
      </c>
      <c r="F796" s="175" t="s">
        <v>615</v>
      </c>
      <c r="H796" s="174" t="s">
        <v>1</v>
      </c>
      <c r="I796" s="176"/>
      <c r="L796" s="173"/>
      <c r="M796" s="177"/>
      <c r="T796" s="178"/>
      <c r="AT796" s="174" t="s">
        <v>138</v>
      </c>
      <c r="AU796" s="174" t="s">
        <v>85</v>
      </c>
      <c r="AV796" s="14" t="s">
        <v>81</v>
      </c>
      <c r="AW796" s="14" t="s">
        <v>33</v>
      </c>
      <c r="AX796" s="14" t="s">
        <v>76</v>
      </c>
      <c r="AY796" s="174" t="s">
        <v>126</v>
      </c>
    </row>
    <row r="797" spans="2:65" s="14" customFormat="1" ht="22.5">
      <c r="B797" s="173"/>
      <c r="D797" s="145" t="s">
        <v>138</v>
      </c>
      <c r="E797" s="174" t="s">
        <v>1</v>
      </c>
      <c r="F797" s="175" t="s">
        <v>616</v>
      </c>
      <c r="H797" s="174" t="s">
        <v>1</v>
      </c>
      <c r="I797" s="176"/>
      <c r="L797" s="173"/>
      <c r="M797" s="177"/>
      <c r="T797" s="178"/>
      <c r="AT797" s="174" t="s">
        <v>138</v>
      </c>
      <c r="AU797" s="174" t="s">
        <v>85</v>
      </c>
      <c r="AV797" s="14" t="s">
        <v>81</v>
      </c>
      <c r="AW797" s="14" t="s">
        <v>33</v>
      </c>
      <c r="AX797" s="14" t="s">
        <v>76</v>
      </c>
      <c r="AY797" s="174" t="s">
        <v>126</v>
      </c>
    </row>
    <row r="798" spans="2:65" s="14" customFormat="1" ht="33.75">
      <c r="B798" s="173"/>
      <c r="D798" s="145" t="s">
        <v>138</v>
      </c>
      <c r="E798" s="174" t="s">
        <v>1</v>
      </c>
      <c r="F798" s="175" t="s">
        <v>617</v>
      </c>
      <c r="H798" s="174" t="s">
        <v>1</v>
      </c>
      <c r="I798" s="176"/>
      <c r="L798" s="173"/>
      <c r="M798" s="177"/>
      <c r="T798" s="178"/>
      <c r="AT798" s="174" t="s">
        <v>138</v>
      </c>
      <c r="AU798" s="174" t="s">
        <v>85</v>
      </c>
      <c r="AV798" s="14" t="s">
        <v>81</v>
      </c>
      <c r="AW798" s="14" t="s">
        <v>33</v>
      </c>
      <c r="AX798" s="14" t="s">
        <v>76</v>
      </c>
      <c r="AY798" s="174" t="s">
        <v>126</v>
      </c>
    </row>
    <row r="799" spans="2:65" s="14" customFormat="1" ht="33.75">
      <c r="B799" s="173"/>
      <c r="D799" s="145" t="s">
        <v>138</v>
      </c>
      <c r="E799" s="174" t="s">
        <v>1</v>
      </c>
      <c r="F799" s="175" t="s">
        <v>618</v>
      </c>
      <c r="H799" s="174" t="s">
        <v>1</v>
      </c>
      <c r="I799" s="176"/>
      <c r="L799" s="173"/>
      <c r="M799" s="177"/>
      <c r="T799" s="178"/>
      <c r="AT799" s="174" t="s">
        <v>138</v>
      </c>
      <c r="AU799" s="174" t="s">
        <v>85</v>
      </c>
      <c r="AV799" s="14" t="s">
        <v>81</v>
      </c>
      <c r="AW799" s="14" t="s">
        <v>33</v>
      </c>
      <c r="AX799" s="14" t="s">
        <v>76</v>
      </c>
      <c r="AY799" s="174" t="s">
        <v>126</v>
      </c>
    </row>
    <row r="800" spans="2:65" s="14" customFormat="1" ht="11.25">
      <c r="B800" s="173"/>
      <c r="D800" s="145" t="s">
        <v>138</v>
      </c>
      <c r="E800" s="174" t="s">
        <v>1</v>
      </c>
      <c r="F800" s="175" t="s">
        <v>619</v>
      </c>
      <c r="H800" s="174" t="s">
        <v>1</v>
      </c>
      <c r="I800" s="176"/>
      <c r="L800" s="173"/>
      <c r="M800" s="177"/>
      <c r="T800" s="178"/>
      <c r="AT800" s="174" t="s">
        <v>138</v>
      </c>
      <c r="AU800" s="174" t="s">
        <v>85</v>
      </c>
      <c r="AV800" s="14" t="s">
        <v>81</v>
      </c>
      <c r="AW800" s="14" t="s">
        <v>33</v>
      </c>
      <c r="AX800" s="14" t="s">
        <v>76</v>
      </c>
      <c r="AY800" s="174" t="s">
        <v>126</v>
      </c>
    </row>
    <row r="801" spans="2:65" s="14" customFormat="1" ht="33.75">
      <c r="B801" s="173"/>
      <c r="D801" s="145" t="s">
        <v>138</v>
      </c>
      <c r="E801" s="174" t="s">
        <v>1</v>
      </c>
      <c r="F801" s="175" t="s">
        <v>620</v>
      </c>
      <c r="H801" s="174" t="s">
        <v>1</v>
      </c>
      <c r="I801" s="176"/>
      <c r="L801" s="173"/>
      <c r="M801" s="177"/>
      <c r="T801" s="178"/>
      <c r="AT801" s="174" t="s">
        <v>138</v>
      </c>
      <c r="AU801" s="174" t="s">
        <v>85</v>
      </c>
      <c r="AV801" s="14" t="s">
        <v>81</v>
      </c>
      <c r="AW801" s="14" t="s">
        <v>33</v>
      </c>
      <c r="AX801" s="14" t="s">
        <v>76</v>
      </c>
      <c r="AY801" s="174" t="s">
        <v>126</v>
      </c>
    </row>
    <row r="802" spans="2:65" s="14" customFormat="1" ht="11.25">
      <c r="B802" s="173"/>
      <c r="D802" s="145" t="s">
        <v>138</v>
      </c>
      <c r="E802" s="174" t="s">
        <v>1</v>
      </c>
      <c r="F802" s="175" t="s">
        <v>621</v>
      </c>
      <c r="H802" s="174" t="s">
        <v>1</v>
      </c>
      <c r="I802" s="176"/>
      <c r="L802" s="173"/>
      <c r="M802" s="177"/>
      <c r="T802" s="178"/>
      <c r="AT802" s="174" t="s">
        <v>138</v>
      </c>
      <c r="AU802" s="174" t="s">
        <v>85</v>
      </c>
      <c r="AV802" s="14" t="s">
        <v>81</v>
      </c>
      <c r="AW802" s="14" t="s">
        <v>33</v>
      </c>
      <c r="AX802" s="14" t="s">
        <v>76</v>
      </c>
      <c r="AY802" s="174" t="s">
        <v>126</v>
      </c>
    </row>
    <row r="803" spans="2:65" s="14" customFormat="1" ht="22.5">
      <c r="B803" s="173"/>
      <c r="D803" s="145" t="s">
        <v>138</v>
      </c>
      <c r="E803" s="174" t="s">
        <v>1</v>
      </c>
      <c r="F803" s="175" t="s">
        <v>622</v>
      </c>
      <c r="H803" s="174" t="s">
        <v>1</v>
      </c>
      <c r="I803" s="176"/>
      <c r="L803" s="173"/>
      <c r="M803" s="177"/>
      <c r="T803" s="178"/>
      <c r="AT803" s="174" t="s">
        <v>138</v>
      </c>
      <c r="AU803" s="174" t="s">
        <v>85</v>
      </c>
      <c r="AV803" s="14" t="s">
        <v>81</v>
      </c>
      <c r="AW803" s="14" t="s">
        <v>33</v>
      </c>
      <c r="AX803" s="14" t="s">
        <v>76</v>
      </c>
      <c r="AY803" s="174" t="s">
        <v>126</v>
      </c>
    </row>
    <row r="804" spans="2:65" s="14" customFormat="1" ht="22.5">
      <c r="B804" s="173"/>
      <c r="D804" s="145" t="s">
        <v>138</v>
      </c>
      <c r="E804" s="174" t="s">
        <v>1</v>
      </c>
      <c r="F804" s="175" t="s">
        <v>512</v>
      </c>
      <c r="H804" s="174" t="s">
        <v>1</v>
      </c>
      <c r="I804" s="176"/>
      <c r="L804" s="173"/>
      <c r="M804" s="177"/>
      <c r="T804" s="178"/>
      <c r="AT804" s="174" t="s">
        <v>138</v>
      </c>
      <c r="AU804" s="174" t="s">
        <v>85</v>
      </c>
      <c r="AV804" s="14" t="s">
        <v>81</v>
      </c>
      <c r="AW804" s="14" t="s">
        <v>33</v>
      </c>
      <c r="AX804" s="14" t="s">
        <v>76</v>
      </c>
      <c r="AY804" s="174" t="s">
        <v>126</v>
      </c>
    </row>
    <row r="805" spans="2:65" s="12" customFormat="1" ht="11.25">
      <c r="B805" s="149"/>
      <c r="D805" s="145" t="s">
        <v>138</v>
      </c>
      <c r="E805" s="150" t="s">
        <v>1</v>
      </c>
      <c r="F805" s="151" t="s">
        <v>81</v>
      </c>
      <c r="H805" s="152">
        <v>1</v>
      </c>
      <c r="I805" s="153"/>
      <c r="L805" s="149"/>
      <c r="M805" s="154"/>
      <c r="T805" s="155"/>
      <c r="AT805" s="150" t="s">
        <v>138</v>
      </c>
      <c r="AU805" s="150" t="s">
        <v>85</v>
      </c>
      <c r="AV805" s="12" t="s">
        <v>85</v>
      </c>
      <c r="AW805" s="12" t="s">
        <v>33</v>
      </c>
      <c r="AX805" s="12" t="s">
        <v>76</v>
      </c>
      <c r="AY805" s="150" t="s">
        <v>126</v>
      </c>
    </row>
    <row r="806" spans="2:65" s="13" customFormat="1" ht="11.25">
      <c r="B806" s="156"/>
      <c r="D806" s="145" t="s">
        <v>138</v>
      </c>
      <c r="E806" s="157" t="s">
        <v>1</v>
      </c>
      <c r="F806" s="158" t="s">
        <v>140</v>
      </c>
      <c r="H806" s="159">
        <v>1</v>
      </c>
      <c r="I806" s="160"/>
      <c r="L806" s="156"/>
      <c r="M806" s="161"/>
      <c r="T806" s="162"/>
      <c r="AT806" s="157" t="s">
        <v>138</v>
      </c>
      <c r="AU806" s="157" t="s">
        <v>85</v>
      </c>
      <c r="AV806" s="13" t="s">
        <v>134</v>
      </c>
      <c r="AW806" s="13" t="s">
        <v>33</v>
      </c>
      <c r="AX806" s="13" t="s">
        <v>81</v>
      </c>
      <c r="AY806" s="157" t="s">
        <v>126</v>
      </c>
    </row>
    <row r="807" spans="2:65" s="1" customFormat="1" ht="37.9" customHeight="1">
      <c r="B807" s="131"/>
      <c r="C807" s="132" t="s">
        <v>623</v>
      </c>
      <c r="D807" s="132" t="s">
        <v>129</v>
      </c>
      <c r="E807" s="133" t="s">
        <v>624</v>
      </c>
      <c r="F807" s="134" t="s">
        <v>625</v>
      </c>
      <c r="G807" s="135" t="s">
        <v>276</v>
      </c>
      <c r="H807" s="136">
        <v>1</v>
      </c>
      <c r="I807" s="137"/>
      <c r="J807" s="138">
        <f>ROUND(I807*H807,2)</f>
        <v>0</v>
      </c>
      <c r="K807" s="134" t="s">
        <v>148</v>
      </c>
      <c r="L807" s="31"/>
      <c r="M807" s="139" t="s">
        <v>1</v>
      </c>
      <c r="N807" s="140" t="s">
        <v>41</v>
      </c>
      <c r="P807" s="141">
        <f>O807*H807</f>
        <v>0</v>
      </c>
      <c r="Q807" s="141">
        <v>0</v>
      </c>
      <c r="R807" s="141">
        <f>Q807*H807</f>
        <v>0</v>
      </c>
      <c r="S807" s="141">
        <v>0</v>
      </c>
      <c r="T807" s="142">
        <f>S807*H807</f>
        <v>0</v>
      </c>
      <c r="AR807" s="143" t="s">
        <v>225</v>
      </c>
      <c r="AT807" s="143" t="s">
        <v>129</v>
      </c>
      <c r="AU807" s="143" t="s">
        <v>85</v>
      </c>
      <c r="AY807" s="16" t="s">
        <v>126</v>
      </c>
      <c r="BE807" s="144">
        <f>IF(N807="základní",J807,0)</f>
        <v>0</v>
      </c>
      <c r="BF807" s="144">
        <f>IF(N807="snížená",J807,0)</f>
        <v>0</v>
      </c>
      <c r="BG807" s="144">
        <f>IF(N807="zákl. přenesená",J807,0)</f>
        <v>0</v>
      </c>
      <c r="BH807" s="144">
        <f>IF(N807="sníž. přenesená",J807,0)</f>
        <v>0</v>
      </c>
      <c r="BI807" s="144">
        <f>IF(N807="nulová",J807,0)</f>
        <v>0</v>
      </c>
      <c r="BJ807" s="16" t="s">
        <v>81</v>
      </c>
      <c r="BK807" s="144">
        <f>ROUND(I807*H807,2)</f>
        <v>0</v>
      </c>
      <c r="BL807" s="16" t="s">
        <v>225</v>
      </c>
      <c r="BM807" s="143" t="s">
        <v>626</v>
      </c>
    </row>
    <row r="808" spans="2:65" s="14" customFormat="1" ht="33.75">
      <c r="B808" s="173"/>
      <c r="D808" s="145" t="s">
        <v>138</v>
      </c>
      <c r="E808" s="174" t="s">
        <v>1</v>
      </c>
      <c r="F808" s="175" t="s">
        <v>627</v>
      </c>
      <c r="H808" s="174" t="s">
        <v>1</v>
      </c>
      <c r="I808" s="176"/>
      <c r="L808" s="173"/>
      <c r="M808" s="177"/>
      <c r="T808" s="178"/>
      <c r="AT808" s="174" t="s">
        <v>138</v>
      </c>
      <c r="AU808" s="174" t="s">
        <v>85</v>
      </c>
      <c r="AV808" s="14" t="s">
        <v>81</v>
      </c>
      <c r="AW808" s="14" t="s">
        <v>33</v>
      </c>
      <c r="AX808" s="14" t="s">
        <v>76</v>
      </c>
      <c r="AY808" s="174" t="s">
        <v>126</v>
      </c>
    </row>
    <row r="809" spans="2:65" s="14" customFormat="1" ht="33.75">
      <c r="B809" s="173"/>
      <c r="D809" s="145" t="s">
        <v>138</v>
      </c>
      <c r="E809" s="174" t="s">
        <v>1</v>
      </c>
      <c r="F809" s="175" t="s">
        <v>628</v>
      </c>
      <c r="H809" s="174" t="s">
        <v>1</v>
      </c>
      <c r="I809" s="176"/>
      <c r="L809" s="173"/>
      <c r="M809" s="177"/>
      <c r="T809" s="178"/>
      <c r="AT809" s="174" t="s">
        <v>138</v>
      </c>
      <c r="AU809" s="174" t="s">
        <v>85</v>
      </c>
      <c r="AV809" s="14" t="s">
        <v>81</v>
      </c>
      <c r="AW809" s="14" t="s">
        <v>33</v>
      </c>
      <c r="AX809" s="14" t="s">
        <v>76</v>
      </c>
      <c r="AY809" s="174" t="s">
        <v>126</v>
      </c>
    </row>
    <row r="810" spans="2:65" s="14" customFormat="1" ht="22.5">
      <c r="B810" s="173"/>
      <c r="D810" s="145" t="s">
        <v>138</v>
      </c>
      <c r="E810" s="174" t="s">
        <v>1</v>
      </c>
      <c r="F810" s="175" t="s">
        <v>629</v>
      </c>
      <c r="H810" s="174" t="s">
        <v>1</v>
      </c>
      <c r="I810" s="176"/>
      <c r="L810" s="173"/>
      <c r="M810" s="177"/>
      <c r="T810" s="178"/>
      <c r="AT810" s="174" t="s">
        <v>138</v>
      </c>
      <c r="AU810" s="174" t="s">
        <v>85</v>
      </c>
      <c r="AV810" s="14" t="s">
        <v>81</v>
      </c>
      <c r="AW810" s="14" t="s">
        <v>33</v>
      </c>
      <c r="AX810" s="14" t="s">
        <v>76</v>
      </c>
      <c r="AY810" s="174" t="s">
        <v>126</v>
      </c>
    </row>
    <row r="811" spans="2:65" s="14" customFormat="1" ht="22.5">
      <c r="B811" s="173"/>
      <c r="D811" s="145" t="s">
        <v>138</v>
      </c>
      <c r="E811" s="174" t="s">
        <v>1</v>
      </c>
      <c r="F811" s="175" t="s">
        <v>630</v>
      </c>
      <c r="H811" s="174" t="s">
        <v>1</v>
      </c>
      <c r="I811" s="176"/>
      <c r="L811" s="173"/>
      <c r="M811" s="177"/>
      <c r="T811" s="178"/>
      <c r="AT811" s="174" t="s">
        <v>138</v>
      </c>
      <c r="AU811" s="174" t="s">
        <v>85</v>
      </c>
      <c r="AV811" s="14" t="s">
        <v>81</v>
      </c>
      <c r="AW811" s="14" t="s">
        <v>33</v>
      </c>
      <c r="AX811" s="14" t="s">
        <v>76</v>
      </c>
      <c r="AY811" s="174" t="s">
        <v>126</v>
      </c>
    </row>
    <row r="812" spans="2:65" s="14" customFormat="1" ht="33.75">
      <c r="B812" s="173"/>
      <c r="D812" s="145" t="s">
        <v>138</v>
      </c>
      <c r="E812" s="174" t="s">
        <v>1</v>
      </c>
      <c r="F812" s="175" t="s">
        <v>631</v>
      </c>
      <c r="H812" s="174" t="s">
        <v>1</v>
      </c>
      <c r="I812" s="176"/>
      <c r="L812" s="173"/>
      <c r="M812" s="177"/>
      <c r="T812" s="178"/>
      <c r="AT812" s="174" t="s">
        <v>138</v>
      </c>
      <c r="AU812" s="174" t="s">
        <v>85</v>
      </c>
      <c r="AV812" s="14" t="s">
        <v>81</v>
      </c>
      <c r="AW812" s="14" t="s">
        <v>33</v>
      </c>
      <c r="AX812" s="14" t="s">
        <v>76</v>
      </c>
      <c r="AY812" s="174" t="s">
        <v>126</v>
      </c>
    </row>
    <row r="813" spans="2:65" s="14" customFormat="1" ht="33.75">
      <c r="B813" s="173"/>
      <c r="D813" s="145" t="s">
        <v>138</v>
      </c>
      <c r="E813" s="174" t="s">
        <v>1</v>
      </c>
      <c r="F813" s="175" t="s">
        <v>632</v>
      </c>
      <c r="H813" s="174" t="s">
        <v>1</v>
      </c>
      <c r="I813" s="176"/>
      <c r="L813" s="173"/>
      <c r="M813" s="177"/>
      <c r="T813" s="178"/>
      <c r="AT813" s="174" t="s">
        <v>138</v>
      </c>
      <c r="AU813" s="174" t="s">
        <v>85</v>
      </c>
      <c r="AV813" s="14" t="s">
        <v>81</v>
      </c>
      <c r="AW813" s="14" t="s">
        <v>33</v>
      </c>
      <c r="AX813" s="14" t="s">
        <v>76</v>
      </c>
      <c r="AY813" s="174" t="s">
        <v>126</v>
      </c>
    </row>
    <row r="814" spans="2:65" s="14" customFormat="1" ht="33.75">
      <c r="B814" s="173"/>
      <c r="D814" s="145" t="s">
        <v>138</v>
      </c>
      <c r="E814" s="174" t="s">
        <v>1</v>
      </c>
      <c r="F814" s="175" t="s">
        <v>633</v>
      </c>
      <c r="H814" s="174" t="s">
        <v>1</v>
      </c>
      <c r="I814" s="176"/>
      <c r="L814" s="173"/>
      <c r="M814" s="177"/>
      <c r="T814" s="178"/>
      <c r="AT814" s="174" t="s">
        <v>138</v>
      </c>
      <c r="AU814" s="174" t="s">
        <v>85</v>
      </c>
      <c r="AV814" s="14" t="s">
        <v>81</v>
      </c>
      <c r="AW814" s="14" t="s">
        <v>33</v>
      </c>
      <c r="AX814" s="14" t="s">
        <v>76</v>
      </c>
      <c r="AY814" s="174" t="s">
        <v>126</v>
      </c>
    </row>
    <row r="815" spans="2:65" s="14" customFormat="1" ht="22.5">
      <c r="B815" s="173"/>
      <c r="D815" s="145" t="s">
        <v>138</v>
      </c>
      <c r="E815" s="174" t="s">
        <v>1</v>
      </c>
      <c r="F815" s="175" t="s">
        <v>634</v>
      </c>
      <c r="H815" s="174" t="s">
        <v>1</v>
      </c>
      <c r="I815" s="176"/>
      <c r="L815" s="173"/>
      <c r="M815" s="177"/>
      <c r="T815" s="178"/>
      <c r="AT815" s="174" t="s">
        <v>138</v>
      </c>
      <c r="AU815" s="174" t="s">
        <v>85</v>
      </c>
      <c r="AV815" s="14" t="s">
        <v>81</v>
      </c>
      <c r="AW815" s="14" t="s">
        <v>33</v>
      </c>
      <c r="AX815" s="14" t="s">
        <v>76</v>
      </c>
      <c r="AY815" s="174" t="s">
        <v>126</v>
      </c>
    </row>
    <row r="816" spans="2:65" s="14" customFormat="1" ht="22.5">
      <c r="B816" s="173"/>
      <c r="D816" s="145" t="s">
        <v>138</v>
      </c>
      <c r="E816" s="174" t="s">
        <v>1</v>
      </c>
      <c r="F816" s="175" t="s">
        <v>635</v>
      </c>
      <c r="H816" s="174" t="s">
        <v>1</v>
      </c>
      <c r="I816" s="176"/>
      <c r="L816" s="173"/>
      <c r="M816" s="177"/>
      <c r="T816" s="178"/>
      <c r="AT816" s="174" t="s">
        <v>138</v>
      </c>
      <c r="AU816" s="174" t="s">
        <v>85</v>
      </c>
      <c r="AV816" s="14" t="s">
        <v>81</v>
      </c>
      <c r="AW816" s="14" t="s">
        <v>33</v>
      </c>
      <c r="AX816" s="14" t="s">
        <v>76</v>
      </c>
      <c r="AY816" s="174" t="s">
        <v>126</v>
      </c>
    </row>
    <row r="817" spans="2:65" s="14" customFormat="1" ht="11.25">
      <c r="B817" s="173"/>
      <c r="D817" s="145" t="s">
        <v>138</v>
      </c>
      <c r="E817" s="174" t="s">
        <v>1</v>
      </c>
      <c r="F817" s="175" t="s">
        <v>636</v>
      </c>
      <c r="H817" s="174" t="s">
        <v>1</v>
      </c>
      <c r="I817" s="176"/>
      <c r="L817" s="173"/>
      <c r="M817" s="177"/>
      <c r="T817" s="178"/>
      <c r="AT817" s="174" t="s">
        <v>138</v>
      </c>
      <c r="AU817" s="174" t="s">
        <v>85</v>
      </c>
      <c r="AV817" s="14" t="s">
        <v>81</v>
      </c>
      <c r="AW817" s="14" t="s">
        <v>33</v>
      </c>
      <c r="AX817" s="14" t="s">
        <v>76</v>
      </c>
      <c r="AY817" s="174" t="s">
        <v>126</v>
      </c>
    </row>
    <row r="818" spans="2:65" s="14" customFormat="1" ht="22.5">
      <c r="B818" s="173"/>
      <c r="D818" s="145" t="s">
        <v>138</v>
      </c>
      <c r="E818" s="174" t="s">
        <v>1</v>
      </c>
      <c r="F818" s="175" t="s">
        <v>449</v>
      </c>
      <c r="H818" s="174" t="s">
        <v>1</v>
      </c>
      <c r="I818" s="176"/>
      <c r="L818" s="173"/>
      <c r="M818" s="177"/>
      <c r="T818" s="178"/>
      <c r="AT818" s="174" t="s">
        <v>138</v>
      </c>
      <c r="AU818" s="174" t="s">
        <v>85</v>
      </c>
      <c r="AV818" s="14" t="s">
        <v>81</v>
      </c>
      <c r="AW818" s="14" t="s">
        <v>33</v>
      </c>
      <c r="AX818" s="14" t="s">
        <v>76</v>
      </c>
      <c r="AY818" s="174" t="s">
        <v>126</v>
      </c>
    </row>
    <row r="819" spans="2:65" s="12" customFormat="1" ht="11.25">
      <c r="B819" s="149"/>
      <c r="D819" s="145" t="s">
        <v>138</v>
      </c>
      <c r="E819" s="150" t="s">
        <v>1</v>
      </c>
      <c r="F819" s="151" t="s">
        <v>81</v>
      </c>
      <c r="H819" s="152">
        <v>1</v>
      </c>
      <c r="I819" s="153"/>
      <c r="L819" s="149"/>
      <c r="M819" s="154"/>
      <c r="T819" s="155"/>
      <c r="AT819" s="150" t="s">
        <v>138</v>
      </c>
      <c r="AU819" s="150" t="s">
        <v>85</v>
      </c>
      <c r="AV819" s="12" t="s">
        <v>85</v>
      </c>
      <c r="AW819" s="12" t="s">
        <v>33</v>
      </c>
      <c r="AX819" s="12" t="s">
        <v>76</v>
      </c>
      <c r="AY819" s="150" t="s">
        <v>126</v>
      </c>
    </row>
    <row r="820" spans="2:65" s="13" customFormat="1" ht="11.25">
      <c r="B820" s="156"/>
      <c r="D820" s="145" t="s">
        <v>138</v>
      </c>
      <c r="E820" s="157" t="s">
        <v>1</v>
      </c>
      <c r="F820" s="158" t="s">
        <v>140</v>
      </c>
      <c r="H820" s="159">
        <v>1</v>
      </c>
      <c r="I820" s="160"/>
      <c r="L820" s="156"/>
      <c r="M820" s="161"/>
      <c r="T820" s="162"/>
      <c r="AT820" s="157" t="s">
        <v>138</v>
      </c>
      <c r="AU820" s="157" t="s">
        <v>85</v>
      </c>
      <c r="AV820" s="13" t="s">
        <v>134</v>
      </c>
      <c r="AW820" s="13" t="s">
        <v>33</v>
      </c>
      <c r="AX820" s="13" t="s">
        <v>81</v>
      </c>
      <c r="AY820" s="157" t="s">
        <v>126</v>
      </c>
    </row>
    <row r="821" spans="2:65" s="1" customFormat="1" ht="37.9" customHeight="1">
      <c r="B821" s="131"/>
      <c r="C821" s="132" t="s">
        <v>637</v>
      </c>
      <c r="D821" s="132" t="s">
        <v>129</v>
      </c>
      <c r="E821" s="133" t="s">
        <v>638</v>
      </c>
      <c r="F821" s="134" t="s">
        <v>639</v>
      </c>
      <c r="G821" s="135" t="s">
        <v>276</v>
      </c>
      <c r="H821" s="136">
        <v>1</v>
      </c>
      <c r="I821" s="137"/>
      <c r="J821" s="138">
        <f>ROUND(I821*H821,2)</f>
        <v>0</v>
      </c>
      <c r="K821" s="134" t="s">
        <v>148</v>
      </c>
      <c r="L821" s="31"/>
      <c r="M821" s="139" t="s">
        <v>1</v>
      </c>
      <c r="N821" s="140" t="s">
        <v>41</v>
      </c>
      <c r="P821" s="141">
        <f>O821*H821</f>
        <v>0</v>
      </c>
      <c r="Q821" s="141">
        <v>0</v>
      </c>
      <c r="R821" s="141">
        <f>Q821*H821</f>
        <v>0</v>
      </c>
      <c r="S821" s="141">
        <v>0</v>
      </c>
      <c r="T821" s="142">
        <f>S821*H821</f>
        <v>0</v>
      </c>
      <c r="AR821" s="143" t="s">
        <v>225</v>
      </c>
      <c r="AT821" s="143" t="s">
        <v>129</v>
      </c>
      <c r="AU821" s="143" t="s">
        <v>85</v>
      </c>
      <c r="AY821" s="16" t="s">
        <v>126</v>
      </c>
      <c r="BE821" s="144">
        <f>IF(N821="základní",J821,0)</f>
        <v>0</v>
      </c>
      <c r="BF821" s="144">
        <f>IF(N821="snížená",J821,0)</f>
        <v>0</v>
      </c>
      <c r="BG821" s="144">
        <f>IF(N821="zákl. přenesená",J821,0)</f>
        <v>0</v>
      </c>
      <c r="BH821" s="144">
        <f>IF(N821="sníž. přenesená",J821,0)</f>
        <v>0</v>
      </c>
      <c r="BI821" s="144">
        <f>IF(N821="nulová",J821,0)</f>
        <v>0</v>
      </c>
      <c r="BJ821" s="16" t="s">
        <v>81</v>
      </c>
      <c r="BK821" s="144">
        <f>ROUND(I821*H821,2)</f>
        <v>0</v>
      </c>
      <c r="BL821" s="16" t="s">
        <v>225</v>
      </c>
      <c r="BM821" s="143" t="s">
        <v>640</v>
      </c>
    </row>
    <row r="822" spans="2:65" s="14" customFormat="1" ht="22.5">
      <c r="B822" s="173"/>
      <c r="D822" s="145" t="s">
        <v>138</v>
      </c>
      <c r="E822" s="174" t="s">
        <v>1</v>
      </c>
      <c r="F822" s="175" t="s">
        <v>641</v>
      </c>
      <c r="H822" s="174" t="s">
        <v>1</v>
      </c>
      <c r="I822" s="176"/>
      <c r="L822" s="173"/>
      <c r="M822" s="177"/>
      <c r="T822" s="178"/>
      <c r="AT822" s="174" t="s">
        <v>138</v>
      </c>
      <c r="AU822" s="174" t="s">
        <v>85</v>
      </c>
      <c r="AV822" s="14" t="s">
        <v>81</v>
      </c>
      <c r="AW822" s="14" t="s">
        <v>33</v>
      </c>
      <c r="AX822" s="14" t="s">
        <v>76</v>
      </c>
      <c r="AY822" s="174" t="s">
        <v>126</v>
      </c>
    </row>
    <row r="823" spans="2:65" s="14" customFormat="1" ht="33.75">
      <c r="B823" s="173"/>
      <c r="D823" s="145" t="s">
        <v>138</v>
      </c>
      <c r="E823" s="174" t="s">
        <v>1</v>
      </c>
      <c r="F823" s="175" t="s">
        <v>642</v>
      </c>
      <c r="H823" s="174" t="s">
        <v>1</v>
      </c>
      <c r="I823" s="176"/>
      <c r="L823" s="173"/>
      <c r="M823" s="177"/>
      <c r="T823" s="178"/>
      <c r="AT823" s="174" t="s">
        <v>138</v>
      </c>
      <c r="AU823" s="174" t="s">
        <v>85</v>
      </c>
      <c r="AV823" s="14" t="s">
        <v>81</v>
      </c>
      <c r="AW823" s="14" t="s">
        <v>33</v>
      </c>
      <c r="AX823" s="14" t="s">
        <v>76</v>
      </c>
      <c r="AY823" s="174" t="s">
        <v>126</v>
      </c>
    </row>
    <row r="824" spans="2:65" s="14" customFormat="1" ht="22.5">
      <c r="B824" s="173"/>
      <c r="D824" s="145" t="s">
        <v>138</v>
      </c>
      <c r="E824" s="174" t="s">
        <v>1</v>
      </c>
      <c r="F824" s="175" t="s">
        <v>643</v>
      </c>
      <c r="H824" s="174" t="s">
        <v>1</v>
      </c>
      <c r="I824" s="176"/>
      <c r="L824" s="173"/>
      <c r="M824" s="177"/>
      <c r="T824" s="178"/>
      <c r="AT824" s="174" t="s">
        <v>138</v>
      </c>
      <c r="AU824" s="174" t="s">
        <v>85</v>
      </c>
      <c r="AV824" s="14" t="s">
        <v>81</v>
      </c>
      <c r="AW824" s="14" t="s">
        <v>33</v>
      </c>
      <c r="AX824" s="14" t="s">
        <v>76</v>
      </c>
      <c r="AY824" s="174" t="s">
        <v>126</v>
      </c>
    </row>
    <row r="825" spans="2:65" s="14" customFormat="1" ht="33.75">
      <c r="B825" s="173"/>
      <c r="D825" s="145" t="s">
        <v>138</v>
      </c>
      <c r="E825" s="174" t="s">
        <v>1</v>
      </c>
      <c r="F825" s="175" t="s">
        <v>644</v>
      </c>
      <c r="H825" s="174" t="s">
        <v>1</v>
      </c>
      <c r="I825" s="176"/>
      <c r="L825" s="173"/>
      <c r="M825" s="177"/>
      <c r="T825" s="178"/>
      <c r="AT825" s="174" t="s">
        <v>138</v>
      </c>
      <c r="AU825" s="174" t="s">
        <v>85</v>
      </c>
      <c r="AV825" s="14" t="s">
        <v>81</v>
      </c>
      <c r="AW825" s="14" t="s">
        <v>33</v>
      </c>
      <c r="AX825" s="14" t="s">
        <v>76</v>
      </c>
      <c r="AY825" s="174" t="s">
        <v>126</v>
      </c>
    </row>
    <row r="826" spans="2:65" s="14" customFormat="1" ht="33.75">
      <c r="B826" s="173"/>
      <c r="D826" s="145" t="s">
        <v>138</v>
      </c>
      <c r="E826" s="174" t="s">
        <v>1</v>
      </c>
      <c r="F826" s="175" t="s">
        <v>645</v>
      </c>
      <c r="H826" s="174" t="s">
        <v>1</v>
      </c>
      <c r="I826" s="176"/>
      <c r="L826" s="173"/>
      <c r="M826" s="177"/>
      <c r="T826" s="178"/>
      <c r="AT826" s="174" t="s">
        <v>138</v>
      </c>
      <c r="AU826" s="174" t="s">
        <v>85</v>
      </c>
      <c r="AV826" s="14" t="s">
        <v>81</v>
      </c>
      <c r="AW826" s="14" t="s">
        <v>33</v>
      </c>
      <c r="AX826" s="14" t="s">
        <v>76</v>
      </c>
      <c r="AY826" s="174" t="s">
        <v>126</v>
      </c>
    </row>
    <row r="827" spans="2:65" s="14" customFormat="1" ht="22.5">
      <c r="B827" s="173"/>
      <c r="D827" s="145" t="s">
        <v>138</v>
      </c>
      <c r="E827" s="174" t="s">
        <v>1</v>
      </c>
      <c r="F827" s="175" t="s">
        <v>646</v>
      </c>
      <c r="H827" s="174" t="s">
        <v>1</v>
      </c>
      <c r="I827" s="176"/>
      <c r="L827" s="173"/>
      <c r="M827" s="177"/>
      <c r="T827" s="178"/>
      <c r="AT827" s="174" t="s">
        <v>138</v>
      </c>
      <c r="AU827" s="174" t="s">
        <v>85</v>
      </c>
      <c r="AV827" s="14" t="s">
        <v>81</v>
      </c>
      <c r="AW827" s="14" t="s">
        <v>33</v>
      </c>
      <c r="AX827" s="14" t="s">
        <v>76</v>
      </c>
      <c r="AY827" s="174" t="s">
        <v>126</v>
      </c>
    </row>
    <row r="828" spans="2:65" s="14" customFormat="1" ht="22.5">
      <c r="B828" s="173"/>
      <c r="D828" s="145" t="s">
        <v>138</v>
      </c>
      <c r="E828" s="174" t="s">
        <v>1</v>
      </c>
      <c r="F828" s="175" t="s">
        <v>647</v>
      </c>
      <c r="H828" s="174" t="s">
        <v>1</v>
      </c>
      <c r="I828" s="176"/>
      <c r="L828" s="173"/>
      <c r="M828" s="177"/>
      <c r="T828" s="178"/>
      <c r="AT828" s="174" t="s">
        <v>138</v>
      </c>
      <c r="AU828" s="174" t="s">
        <v>85</v>
      </c>
      <c r="AV828" s="14" t="s">
        <v>81</v>
      </c>
      <c r="AW828" s="14" t="s">
        <v>33</v>
      </c>
      <c r="AX828" s="14" t="s">
        <v>76</v>
      </c>
      <c r="AY828" s="174" t="s">
        <v>126</v>
      </c>
    </row>
    <row r="829" spans="2:65" s="14" customFormat="1" ht="22.5">
      <c r="B829" s="173"/>
      <c r="D829" s="145" t="s">
        <v>138</v>
      </c>
      <c r="E829" s="174" t="s">
        <v>1</v>
      </c>
      <c r="F829" s="175" t="s">
        <v>648</v>
      </c>
      <c r="H829" s="174" t="s">
        <v>1</v>
      </c>
      <c r="I829" s="176"/>
      <c r="L829" s="173"/>
      <c r="M829" s="177"/>
      <c r="T829" s="178"/>
      <c r="AT829" s="174" t="s">
        <v>138</v>
      </c>
      <c r="AU829" s="174" t="s">
        <v>85</v>
      </c>
      <c r="AV829" s="14" t="s">
        <v>81</v>
      </c>
      <c r="AW829" s="14" t="s">
        <v>33</v>
      </c>
      <c r="AX829" s="14" t="s">
        <v>76</v>
      </c>
      <c r="AY829" s="174" t="s">
        <v>126</v>
      </c>
    </row>
    <row r="830" spans="2:65" s="14" customFormat="1" ht="11.25">
      <c r="B830" s="173"/>
      <c r="D830" s="145" t="s">
        <v>138</v>
      </c>
      <c r="E830" s="174" t="s">
        <v>1</v>
      </c>
      <c r="F830" s="175" t="s">
        <v>649</v>
      </c>
      <c r="H830" s="174" t="s">
        <v>1</v>
      </c>
      <c r="I830" s="176"/>
      <c r="L830" s="173"/>
      <c r="M830" s="177"/>
      <c r="T830" s="178"/>
      <c r="AT830" s="174" t="s">
        <v>138</v>
      </c>
      <c r="AU830" s="174" t="s">
        <v>85</v>
      </c>
      <c r="AV830" s="14" t="s">
        <v>81</v>
      </c>
      <c r="AW830" s="14" t="s">
        <v>33</v>
      </c>
      <c r="AX830" s="14" t="s">
        <v>76</v>
      </c>
      <c r="AY830" s="174" t="s">
        <v>126</v>
      </c>
    </row>
    <row r="831" spans="2:65" s="14" customFormat="1" ht="11.25">
      <c r="B831" s="173"/>
      <c r="D831" s="145" t="s">
        <v>138</v>
      </c>
      <c r="E831" s="174" t="s">
        <v>1</v>
      </c>
      <c r="F831" s="175" t="s">
        <v>650</v>
      </c>
      <c r="H831" s="174" t="s">
        <v>1</v>
      </c>
      <c r="I831" s="176"/>
      <c r="L831" s="173"/>
      <c r="M831" s="177"/>
      <c r="T831" s="178"/>
      <c r="AT831" s="174" t="s">
        <v>138</v>
      </c>
      <c r="AU831" s="174" t="s">
        <v>85</v>
      </c>
      <c r="AV831" s="14" t="s">
        <v>81</v>
      </c>
      <c r="AW831" s="14" t="s">
        <v>33</v>
      </c>
      <c r="AX831" s="14" t="s">
        <v>76</v>
      </c>
      <c r="AY831" s="174" t="s">
        <v>126</v>
      </c>
    </row>
    <row r="832" spans="2:65" s="14" customFormat="1" ht="22.5">
      <c r="B832" s="173"/>
      <c r="D832" s="145" t="s">
        <v>138</v>
      </c>
      <c r="E832" s="174" t="s">
        <v>1</v>
      </c>
      <c r="F832" s="175" t="s">
        <v>449</v>
      </c>
      <c r="H832" s="174" t="s">
        <v>1</v>
      </c>
      <c r="I832" s="176"/>
      <c r="L832" s="173"/>
      <c r="M832" s="177"/>
      <c r="T832" s="178"/>
      <c r="AT832" s="174" t="s">
        <v>138</v>
      </c>
      <c r="AU832" s="174" t="s">
        <v>85</v>
      </c>
      <c r="AV832" s="14" t="s">
        <v>81</v>
      </c>
      <c r="AW832" s="14" t="s">
        <v>33</v>
      </c>
      <c r="AX832" s="14" t="s">
        <v>76</v>
      </c>
      <c r="AY832" s="174" t="s">
        <v>126</v>
      </c>
    </row>
    <row r="833" spans="2:65" s="12" customFormat="1" ht="11.25">
      <c r="B833" s="149"/>
      <c r="D833" s="145" t="s">
        <v>138</v>
      </c>
      <c r="E833" s="150" t="s">
        <v>1</v>
      </c>
      <c r="F833" s="151" t="s">
        <v>81</v>
      </c>
      <c r="H833" s="152">
        <v>1</v>
      </c>
      <c r="I833" s="153"/>
      <c r="L833" s="149"/>
      <c r="M833" s="154"/>
      <c r="T833" s="155"/>
      <c r="AT833" s="150" t="s">
        <v>138</v>
      </c>
      <c r="AU833" s="150" t="s">
        <v>85</v>
      </c>
      <c r="AV833" s="12" t="s">
        <v>85</v>
      </c>
      <c r="AW833" s="12" t="s">
        <v>33</v>
      </c>
      <c r="AX833" s="12" t="s">
        <v>76</v>
      </c>
      <c r="AY833" s="150" t="s">
        <v>126</v>
      </c>
    </row>
    <row r="834" spans="2:65" s="13" customFormat="1" ht="11.25">
      <c r="B834" s="156"/>
      <c r="D834" s="145" t="s">
        <v>138</v>
      </c>
      <c r="E834" s="157" t="s">
        <v>1</v>
      </c>
      <c r="F834" s="158" t="s">
        <v>140</v>
      </c>
      <c r="H834" s="159">
        <v>1</v>
      </c>
      <c r="I834" s="160"/>
      <c r="L834" s="156"/>
      <c r="M834" s="161"/>
      <c r="T834" s="162"/>
      <c r="AT834" s="157" t="s">
        <v>138</v>
      </c>
      <c r="AU834" s="157" t="s">
        <v>85</v>
      </c>
      <c r="AV834" s="13" t="s">
        <v>134</v>
      </c>
      <c r="AW834" s="13" t="s">
        <v>33</v>
      </c>
      <c r="AX834" s="13" t="s">
        <v>81</v>
      </c>
      <c r="AY834" s="157" t="s">
        <v>126</v>
      </c>
    </row>
    <row r="835" spans="2:65" s="1" customFormat="1" ht="37.9" customHeight="1">
      <c r="B835" s="131"/>
      <c r="C835" s="132" t="s">
        <v>651</v>
      </c>
      <c r="D835" s="132" t="s">
        <v>129</v>
      </c>
      <c r="E835" s="133" t="s">
        <v>652</v>
      </c>
      <c r="F835" s="134" t="s">
        <v>653</v>
      </c>
      <c r="G835" s="135" t="s">
        <v>276</v>
      </c>
      <c r="H835" s="136">
        <v>1</v>
      </c>
      <c r="I835" s="137"/>
      <c r="J835" s="138">
        <f>ROUND(I835*H835,2)</f>
        <v>0</v>
      </c>
      <c r="K835" s="134" t="s">
        <v>148</v>
      </c>
      <c r="L835" s="31"/>
      <c r="M835" s="139" t="s">
        <v>1</v>
      </c>
      <c r="N835" s="140" t="s">
        <v>41</v>
      </c>
      <c r="P835" s="141">
        <f>O835*H835</f>
        <v>0</v>
      </c>
      <c r="Q835" s="141">
        <v>0</v>
      </c>
      <c r="R835" s="141">
        <f>Q835*H835</f>
        <v>0</v>
      </c>
      <c r="S835" s="141">
        <v>0</v>
      </c>
      <c r="T835" s="142">
        <f>S835*H835</f>
        <v>0</v>
      </c>
      <c r="AR835" s="143" t="s">
        <v>225</v>
      </c>
      <c r="AT835" s="143" t="s">
        <v>129</v>
      </c>
      <c r="AU835" s="143" t="s">
        <v>85</v>
      </c>
      <c r="AY835" s="16" t="s">
        <v>126</v>
      </c>
      <c r="BE835" s="144">
        <f>IF(N835="základní",J835,0)</f>
        <v>0</v>
      </c>
      <c r="BF835" s="144">
        <f>IF(N835="snížená",J835,0)</f>
        <v>0</v>
      </c>
      <c r="BG835" s="144">
        <f>IF(N835="zákl. přenesená",J835,0)</f>
        <v>0</v>
      </c>
      <c r="BH835" s="144">
        <f>IF(N835="sníž. přenesená",J835,0)</f>
        <v>0</v>
      </c>
      <c r="BI835" s="144">
        <f>IF(N835="nulová",J835,0)</f>
        <v>0</v>
      </c>
      <c r="BJ835" s="16" t="s">
        <v>81</v>
      </c>
      <c r="BK835" s="144">
        <f>ROUND(I835*H835,2)</f>
        <v>0</v>
      </c>
      <c r="BL835" s="16" t="s">
        <v>225</v>
      </c>
      <c r="BM835" s="143" t="s">
        <v>654</v>
      </c>
    </row>
    <row r="836" spans="2:65" s="14" customFormat="1" ht="22.5">
      <c r="B836" s="173"/>
      <c r="D836" s="145" t="s">
        <v>138</v>
      </c>
      <c r="E836" s="174" t="s">
        <v>1</v>
      </c>
      <c r="F836" s="175" t="s">
        <v>655</v>
      </c>
      <c r="H836" s="174" t="s">
        <v>1</v>
      </c>
      <c r="I836" s="176"/>
      <c r="L836" s="173"/>
      <c r="M836" s="177"/>
      <c r="T836" s="178"/>
      <c r="AT836" s="174" t="s">
        <v>138</v>
      </c>
      <c r="AU836" s="174" t="s">
        <v>85</v>
      </c>
      <c r="AV836" s="14" t="s">
        <v>81</v>
      </c>
      <c r="AW836" s="14" t="s">
        <v>33</v>
      </c>
      <c r="AX836" s="14" t="s">
        <v>76</v>
      </c>
      <c r="AY836" s="174" t="s">
        <v>126</v>
      </c>
    </row>
    <row r="837" spans="2:65" s="14" customFormat="1" ht="22.5">
      <c r="B837" s="173"/>
      <c r="D837" s="145" t="s">
        <v>138</v>
      </c>
      <c r="E837" s="174" t="s">
        <v>1</v>
      </c>
      <c r="F837" s="175" t="s">
        <v>656</v>
      </c>
      <c r="H837" s="174" t="s">
        <v>1</v>
      </c>
      <c r="I837" s="176"/>
      <c r="L837" s="173"/>
      <c r="M837" s="177"/>
      <c r="T837" s="178"/>
      <c r="AT837" s="174" t="s">
        <v>138</v>
      </c>
      <c r="AU837" s="174" t="s">
        <v>85</v>
      </c>
      <c r="AV837" s="14" t="s">
        <v>81</v>
      </c>
      <c r="AW837" s="14" t="s">
        <v>33</v>
      </c>
      <c r="AX837" s="14" t="s">
        <v>76</v>
      </c>
      <c r="AY837" s="174" t="s">
        <v>126</v>
      </c>
    </row>
    <row r="838" spans="2:65" s="14" customFormat="1" ht="22.5">
      <c r="B838" s="173"/>
      <c r="D838" s="145" t="s">
        <v>138</v>
      </c>
      <c r="E838" s="174" t="s">
        <v>1</v>
      </c>
      <c r="F838" s="175" t="s">
        <v>657</v>
      </c>
      <c r="H838" s="174" t="s">
        <v>1</v>
      </c>
      <c r="I838" s="176"/>
      <c r="L838" s="173"/>
      <c r="M838" s="177"/>
      <c r="T838" s="178"/>
      <c r="AT838" s="174" t="s">
        <v>138</v>
      </c>
      <c r="AU838" s="174" t="s">
        <v>85</v>
      </c>
      <c r="AV838" s="14" t="s">
        <v>81</v>
      </c>
      <c r="AW838" s="14" t="s">
        <v>33</v>
      </c>
      <c r="AX838" s="14" t="s">
        <v>76</v>
      </c>
      <c r="AY838" s="174" t="s">
        <v>126</v>
      </c>
    </row>
    <row r="839" spans="2:65" s="14" customFormat="1" ht="22.5">
      <c r="B839" s="173"/>
      <c r="D839" s="145" t="s">
        <v>138</v>
      </c>
      <c r="E839" s="174" t="s">
        <v>1</v>
      </c>
      <c r="F839" s="175" t="s">
        <v>658</v>
      </c>
      <c r="H839" s="174" t="s">
        <v>1</v>
      </c>
      <c r="I839" s="176"/>
      <c r="L839" s="173"/>
      <c r="M839" s="177"/>
      <c r="T839" s="178"/>
      <c r="AT839" s="174" t="s">
        <v>138</v>
      </c>
      <c r="AU839" s="174" t="s">
        <v>85</v>
      </c>
      <c r="AV839" s="14" t="s">
        <v>81</v>
      </c>
      <c r="AW839" s="14" t="s">
        <v>33</v>
      </c>
      <c r="AX839" s="14" t="s">
        <v>76</v>
      </c>
      <c r="AY839" s="174" t="s">
        <v>126</v>
      </c>
    </row>
    <row r="840" spans="2:65" s="14" customFormat="1" ht="22.5">
      <c r="B840" s="173"/>
      <c r="D840" s="145" t="s">
        <v>138</v>
      </c>
      <c r="E840" s="174" t="s">
        <v>1</v>
      </c>
      <c r="F840" s="175" t="s">
        <v>659</v>
      </c>
      <c r="H840" s="174" t="s">
        <v>1</v>
      </c>
      <c r="I840" s="176"/>
      <c r="L840" s="173"/>
      <c r="M840" s="177"/>
      <c r="T840" s="178"/>
      <c r="AT840" s="174" t="s">
        <v>138</v>
      </c>
      <c r="AU840" s="174" t="s">
        <v>85</v>
      </c>
      <c r="AV840" s="14" t="s">
        <v>81</v>
      </c>
      <c r="AW840" s="14" t="s">
        <v>33</v>
      </c>
      <c r="AX840" s="14" t="s">
        <v>76</v>
      </c>
      <c r="AY840" s="174" t="s">
        <v>126</v>
      </c>
    </row>
    <row r="841" spans="2:65" s="14" customFormat="1" ht="22.5">
      <c r="B841" s="173"/>
      <c r="D841" s="145" t="s">
        <v>138</v>
      </c>
      <c r="E841" s="174" t="s">
        <v>1</v>
      </c>
      <c r="F841" s="175" t="s">
        <v>449</v>
      </c>
      <c r="H841" s="174" t="s">
        <v>1</v>
      </c>
      <c r="I841" s="176"/>
      <c r="L841" s="173"/>
      <c r="M841" s="177"/>
      <c r="T841" s="178"/>
      <c r="AT841" s="174" t="s">
        <v>138</v>
      </c>
      <c r="AU841" s="174" t="s">
        <v>85</v>
      </c>
      <c r="AV841" s="14" t="s">
        <v>81</v>
      </c>
      <c r="AW841" s="14" t="s">
        <v>33</v>
      </c>
      <c r="AX841" s="14" t="s">
        <v>76</v>
      </c>
      <c r="AY841" s="174" t="s">
        <v>126</v>
      </c>
    </row>
    <row r="842" spans="2:65" s="12" customFormat="1" ht="11.25">
      <c r="B842" s="149"/>
      <c r="D842" s="145" t="s">
        <v>138</v>
      </c>
      <c r="E842" s="150" t="s">
        <v>1</v>
      </c>
      <c r="F842" s="151" t="s">
        <v>81</v>
      </c>
      <c r="H842" s="152">
        <v>1</v>
      </c>
      <c r="I842" s="153"/>
      <c r="L842" s="149"/>
      <c r="M842" s="154"/>
      <c r="T842" s="155"/>
      <c r="AT842" s="150" t="s">
        <v>138</v>
      </c>
      <c r="AU842" s="150" t="s">
        <v>85</v>
      </c>
      <c r="AV842" s="12" t="s">
        <v>85</v>
      </c>
      <c r="AW842" s="12" t="s">
        <v>33</v>
      </c>
      <c r="AX842" s="12" t="s">
        <v>76</v>
      </c>
      <c r="AY842" s="150" t="s">
        <v>126</v>
      </c>
    </row>
    <row r="843" spans="2:65" s="13" customFormat="1" ht="11.25">
      <c r="B843" s="156"/>
      <c r="D843" s="145" t="s">
        <v>138</v>
      </c>
      <c r="E843" s="157" t="s">
        <v>1</v>
      </c>
      <c r="F843" s="158" t="s">
        <v>140</v>
      </c>
      <c r="H843" s="159">
        <v>1</v>
      </c>
      <c r="I843" s="160"/>
      <c r="L843" s="156"/>
      <c r="M843" s="161"/>
      <c r="T843" s="162"/>
      <c r="AT843" s="157" t="s">
        <v>138</v>
      </c>
      <c r="AU843" s="157" t="s">
        <v>85</v>
      </c>
      <c r="AV843" s="13" t="s">
        <v>134</v>
      </c>
      <c r="AW843" s="13" t="s">
        <v>33</v>
      </c>
      <c r="AX843" s="13" t="s">
        <v>81</v>
      </c>
      <c r="AY843" s="157" t="s">
        <v>126</v>
      </c>
    </row>
    <row r="844" spans="2:65" s="1" customFormat="1" ht="37.9" customHeight="1">
      <c r="B844" s="131"/>
      <c r="C844" s="132" t="s">
        <v>660</v>
      </c>
      <c r="D844" s="132" t="s">
        <v>129</v>
      </c>
      <c r="E844" s="133" t="s">
        <v>661</v>
      </c>
      <c r="F844" s="134" t="s">
        <v>662</v>
      </c>
      <c r="G844" s="135" t="s">
        <v>276</v>
      </c>
      <c r="H844" s="136">
        <v>1</v>
      </c>
      <c r="I844" s="137"/>
      <c r="J844" s="138">
        <f>ROUND(I844*H844,2)</f>
        <v>0</v>
      </c>
      <c r="K844" s="134" t="s">
        <v>148</v>
      </c>
      <c r="L844" s="31"/>
      <c r="M844" s="139" t="s">
        <v>1</v>
      </c>
      <c r="N844" s="140" t="s">
        <v>41</v>
      </c>
      <c r="P844" s="141">
        <f>O844*H844</f>
        <v>0</v>
      </c>
      <c r="Q844" s="141">
        <v>0</v>
      </c>
      <c r="R844" s="141">
        <f>Q844*H844</f>
        <v>0</v>
      </c>
      <c r="S844" s="141">
        <v>0</v>
      </c>
      <c r="T844" s="142">
        <f>S844*H844</f>
        <v>0</v>
      </c>
      <c r="AR844" s="143" t="s">
        <v>225</v>
      </c>
      <c r="AT844" s="143" t="s">
        <v>129</v>
      </c>
      <c r="AU844" s="143" t="s">
        <v>85</v>
      </c>
      <c r="AY844" s="16" t="s">
        <v>126</v>
      </c>
      <c r="BE844" s="144">
        <f>IF(N844="základní",J844,0)</f>
        <v>0</v>
      </c>
      <c r="BF844" s="144">
        <f>IF(N844="snížená",J844,0)</f>
        <v>0</v>
      </c>
      <c r="BG844" s="144">
        <f>IF(N844="zákl. přenesená",J844,0)</f>
        <v>0</v>
      </c>
      <c r="BH844" s="144">
        <f>IF(N844="sníž. přenesená",J844,0)</f>
        <v>0</v>
      </c>
      <c r="BI844" s="144">
        <f>IF(N844="nulová",J844,0)</f>
        <v>0</v>
      </c>
      <c r="BJ844" s="16" t="s">
        <v>81</v>
      </c>
      <c r="BK844" s="144">
        <f>ROUND(I844*H844,2)</f>
        <v>0</v>
      </c>
      <c r="BL844" s="16" t="s">
        <v>225</v>
      </c>
      <c r="BM844" s="143" t="s">
        <v>663</v>
      </c>
    </row>
    <row r="845" spans="2:65" s="14" customFormat="1" ht="33.75">
      <c r="B845" s="173"/>
      <c r="D845" s="145" t="s">
        <v>138</v>
      </c>
      <c r="E845" s="174" t="s">
        <v>1</v>
      </c>
      <c r="F845" s="175" t="s">
        <v>664</v>
      </c>
      <c r="H845" s="174" t="s">
        <v>1</v>
      </c>
      <c r="I845" s="176"/>
      <c r="L845" s="173"/>
      <c r="M845" s="177"/>
      <c r="T845" s="178"/>
      <c r="AT845" s="174" t="s">
        <v>138</v>
      </c>
      <c r="AU845" s="174" t="s">
        <v>85</v>
      </c>
      <c r="AV845" s="14" t="s">
        <v>81</v>
      </c>
      <c r="AW845" s="14" t="s">
        <v>33</v>
      </c>
      <c r="AX845" s="14" t="s">
        <v>76</v>
      </c>
      <c r="AY845" s="174" t="s">
        <v>126</v>
      </c>
    </row>
    <row r="846" spans="2:65" s="14" customFormat="1" ht="22.5">
      <c r="B846" s="173"/>
      <c r="D846" s="145" t="s">
        <v>138</v>
      </c>
      <c r="E846" s="174" t="s">
        <v>1</v>
      </c>
      <c r="F846" s="175" t="s">
        <v>665</v>
      </c>
      <c r="H846" s="174" t="s">
        <v>1</v>
      </c>
      <c r="I846" s="176"/>
      <c r="L846" s="173"/>
      <c r="M846" s="177"/>
      <c r="T846" s="178"/>
      <c r="AT846" s="174" t="s">
        <v>138</v>
      </c>
      <c r="AU846" s="174" t="s">
        <v>85</v>
      </c>
      <c r="AV846" s="14" t="s">
        <v>81</v>
      </c>
      <c r="AW846" s="14" t="s">
        <v>33</v>
      </c>
      <c r="AX846" s="14" t="s">
        <v>76</v>
      </c>
      <c r="AY846" s="174" t="s">
        <v>126</v>
      </c>
    </row>
    <row r="847" spans="2:65" s="14" customFormat="1" ht="33.75">
      <c r="B847" s="173"/>
      <c r="D847" s="145" t="s">
        <v>138</v>
      </c>
      <c r="E847" s="174" t="s">
        <v>1</v>
      </c>
      <c r="F847" s="175" t="s">
        <v>666</v>
      </c>
      <c r="H847" s="174" t="s">
        <v>1</v>
      </c>
      <c r="I847" s="176"/>
      <c r="L847" s="173"/>
      <c r="M847" s="177"/>
      <c r="T847" s="178"/>
      <c r="AT847" s="174" t="s">
        <v>138</v>
      </c>
      <c r="AU847" s="174" t="s">
        <v>85</v>
      </c>
      <c r="AV847" s="14" t="s">
        <v>81</v>
      </c>
      <c r="AW847" s="14" t="s">
        <v>33</v>
      </c>
      <c r="AX847" s="14" t="s">
        <v>76</v>
      </c>
      <c r="AY847" s="174" t="s">
        <v>126</v>
      </c>
    </row>
    <row r="848" spans="2:65" s="14" customFormat="1" ht="33.75">
      <c r="B848" s="173"/>
      <c r="D848" s="145" t="s">
        <v>138</v>
      </c>
      <c r="E848" s="174" t="s">
        <v>1</v>
      </c>
      <c r="F848" s="175" t="s">
        <v>667</v>
      </c>
      <c r="H848" s="174" t="s">
        <v>1</v>
      </c>
      <c r="I848" s="176"/>
      <c r="L848" s="173"/>
      <c r="M848" s="177"/>
      <c r="T848" s="178"/>
      <c r="AT848" s="174" t="s">
        <v>138</v>
      </c>
      <c r="AU848" s="174" t="s">
        <v>85</v>
      </c>
      <c r="AV848" s="14" t="s">
        <v>81</v>
      </c>
      <c r="AW848" s="14" t="s">
        <v>33</v>
      </c>
      <c r="AX848" s="14" t="s">
        <v>76</v>
      </c>
      <c r="AY848" s="174" t="s">
        <v>126</v>
      </c>
    </row>
    <row r="849" spans="2:65" s="14" customFormat="1" ht="33.75">
      <c r="B849" s="173"/>
      <c r="D849" s="145" t="s">
        <v>138</v>
      </c>
      <c r="E849" s="174" t="s">
        <v>1</v>
      </c>
      <c r="F849" s="175" t="s">
        <v>668</v>
      </c>
      <c r="H849" s="174" t="s">
        <v>1</v>
      </c>
      <c r="I849" s="176"/>
      <c r="L849" s="173"/>
      <c r="M849" s="177"/>
      <c r="T849" s="178"/>
      <c r="AT849" s="174" t="s">
        <v>138</v>
      </c>
      <c r="AU849" s="174" t="s">
        <v>85</v>
      </c>
      <c r="AV849" s="14" t="s">
        <v>81</v>
      </c>
      <c r="AW849" s="14" t="s">
        <v>33</v>
      </c>
      <c r="AX849" s="14" t="s">
        <v>76</v>
      </c>
      <c r="AY849" s="174" t="s">
        <v>126</v>
      </c>
    </row>
    <row r="850" spans="2:65" s="14" customFormat="1" ht="22.5">
      <c r="B850" s="173"/>
      <c r="D850" s="145" t="s">
        <v>138</v>
      </c>
      <c r="E850" s="174" t="s">
        <v>1</v>
      </c>
      <c r="F850" s="175" t="s">
        <v>669</v>
      </c>
      <c r="H850" s="174" t="s">
        <v>1</v>
      </c>
      <c r="I850" s="176"/>
      <c r="L850" s="173"/>
      <c r="M850" s="177"/>
      <c r="T850" s="178"/>
      <c r="AT850" s="174" t="s">
        <v>138</v>
      </c>
      <c r="AU850" s="174" t="s">
        <v>85</v>
      </c>
      <c r="AV850" s="14" t="s">
        <v>81</v>
      </c>
      <c r="AW850" s="14" t="s">
        <v>33</v>
      </c>
      <c r="AX850" s="14" t="s">
        <v>76</v>
      </c>
      <c r="AY850" s="174" t="s">
        <v>126</v>
      </c>
    </row>
    <row r="851" spans="2:65" s="14" customFormat="1" ht="11.25">
      <c r="B851" s="173"/>
      <c r="D851" s="145" t="s">
        <v>138</v>
      </c>
      <c r="E851" s="174" t="s">
        <v>1</v>
      </c>
      <c r="F851" s="175" t="s">
        <v>670</v>
      </c>
      <c r="H851" s="174" t="s">
        <v>1</v>
      </c>
      <c r="I851" s="176"/>
      <c r="L851" s="173"/>
      <c r="M851" s="177"/>
      <c r="T851" s="178"/>
      <c r="AT851" s="174" t="s">
        <v>138</v>
      </c>
      <c r="AU851" s="174" t="s">
        <v>85</v>
      </c>
      <c r="AV851" s="14" t="s">
        <v>81</v>
      </c>
      <c r="AW851" s="14" t="s">
        <v>33</v>
      </c>
      <c r="AX851" s="14" t="s">
        <v>76</v>
      </c>
      <c r="AY851" s="174" t="s">
        <v>126</v>
      </c>
    </row>
    <row r="852" spans="2:65" s="14" customFormat="1" ht="11.25">
      <c r="B852" s="173"/>
      <c r="D852" s="145" t="s">
        <v>138</v>
      </c>
      <c r="E852" s="174" t="s">
        <v>1</v>
      </c>
      <c r="F852" s="175" t="s">
        <v>671</v>
      </c>
      <c r="H852" s="174" t="s">
        <v>1</v>
      </c>
      <c r="I852" s="176"/>
      <c r="L852" s="173"/>
      <c r="M852" s="177"/>
      <c r="T852" s="178"/>
      <c r="AT852" s="174" t="s">
        <v>138</v>
      </c>
      <c r="AU852" s="174" t="s">
        <v>85</v>
      </c>
      <c r="AV852" s="14" t="s">
        <v>81</v>
      </c>
      <c r="AW852" s="14" t="s">
        <v>33</v>
      </c>
      <c r="AX852" s="14" t="s">
        <v>76</v>
      </c>
      <c r="AY852" s="174" t="s">
        <v>126</v>
      </c>
    </row>
    <row r="853" spans="2:65" s="14" customFormat="1" ht="22.5">
      <c r="B853" s="173"/>
      <c r="D853" s="145" t="s">
        <v>138</v>
      </c>
      <c r="E853" s="174" t="s">
        <v>1</v>
      </c>
      <c r="F853" s="175" t="s">
        <v>449</v>
      </c>
      <c r="H853" s="174" t="s">
        <v>1</v>
      </c>
      <c r="I853" s="176"/>
      <c r="L853" s="173"/>
      <c r="M853" s="177"/>
      <c r="T853" s="178"/>
      <c r="AT853" s="174" t="s">
        <v>138</v>
      </c>
      <c r="AU853" s="174" t="s">
        <v>85</v>
      </c>
      <c r="AV853" s="14" t="s">
        <v>81</v>
      </c>
      <c r="AW853" s="14" t="s">
        <v>33</v>
      </c>
      <c r="AX853" s="14" t="s">
        <v>76</v>
      </c>
      <c r="AY853" s="174" t="s">
        <v>126</v>
      </c>
    </row>
    <row r="854" spans="2:65" s="12" customFormat="1" ht="11.25">
      <c r="B854" s="149"/>
      <c r="D854" s="145" t="s">
        <v>138</v>
      </c>
      <c r="E854" s="150" t="s">
        <v>1</v>
      </c>
      <c r="F854" s="151" t="s">
        <v>81</v>
      </c>
      <c r="H854" s="152">
        <v>1</v>
      </c>
      <c r="I854" s="153"/>
      <c r="L854" s="149"/>
      <c r="M854" s="154"/>
      <c r="T854" s="155"/>
      <c r="AT854" s="150" t="s">
        <v>138</v>
      </c>
      <c r="AU854" s="150" t="s">
        <v>85</v>
      </c>
      <c r="AV854" s="12" t="s">
        <v>85</v>
      </c>
      <c r="AW854" s="12" t="s">
        <v>33</v>
      </c>
      <c r="AX854" s="12" t="s">
        <v>76</v>
      </c>
      <c r="AY854" s="150" t="s">
        <v>126</v>
      </c>
    </row>
    <row r="855" spans="2:65" s="13" customFormat="1" ht="11.25">
      <c r="B855" s="156"/>
      <c r="D855" s="145" t="s">
        <v>138</v>
      </c>
      <c r="E855" s="157" t="s">
        <v>1</v>
      </c>
      <c r="F855" s="158" t="s">
        <v>140</v>
      </c>
      <c r="H855" s="159">
        <v>1</v>
      </c>
      <c r="I855" s="160"/>
      <c r="L855" s="156"/>
      <c r="M855" s="161"/>
      <c r="T855" s="162"/>
      <c r="AT855" s="157" t="s">
        <v>138</v>
      </c>
      <c r="AU855" s="157" t="s">
        <v>85</v>
      </c>
      <c r="AV855" s="13" t="s">
        <v>134</v>
      </c>
      <c r="AW855" s="13" t="s">
        <v>33</v>
      </c>
      <c r="AX855" s="13" t="s">
        <v>81</v>
      </c>
      <c r="AY855" s="157" t="s">
        <v>126</v>
      </c>
    </row>
    <row r="856" spans="2:65" s="11" customFormat="1" ht="22.9" customHeight="1">
      <c r="B856" s="119"/>
      <c r="D856" s="120" t="s">
        <v>75</v>
      </c>
      <c r="E856" s="129" t="s">
        <v>672</v>
      </c>
      <c r="F856" s="129" t="s">
        <v>673</v>
      </c>
      <c r="I856" s="122"/>
      <c r="J856" s="130">
        <f>BK856</f>
        <v>0</v>
      </c>
      <c r="L856" s="119"/>
      <c r="M856" s="124"/>
      <c r="P856" s="125">
        <f>SUM(P857:P966)</f>
        <v>0</v>
      </c>
      <c r="R856" s="125">
        <f>SUM(R857:R966)</f>
        <v>0.15172649999999999</v>
      </c>
      <c r="T856" s="126">
        <f>SUM(T857:T966)</f>
        <v>0</v>
      </c>
      <c r="AR856" s="120" t="s">
        <v>85</v>
      </c>
      <c r="AT856" s="127" t="s">
        <v>75</v>
      </c>
      <c r="AU856" s="127" t="s">
        <v>81</v>
      </c>
      <c r="AY856" s="120" t="s">
        <v>126</v>
      </c>
      <c r="BK856" s="128">
        <f>SUM(BK857:BK966)</f>
        <v>0</v>
      </c>
    </row>
    <row r="857" spans="2:65" s="1" customFormat="1" ht="37.9" customHeight="1">
      <c r="B857" s="131"/>
      <c r="C857" s="132" t="s">
        <v>674</v>
      </c>
      <c r="D857" s="132" t="s">
        <v>129</v>
      </c>
      <c r="E857" s="133" t="s">
        <v>675</v>
      </c>
      <c r="F857" s="134" t="s">
        <v>676</v>
      </c>
      <c r="G857" s="135" t="s">
        <v>276</v>
      </c>
      <c r="H857" s="136">
        <v>2</v>
      </c>
      <c r="I857" s="137"/>
      <c r="J857" s="138">
        <f>ROUND(I857*H857,2)</f>
        <v>0</v>
      </c>
      <c r="K857" s="134" t="s">
        <v>148</v>
      </c>
      <c r="L857" s="31"/>
      <c r="M857" s="139" t="s">
        <v>1</v>
      </c>
      <c r="N857" s="140" t="s">
        <v>41</v>
      </c>
      <c r="P857" s="141">
        <f>O857*H857</f>
        <v>0</v>
      </c>
      <c r="Q857" s="141">
        <v>1.2E-4</v>
      </c>
      <c r="R857" s="141">
        <f>Q857*H857</f>
        <v>2.4000000000000001E-4</v>
      </c>
      <c r="S857" s="141">
        <v>0</v>
      </c>
      <c r="T857" s="142">
        <f>S857*H857</f>
        <v>0</v>
      </c>
      <c r="AR857" s="143" t="s">
        <v>225</v>
      </c>
      <c r="AT857" s="143" t="s">
        <v>129</v>
      </c>
      <c r="AU857" s="143" t="s">
        <v>85</v>
      </c>
      <c r="AY857" s="16" t="s">
        <v>126</v>
      </c>
      <c r="BE857" s="144">
        <f>IF(N857="základní",J857,0)</f>
        <v>0</v>
      </c>
      <c r="BF857" s="144">
        <f>IF(N857="snížená",J857,0)</f>
        <v>0</v>
      </c>
      <c r="BG857" s="144">
        <f>IF(N857="zákl. přenesená",J857,0)</f>
        <v>0</v>
      </c>
      <c r="BH857" s="144">
        <f>IF(N857="sníž. přenesená",J857,0)</f>
        <v>0</v>
      </c>
      <c r="BI857" s="144">
        <f>IF(N857="nulová",J857,0)</f>
        <v>0</v>
      </c>
      <c r="BJ857" s="16" t="s">
        <v>81</v>
      </c>
      <c r="BK857" s="144">
        <f>ROUND(I857*H857,2)</f>
        <v>0</v>
      </c>
      <c r="BL857" s="16" t="s">
        <v>225</v>
      </c>
      <c r="BM857" s="143" t="s">
        <v>677</v>
      </c>
    </row>
    <row r="858" spans="2:65" s="14" customFormat="1" ht="22.5">
      <c r="B858" s="173"/>
      <c r="D858" s="145" t="s">
        <v>138</v>
      </c>
      <c r="E858" s="174" t="s">
        <v>1</v>
      </c>
      <c r="F858" s="175" t="s">
        <v>678</v>
      </c>
      <c r="H858" s="174" t="s">
        <v>1</v>
      </c>
      <c r="I858" s="176"/>
      <c r="L858" s="173"/>
      <c r="M858" s="177"/>
      <c r="T858" s="178"/>
      <c r="AT858" s="174" t="s">
        <v>138</v>
      </c>
      <c r="AU858" s="174" t="s">
        <v>85</v>
      </c>
      <c r="AV858" s="14" t="s">
        <v>81</v>
      </c>
      <c r="AW858" s="14" t="s">
        <v>33</v>
      </c>
      <c r="AX858" s="14" t="s">
        <v>76</v>
      </c>
      <c r="AY858" s="174" t="s">
        <v>126</v>
      </c>
    </row>
    <row r="859" spans="2:65" s="14" customFormat="1" ht="22.5">
      <c r="B859" s="173"/>
      <c r="D859" s="145" t="s">
        <v>138</v>
      </c>
      <c r="E859" s="174" t="s">
        <v>1</v>
      </c>
      <c r="F859" s="175" t="s">
        <v>679</v>
      </c>
      <c r="H859" s="174" t="s">
        <v>1</v>
      </c>
      <c r="I859" s="176"/>
      <c r="L859" s="173"/>
      <c r="M859" s="177"/>
      <c r="T859" s="178"/>
      <c r="AT859" s="174" t="s">
        <v>138</v>
      </c>
      <c r="AU859" s="174" t="s">
        <v>85</v>
      </c>
      <c r="AV859" s="14" t="s">
        <v>81</v>
      </c>
      <c r="AW859" s="14" t="s">
        <v>33</v>
      </c>
      <c r="AX859" s="14" t="s">
        <v>76</v>
      </c>
      <c r="AY859" s="174" t="s">
        <v>126</v>
      </c>
    </row>
    <row r="860" spans="2:65" s="14" customFormat="1" ht="22.5">
      <c r="B860" s="173"/>
      <c r="D860" s="145" t="s">
        <v>138</v>
      </c>
      <c r="E860" s="174" t="s">
        <v>1</v>
      </c>
      <c r="F860" s="175" t="s">
        <v>680</v>
      </c>
      <c r="H860" s="174" t="s">
        <v>1</v>
      </c>
      <c r="I860" s="176"/>
      <c r="L860" s="173"/>
      <c r="M860" s="177"/>
      <c r="T860" s="178"/>
      <c r="AT860" s="174" t="s">
        <v>138</v>
      </c>
      <c r="AU860" s="174" t="s">
        <v>85</v>
      </c>
      <c r="AV860" s="14" t="s">
        <v>81</v>
      </c>
      <c r="AW860" s="14" t="s">
        <v>33</v>
      </c>
      <c r="AX860" s="14" t="s">
        <v>76</v>
      </c>
      <c r="AY860" s="174" t="s">
        <v>126</v>
      </c>
    </row>
    <row r="861" spans="2:65" s="14" customFormat="1" ht="11.25">
      <c r="B861" s="173"/>
      <c r="D861" s="145" t="s">
        <v>138</v>
      </c>
      <c r="E861" s="174" t="s">
        <v>1</v>
      </c>
      <c r="F861" s="175" t="s">
        <v>650</v>
      </c>
      <c r="H861" s="174" t="s">
        <v>1</v>
      </c>
      <c r="I861" s="176"/>
      <c r="L861" s="173"/>
      <c r="M861" s="177"/>
      <c r="T861" s="178"/>
      <c r="AT861" s="174" t="s">
        <v>138</v>
      </c>
      <c r="AU861" s="174" t="s">
        <v>85</v>
      </c>
      <c r="AV861" s="14" t="s">
        <v>81</v>
      </c>
      <c r="AW861" s="14" t="s">
        <v>33</v>
      </c>
      <c r="AX861" s="14" t="s">
        <v>76</v>
      </c>
      <c r="AY861" s="174" t="s">
        <v>126</v>
      </c>
    </row>
    <row r="862" spans="2:65" s="14" customFormat="1" ht="22.5">
      <c r="B862" s="173"/>
      <c r="D862" s="145" t="s">
        <v>138</v>
      </c>
      <c r="E862" s="174" t="s">
        <v>1</v>
      </c>
      <c r="F862" s="175" t="s">
        <v>449</v>
      </c>
      <c r="H862" s="174" t="s">
        <v>1</v>
      </c>
      <c r="I862" s="176"/>
      <c r="L862" s="173"/>
      <c r="M862" s="177"/>
      <c r="T862" s="178"/>
      <c r="AT862" s="174" t="s">
        <v>138</v>
      </c>
      <c r="AU862" s="174" t="s">
        <v>85</v>
      </c>
      <c r="AV862" s="14" t="s">
        <v>81</v>
      </c>
      <c r="AW862" s="14" t="s">
        <v>33</v>
      </c>
      <c r="AX862" s="14" t="s">
        <v>76</v>
      </c>
      <c r="AY862" s="174" t="s">
        <v>126</v>
      </c>
    </row>
    <row r="863" spans="2:65" s="12" customFormat="1" ht="11.25">
      <c r="B863" s="149"/>
      <c r="D863" s="145" t="s">
        <v>138</v>
      </c>
      <c r="E863" s="150" t="s">
        <v>1</v>
      </c>
      <c r="F863" s="151" t="s">
        <v>85</v>
      </c>
      <c r="H863" s="152">
        <v>2</v>
      </c>
      <c r="I863" s="153"/>
      <c r="L863" s="149"/>
      <c r="M863" s="154"/>
      <c r="T863" s="155"/>
      <c r="AT863" s="150" t="s">
        <v>138</v>
      </c>
      <c r="AU863" s="150" t="s">
        <v>85</v>
      </c>
      <c r="AV863" s="12" t="s">
        <v>85</v>
      </c>
      <c r="AW863" s="12" t="s">
        <v>33</v>
      </c>
      <c r="AX863" s="12" t="s">
        <v>76</v>
      </c>
      <c r="AY863" s="150" t="s">
        <v>126</v>
      </c>
    </row>
    <row r="864" spans="2:65" s="13" customFormat="1" ht="11.25">
      <c r="B864" s="156"/>
      <c r="D864" s="145" t="s">
        <v>138</v>
      </c>
      <c r="E864" s="157" t="s">
        <v>1</v>
      </c>
      <c r="F864" s="158" t="s">
        <v>140</v>
      </c>
      <c r="H864" s="159">
        <v>2</v>
      </c>
      <c r="I864" s="160"/>
      <c r="L864" s="156"/>
      <c r="M864" s="161"/>
      <c r="T864" s="162"/>
      <c r="AT864" s="157" t="s">
        <v>138</v>
      </c>
      <c r="AU864" s="157" t="s">
        <v>85</v>
      </c>
      <c r="AV864" s="13" t="s">
        <v>134</v>
      </c>
      <c r="AW864" s="13" t="s">
        <v>33</v>
      </c>
      <c r="AX864" s="13" t="s">
        <v>81</v>
      </c>
      <c r="AY864" s="157" t="s">
        <v>126</v>
      </c>
    </row>
    <row r="865" spans="2:65" s="1" customFormat="1" ht="37.9" customHeight="1">
      <c r="B865" s="131"/>
      <c r="C865" s="132" t="s">
        <v>681</v>
      </c>
      <c r="D865" s="132" t="s">
        <v>129</v>
      </c>
      <c r="E865" s="133" t="s">
        <v>682</v>
      </c>
      <c r="F865" s="134" t="s">
        <v>683</v>
      </c>
      <c r="G865" s="135" t="s">
        <v>132</v>
      </c>
      <c r="H865" s="136">
        <v>84.36</v>
      </c>
      <c r="I865" s="137"/>
      <c r="J865" s="138">
        <f>ROUND(I865*H865,2)</f>
        <v>0</v>
      </c>
      <c r="K865" s="134" t="s">
        <v>148</v>
      </c>
      <c r="L865" s="31"/>
      <c r="M865" s="139" t="s">
        <v>1</v>
      </c>
      <c r="N865" s="140" t="s">
        <v>41</v>
      </c>
      <c r="P865" s="141">
        <f>O865*H865</f>
        <v>0</v>
      </c>
      <c r="Q865" s="141">
        <v>1.4999999999999999E-4</v>
      </c>
      <c r="R865" s="141">
        <f>Q865*H865</f>
        <v>1.2653999999999999E-2</v>
      </c>
      <c r="S865" s="141">
        <v>0</v>
      </c>
      <c r="T865" s="142">
        <f>S865*H865</f>
        <v>0</v>
      </c>
      <c r="AR865" s="143" t="s">
        <v>225</v>
      </c>
      <c r="AT865" s="143" t="s">
        <v>129</v>
      </c>
      <c r="AU865" s="143" t="s">
        <v>85</v>
      </c>
      <c r="AY865" s="16" t="s">
        <v>126</v>
      </c>
      <c r="BE865" s="144">
        <f>IF(N865="základní",J865,0)</f>
        <v>0</v>
      </c>
      <c r="BF865" s="144">
        <f>IF(N865="snížená",J865,0)</f>
        <v>0</v>
      </c>
      <c r="BG865" s="144">
        <f>IF(N865="zákl. přenesená",J865,0)</f>
        <v>0</v>
      </c>
      <c r="BH865" s="144">
        <f>IF(N865="sníž. přenesená",J865,0)</f>
        <v>0</v>
      </c>
      <c r="BI865" s="144">
        <f>IF(N865="nulová",J865,0)</f>
        <v>0</v>
      </c>
      <c r="BJ865" s="16" t="s">
        <v>81</v>
      </c>
      <c r="BK865" s="144">
        <f>ROUND(I865*H865,2)</f>
        <v>0</v>
      </c>
      <c r="BL865" s="16" t="s">
        <v>225</v>
      </c>
      <c r="BM865" s="143" t="s">
        <v>684</v>
      </c>
    </row>
    <row r="866" spans="2:65" s="14" customFormat="1" ht="22.5">
      <c r="B866" s="173"/>
      <c r="D866" s="145" t="s">
        <v>138</v>
      </c>
      <c r="E866" s="174" t="s">
        <v>1</v>
      </c>
      <c r="F866" s="175" t="s">
        <v>685</v>
      </c>
      <c r="H866" s="174" t="s">
        <v>1</v>
      </c>
      <c r="I866" s="176"/>
      <c r="L866" s="173"/>
      <c r="M866" s="177"/>
      <c r="T866" s="178"/>
      <c r="AT866" s="174" t="s">
        <v>138</v>
      </c>
      <c r="AU866" s="174" t="s">
        <v>85</v>
      </c>
      <c r="AV866" s="14" t="s">
        <v>81</v>
      </c>
      <c r="AW866" s="14" t="s">
        <v>33</v>
      </c>
      <c r="AX866" s="14" t="s">
        <v>76</v>
      </c>
      <c r="AY866" s="174" t="s">
        <v>126</v>
      </c>
    </row>
    <row r="867" spans="2:65" s="14" customFormat="1" ht="22.5">
      <c r="B867" s="173"/>
      <c r="D867" s="145" t="s">
        <v>138</v>
      </c>
      <c r="E867" s="174" t="s">
        <v>1</v>
      </c>
      <c r="F867" s="175" t="s">
        <v>686</v>
      </c>
      <c r="H867" s="174" t="s">
        <v>1</v>
      </c>
      <c r="I867" s="176"/>
      <c r="L867" s="173"/>
      <c r="M867" s="177"/>
      <c r="T867" s="178"/>
      <c r="AT867" s="174" t="s">
        <v>138</v>
      </c>
      <c r="AU867" s="174" t="s">
        <v>85</v>
      </c>
      <c r="AV867" s="14" t="s">
        <v>81</v>
      </c>
      <c r="AW867" s="14" t="s">
        <v>33</v>
      </c>
      <c r="AX867" s="14" t="s">
        <v>76</v>
      </c>
      <c r="AY867" s="174" t="s">
        <v>126</v>
      </c>
    </row>
    <row r="868" spans="2:65" s="14" customFormat="1" ht="22.5">
      <c r="B868" s="173"/>
      <c r="D868" s="145" t="s">
        <v>138</v>
      </c>
      <c r="E868" s="174" t="s">
        <v>1</v>
      </c>
      <c r="F868" s="175" t="s">
        <v>687</v>
      </c>
      <c r="H868" s="174" t="s">
        <v>1</v>
      </c>
      <c r="I868" s="176"/>
      <c r="L868" s="173"/>
      <c r="M868" s="177"/>
      <c r="T868" s="178"/>
      <c r="AT868" s="174" t="s">
        <v>138</v>
      </c>
      <c r="AU868" s="174" t="s">
        <v>85</v>
      </c>
      <c r="AV868" s="14" t="s">
        <v>81</v>
      </c>
      <c r="AW868" s="14" t="s">
        <v>33</v>
      </c>
      <c r="AX868" s="14" t="s">
        <v>76</v>
      </c>
      <c r="AY868" s="174" t="s">
        <v>126</v>
      </c>
    </row>
    <row r="869" spans="2:65" s="14" customFormat="1" ht="22.5">
      <c r="B869" s="173"/>
      <c r="D869" s="145" t="s">
        <v>138</v>
      </c>
      <c r="E869" s="174" t="s">
        <v>1</v>
      </c>
      <c r="F869" s="175" t="s">
        <v>449</v>
      </c>
      <c r="H869" s="174" t="s">
        <v>1</v>
      </c>
      <c r="I869" s="176"/>
      <c r="L869" s="173"/>
      <c r="M869" s="177"/>
      <c r="T869" s="178"/>
      <c r="AT869" s="174" t="s">
        <v>138</v>
      </c>
      <c r="AU869" s="174" t="s">
        <v>85</v>
      </c>
      <c r="AV869" s="14" t="s">
        <v>81</v>
      </c>
      <c r="AW869" s="14" t="s">
        <v>33</v>
      </c>
      <c r="AX869" s="14" t="s">
        <v>76</v>
      </c>
      <c r="AY869" s="174" t="s">
        <v>126</v>
      </c>
    </row>
    <row r="870" spans="2:65" s="14" customFormat="1" ht="11.25">
      <c r="B870" s="173"/>
      <c r="D870" s="145" t="s">
        <v>138</v>
      </c>
      <c r="E870" s="174" t="s">
        <v>1</v>
      </c>
      <c r="F870" s="175" t="s">
        <v>500</v>
      </c>
      <c r="H870" s="174" t="s">
        <v>1</v>
      </c>
      <c r="I870" s="176"/>
      <c r="L870" s="173"/>
      <c r="M870" s="177"/>
      <c r="T870" s="178"/>
      <c r="AT870" s="174" t="s">
        <v>138</v>
      </c>
      <c r="AU870" s="174" t="s">
        <v>85</v>
      </c>
      <c r="AV870" s="14" t="s">
        <v>81</v>
      </c>
      <c r="AW870" s="14" t="s">
        <v>33</v>
      </c>
      <c r="AX870" s="14" t="s">
        <v>76</v>
      </c>
      <c r="AY870" s="174" t="s">
        <v>126</v>
      </c>
    </row>
    <row r="871" spans="2:65" s="12" customFormat="1" ht="11.25">
      <c r="B871" s="149"/>
      <c r="D871" s="145" t="s">
        <v>138</v>
      </c>
      <c r="E871" s="150" t="s">
        <v>1</v>
      </c>
      <c r="F871" s="151" t="s">
        <v>688</v>
      </c>
      <c r="H871" s="152">
        <v>84.36</v>
      </c>
      <c r="I871" s="153"/>
      <c r="L871" s="149"/>
      <c r="M871" s="154"/>
      <c r="T871" s="155"/>
      <c r="AT871" s="150" t="s">
        <v>138</v>
      </c>
      <c r="AU871" s="150" t="s">
        <v>85</v>
      </c>
      <c r="AV871" s="12" t="s">
        <v>85</v>
      </c>
      <c r="AW871" s="12" t="s">
        <v>33</v>
      </c>
      <c r="AX871" s="12" t="s">
        <v>76</v>
      </c>
      <c r="AY871" s="150" t="s">
        <v>126</v>
      </c>
    </row>
    <row r="872" spans="2:65" s="13" customFormat="1" ht="11.25">
      <c r="B872" s="156"/>
      <c r="D872" s="145" t="s">
        <v>138</v>
      </c>
      <c r="E872" s="157" t="s">
        <v>1</v>
      </c>
      <c r="F872" s="158" t="s">
        <v>140</v>
      </c>
      <c r="H872" s="159">
        <v>84.36</v>
      </c>
      <c r="I872" s="160"/>
      <c r="L872" s="156"/>
      <c r="M872" s="161"/>
      <c r="T872" s="162"/>
      <c r="AT872" s="157" t="s">
        <v>138</v>
      </c>
      <c r="AU872" s="157" t="s">
        <v>85</v>
      </c>
      <c r="AV872" s="13" t="s">
        <v>134</v>
      </c>
      <c r="AW872" s="13" t="s">
        <v>33</v>
      </c>
      <c r="AX872" s="13" t="s">
        <v>81</v>
      </c>
      <c r="AY872" s="157" t="s">
        <v>126</v>
      </c>
    </row>
    <row r="873" spans="2:65" s="1" customFormat="1" ht="37.9" customHeight="1">
      <c r="B873" s="131"/>
      <c r="C873" s="132" t="s">
        <v>689</v>
      </c>
      <c r="D873" s="132" t="s">
        <v>129</v>
      </c>
      <c r="E873" s="133" t="s">
        <v>690</v>
      </c>
      <c r="F873" s="134" t="s">
        <v>691</v>
      </c>
      <c r="G873" s="135" t="s">
        <v>132</v>
      </c>
      <c r="H873" s="136">
        <v>28.91</v>
      </c>
      <c r="I873" s="137"/>
      <c r="J873" s="138">
        <f>ROUND(I873*H873,2)</f>
        <v>0</v>
      </c>
      <c r="K873" s="134" t="s">
        <v>148</v>
      </c>
      <c r="L873" s="31"/>
      <c r="M873" s="139" t="s">
        <v>1</v>
      </c>
      <c r="N873" s="140" t="s">
        <v>41</v>
      </c>
      <c r="P873" s="141">
        <f>O873*H873</f>
        <v>0</v>
      </c>
      <c r="Q873" s="141">
        <v>1.4999999999999999E-4</v>
      </c>
      <c r="R873" s="141">
        <f>Q873*H873</f>
        <v>4.3364999999999992E-3</v>
      </c>
      <c r="S873" s="141">
        <v>0</v>
      </c>
      <c r="T873" s="142">
        <f>S873*H873</f>
        <v>0</v>
      </c>
      <c r="AR873" s="143" t="s">
        <v>225</v>
      </c>
      <c r="AT873" s="143" t="s">
        <v>129</v>
      </c>
      <c r="AU873" s="143" t="s">
        <v>85</v>
      </c>
      <c r="AY873" s="16" t="s">
        <v>126</v>
      </c>
      <c r="BE873" s="144">
        <f>IF(N873="základní",J873,0)</f>
        <v>0</v>
      </c>
      <c r="BF873" s="144">
        <f>IF(N873="snížená",J873,0)</f>
        <v>0</v>
      </c>
      <c r="BG873" s="144">
        <f>IF(N873="zákl. přenesená",J873,0)</f>
        <v>0</v>
      </c>
      <c r="BH873" s="144">
        <f>IF(N873="sníž. přenesená",J873,0)</f>
        <v>0</v>
      </c>
      <c r="BI873" s="144">
        <f>IF(N873="nulová",J873,0)</f>
        <v>0</v>
      </c>
      <c r="BJ873" s="16" t="s">
        <v>81</v>
      </c>
      <c r="BK873" s="144">
        <f>ROUND(I873*H873,2)</f>
        <v>0</v>
      </c>
      <c r="BL873" s="16" t="s">
        <v>225</v>
      </c>
      <c r="BM873" s="143" t="s">
        <v>692</v>
      </c>
    </row>
    <row r="874" spans="2:65" s="14" customFormat="1" ht="22.5">
      <c r="B874" s="173"/>
      <c r="D874" s="145" t="s">
        <v>138</v>
      </c>
      <c r="E874" s="174" t="s">
        <v>1</v>
      </c>
      <c r="F874" s="175" t="s">
        <v>685</v>
      </c>
      <c r="H874" s="174" t="s">
        <v>1</v>
      </c>
      <c r="I874" s="176"/>
      <c r="L874" s="173"/>
      <c r="M874" s="177"/>
      <c r="T874" s="178"/>
      <c r="AT874" s="174" t="s">
        <v>138</v>
      </c>
      <c r="AU874" s="174" t="s">
        <v>85</v>
      </c>
      <c r="AV874" s="14" t="s">
        <v>81</v>
      </c>
      <c r="AW874" s="14" t="s">
        <v>33</v>
      </c>
      <c r="AX874" s="14" t="s">
        <v>76</v>
      </c>
      <c r="AY874" s="174" t="s">
        <v>126</v>
      </c>
    </row>
    <row r="875" spans="2:65" s="14" customFormat="1" ht="22.5">
      <c r="B875" s="173"/>
      <c r="D875" s="145" t="s">
        <v>138</v>
      </c>
      <c r="E875" s="174" t="s">
        <v>1</v>
      </c>
      <c r="F875" s="175" t="s">
        <v>686</v>
      </c>
      <c r="H875" s="174" t="s">
        <v>1</v>
      </c>
      <c r="I875" s="176"/>
      <c r="L875" s="173"/>
      <c r="M875" s="177"/>
      <c r="T875" s="178"/>
      <c r="AT875" s="174" t="s">
        <v>138</v>
      </c>
      <c r="AU875" s="174" t="s">
        <v>85</v>
      </c>
      <c r="AV875" s="14" t="s">
        <v>81</v>
      </c>
      <c r="AW875" s="14" t="s">
        <v>33</v>
      </c>
      <c r="AX875" s="14" t="s">
        <v>76</v>
      </c>
      <c r="AY875" s="174" t="s">
        <v>126</v>
      </c>
    </row>
    <row r="876" spans="2:65" s="14" customFormat="1" ht="22.5">
      <c r="B876" s="173"/>
      <c r="D876" s="145" t="s">
        <v>138</v>
      </c>
      <c r="E876" s="174" t="s">
        <v>1</v>
      </c>
      <c r="F876" s="175" t="s">
        <v>449</v>
      </c>
      <c r="H876" s="174" t="s">
        <v>1</v>
      </c>
      <c r="I876" s="176"/>
      <c r="L876" s="173"/>
      <c r="M876" s="177"/>
      <c r="T876" s="178"/>
      <c r="AT876" s="174" t="s">
        <v>138</v>
      </c>
      <c r="AU876" s="174" t="s">
        <v>85</v>
      </c>
      <c r="AV876" s="14" t="s">
        <v>81</v>
      </c>
      <c r="AW876" s="14" t="s">
        <v>33</v>
      </c>
      <c r="AX876" s="14" t="s">
        <v>76</v>
      </c>
      <c r="AY876" s="174" t="s">
        <v>126</v>
      </c>
    </row>
    <row r="877" spans="2:65" s="14" customFormat="1" ht="11.25">
      <c r="B877" s="173"/>
      <c r="D877" s="145" t="s">
        <v>138</v>
      </c>
      <c r="E877" s="174" t="s">
        <v>1</v>
      </c>
      <c r="F877" s="175" t="s">
        <v>500</v>
      </c>
      <c r="H877" s="174" t="s">
        <v>1</v>
      </c>
      <c r="I877" s="176"/>
      <c r="L877" s="173"/>
      <c r="M877" s="177"/>
      <c r="T877" s="178"/>
      <c r="AT877" s="174" t="s">
        <v>138</v>
      </c>
      <c r="AU877" s="174" t="s">
        <v>85</v>
      </c>
      <c r="AV877" s="14" t="s">
        <v>81</v>
      </c>
      <c r="AW877" s="14" t="s">
        <v>33</v>
      </c>
      <c r="AX877" s="14" t="s">
        <v>76</v>
      </c>
      <c r="AY877" s="174" t="s">
        <v>126</v>
      </c>
    </row>
    <row r="878" spans="2:65" s="12" customFormat="1" ht="11.25">
      <c r="B878" s="149"/>
      <c r="D878" s="145" t="s">
        <v>138</v>
      </c>
      <c r="E878" s="150" t="s">
        <v>1</v>
      </c>
      <c r="F878" s="151" t="s">
        <v>693</v>
      </c>
      <c r="H878" s="152">
        <v>28.91</v>
      </c>
      <c r="I878" s="153"/>
      <c r="L878" s="149"/>
      <c r="M878" s="154"/>
      <c r="T878" s="155"/>
      <c r="AT878" s="150" t="s">
        <v>138</v>
      </c>
      <c r="AU878" s="150" t="s">
        <v>85</v>
      </c>
      <c r="AV878" s="12" t="s">
        <v>85</v>
      </c>
      <c r="AW878" s="12" t="s">
        <v>33</v>
      </c>
      <c r="AX878" s="12" t="s">
        <v>76</v>
      </c>
      <c r="AY878" s="150" t="s">
        <v>126</v>
      </c>
    </row>
    <row r="879" spans="2:65" s="13" customFormat="1" ht="11.25">
      <c r="B879" s="156"/>
      <c r="D879" s="145" t="s">
        <v>138</v>
      </c>
      <c r="E879" s="157" t="s">
        <v>1</v>
      </c>
      <c r="F879" s="158" t="s">
        <v>140</v>
      </c>
      <c r="H879" s="159">
        <v>28.91</v>
      </c>
      <c r="I879" s="160"/>
      <c r="L879" s="156"/>
      <c r="M879" s="161"/>
      <c r="T879" s="162"/>
      <c r="AT879" s="157" t="s">
        <v>138</v>
      </c>
      <c r="AU879" s="157" t="s">
        <v>85</v>
      </c>
      <c r="AV879" s="13" t="s">
        <v>134</v>
      </c>
      <c r="AW879" s="13" t="s">
        <v>33</v>
      </c>
      <c r="AX879" s="13" t="s">
        <v>81</v>
      </c>
      <c r="AY879" s="157" t="s">
        <v>126</v>
      </c>
    </row>
    <row r="880" spans="2:65" s="1" customFormat="1" ht="36">
      <c r="B880" s="131"/>
      <c r="C880" s="132" t="s">
        <v>694</v>
      </c>
      <c r="D880" s="132" t="s">
        <v>129</v>
      </c>
      <c r="E880" s="133" t="s">
        <v>695</v>
      </c>
      <c r="F880" s="134" t="s">
        <v>696</v>
      </c>
      <c r="G880" s="135" t="s">
        <v>132</v>
      </c>
      <c r="H880" s="136">
        <v>62.61</v>
      </c>
      <c r="I880" s="137"/>
      <c r="J880" s="138">
        <f>ROUND(I880*H880,2)</f>
        <v>0</v>
      </c>
      <c r="K880" s="134" t="s">
        <v>148</v>
      </c>
      <c r="L880" s="31"/>
      <c r="M880" s="139" t="s">
        <v>1</v>
      </c>
      <c r="N880" s="140" t="s">
        <v>41</v>
      </c>
      <c r="P880" s="141">
        <f>O880*H880</f>
        <v>0</v>
      </c>
      <c r="Q880" s="141">
        <v>5.9999999999999995E-4</v>
      </c>
      <c r="R880" s="141">
        <f>Q880*H880</f>
        <v>3.7565999999999995E-2</v>
      </c>
      <c r="S880" s="141">
        <v>0</v>
      </c>
      <c r="T880" s="142">
        <f>S880*H880</f>
        <v>0</v>
      </c>
      <c r="AR880" s="143" t="s">
        <v>225</v>
      </c>
      <c r="AT880" s="143" t="s">
        <v>129</v>
      </c>
      <c r="AU880" s="143" t="s">
        <v>85</v>
      </c>
      <c r="AY880" s="16" t="s">
        <v>126</v>
      </c>
      <c r="BE880" s="144">
        <f>IF(N880="základní",J880,0)</f>
        <v>0</v>
      </c>
      <c r="BF880" s="144">
        <f>IF(N880="snížená",J880,0)</f>
        <v>0</v>
      </c>
      <c r="BG880" s="144">
        <f>IF(N880="zákl. přenesená",J880,0)</f>
        <v>0</v>
      </c>
      <c r="BH880" s="144">
        <f>IF(N880="sníž. přenesená",J880,0)</f>
        <v>0</v>
      </c>
      <c r="BI880" s="144">
        <f>IF(N880="nulová",J880,0)</f>
        <v>0</v>
      </c>
      <c r="BJ880" s="16" t="s">
        <v>81</v>
      </c>
      <c r="BK880" s="144">
        <f>ROUND(I880*H880,2)</f>
        <v>0</v>
      </c>
      <c r="BL880" s="16" t="s">
        <v>225</v>
      </c>
      <c r="BM880" s="143" t="s">
        <v>697</v>
      </c>
    </row>
    <row r="881" spans="2:65" s="14" customFormat="1" ht="33.75">
      <c r="B881" s="173"/>
      <c r="D881" s="145" t="s">
        <v>138</v>
      </c>
      <c r="E881" s="174" t="s">
        <v>1</v>
      </c>
      <c r="F881" s="175" t="s">
        <v>698</v>
      </c>
      <c r="H881" s="174" t="s">
        <v>1</v>
      </c>
      <c r="I881" s="176"/>
      <c r="L881" s="173"/>
      <c r="M881" s="177"/>
      <c r="T881" s="178"/>
      <c r="AT881" s="174" t="s">
        <v>138</v>
      </c>
      <c r="AU881" s="174" t="s">
        <v>85</v>
      </c>
      <c r="AV881" s="14" t="s">
        <v>81</v>
      </c>
      <c r="AW881" s="14" t="s">
        <v>33</v>
      </c>
      <c r="AX881" s="14" t="s">
        <v>76</v>
      </c>
      <c r="AY881" s="174" t="s">
        <v>126</v>
      </c>
    </row>
    <row r="882" spans="2:65" s="14" customFormat="1" ht="33.75">
      <c r="B882" s="173"/>
      <c r="D882" s="145" t="s">
        <v>138</v>
      </c>
      <c r="E882" s="174" t="s">
        <v>1</v>
      </c>
      <c r="F882" s="175" t="s">
        <v>699</v>
      </c>
      <c r="H882" s="174" t="s">
        <v>1</v>
      </c>
      <c r="I882" s="176"/>
      <c r="L882" s="173"/>
      <c r="M882" s="177"/>
      <c r="T882" s="178"/>
      <c r="AT882" s="174" t="s">
        <v>138</v>
      </c>
      <c r="AU882" s="174" t="s">
        <v>85</v>
      </c>
      <c r="AV882" s="14" t="s">
        <v>81</v>
      </c>
      <c r="AW882" s="14" t="s">
        <v>33</v>
      </c>
      <c r="AX882" s="14" t="s">
        <v>76</v>
      </c>
      <c r="AY882" s="174" t="s">
        <v>126</v>
      </c>
    </row>
    <row r="883" spans="2:65" s="14" customFormat="1" ht="22.5">
      <c r="B883" s="173"/>
      <c r="D883" s="145" t="s">
        <v>138</v>
      </c>
      <c r="E883" s="174" t="s">
        <v>1</v>
      </c>
      <c r="F883" s="175" t="s">
        <v>700</v>
      </c>
      <c r="H883" s="174" t="s">
        <v>1</v>
      </c>
      <c r="I883" s="176"/>
      <c r="L883" s="173"/>
      <c r="M883" s="177"/>
      <c r="T883" s="178"/>
      <c r="AT883" s="174" t="s">
        <v>138</v>
      </c>
      <c r="AU883" s="174" t="s">
        <v>85</v>
      </c>
      <c r="AV883" s="14" t="s">
        <v>81</v>
      </c>
      <c r="AW883" s="14" t="s">
        <v>33</v>
      </c>
      <c r="AX883" s="14" t="s">
        <v>76</v>
      </c>
      <c r="AY883" s="174" t="s">
        <v>126</v>
      </c>
    </row>
    <row r="884" spans="2:65" s="14" customFormat="1" ht="11.25">
      <c r="B884" s="173"/>
      <c r="D884" s="145" t="s">
        <v>138</v>
      </c>
      <c r="E884" s="174" t="s">
        <v>1</v>
      </c>
      <c r="F884" s="175" t="s">
        <v>701</v>
      </c>
      <c r="H884" s="174" t="s">
        <v>1</v>
      </c>
      <c r="I884" s="176"/>
      <c r="L884" s="173"/>
      <c r="M884" s="177"/>
      <c r="T884" s="178"/>
      <c r="AT884" s="174" t="s">
        <v>138</v>
      </c>
      <c r="AU884" s="174" t="s">
        <v>85</v>
      </c>
      <c r="AV884" s="14" t="s">
        <v>81</v>
      </c>
      <c r="AW884" s="14" t="s">
        <v>33</v>
      </c>
      <c r="AX884" s="14" t="s">
        <v>76</v>
      </c>
      <c r="AY884" s="174" t="s">
        <v>126</v>
      </c>
    </row>
    <row r="885" spans="2:65" s="14" customFormat="1" ht="22.5">
      <c r="B885" s="173"/>
      <c r="D885" s="145" t="s">
        <v>138</v>
      </c>
      <c r="E885" s="174" t="s">
        <v>1</v>
      </c>
      <c r="F885" s="175" t="s">
        <v>702</v>
      </c>
      <c r="H885" s="174" t="s">
        <v>1</v>
      </c>
      <c r="I885" s="176"/>
      <c r="L885" s="173"/>
      <c r="M885" s="177"/>
      <c r="T885" s="178"/>
      <c r="AT885" s="174" t="s">
        <v>138</v>
      </c>
      <c r="AU885" s="174" t="s">
        <v>85</v>
      </c>
      <c r="AV885" s="14" t="s">
        <v>81</v>
      </c>
      <c r="AW885" s="14" t="s">
        <v>33</v>
      </c>
      <c r="AX885" s="14" t="s">
        <v>76</v>
      </c>
      <c r="AY885" s="174" t="s">
        <v>126</v>
      </c>
    </row>
    <row r="886" spans="2:65" s="12" customFormat="1" ht="11.25">
      <c r="B886" s="149"/>
      <c r="D886" s="145" t="s">
        <v>138</v>
      </c>
      <c r="E886" s="150" t="s">
        <v>1</v>
      </c>
      <c r="F886" s="151" t="s">
        <v>703</v>
      </c>
      <c r="H886" s="152">
        <v>62.61</v>
      </c>
      <c r="I886" s="153"/>
      <c r="L886" s="149"/>
      <c r="M886" s="154"/>
      <c r="T886" s="155"/>
      <c r="AT886" s="150" t="s">
        <v>138</v>
      </c>
      <c r="AU886" s="150" t="s">
        <v>85</v>
      </c>
      <c r="AV886" s="12" t="s">
        <v>85</v>
      </c>
      <c r="AW886" s="12" t="s">
        <v>33</v>
      </c>
      <c r="AX886" s="12" t="s">
        <v>76</v>
      </c>
      <c r="AY886" s="150" t="s">
        <v>126</v>
      </c>
    </row>
    <row r="887" spans="2:65" s="13" customFormat="1" ht="11.25">
      <c r="B887" s="156"/>
      <c r="D887" s="145" t="s">
        <v>138</v>
      </c>
      <c r="E887" s="157" t="s">
        <v>1</v>
      </c>
      <c r="F887" s="158" t="s">
        <v>140</v>
      </c>
      <c r="H887" s="159">
        <v>62.61</v>
      </c>
      <c r="I887" s="160"/>
      <c r="L887" s="156"/>
      <c r="M887" s="161"/>
      <c r="T887" s="162"/>
      <c r="AT887" s="157" t="s">
        <v>138</v>
      </c>
      <c r="AU887" s="157" t="s">
        <v>85</v>
      </c>
      <c r="AV887" s="13" t="s">
        <v>134</v>
      </c>
      <c r="AW887" s="13" t="s">
        <v>33</v>
      </c>
      <c r="AX887" s="13" t="s">
        <v>81</v>
      </c>
      <c r="AY887" s="157" t="s">
        <v>126</v>
      </c>
    </row>
    <row r="888" spans="2:65" s="1" customFormat="1" ht="37.9" customHeight="1">
      <c r="B888" s="131"/>
      <c r="C888" s="132" t="s">
        <v>704</v>
      </c>
      <c r="D888" s="132" t="s">
        <v>129</v>
      </c>
      <c r="E888" s="133" t="s">
        <v>705</v>
      </c>
      <c r="F888" s="134" t="s">
        <v>706</v>
      </c>
      <c r="G888" s="135" t="s">
        <v>132</v>
      </c>
      <c r="H888" s="136">
        <v>33.4</v>
      </c>
      <c r="I888" s="137"/>
      <c r="J888" s="138">
        <f>ROUND(I888*H888,2)</f>
        <v>0</v>
      </c>
      <c r="K888" s="134" t="s">
        <v>148</v>
      </c>
      <c r="L888" s="31"/>
      <c r="M888" s="139" t="s">
        <v>1</v>
      </c>
      <c r="N888" s="140" t="s">
        <v>41</v>
      </c>
      <c r="P888" s="141">
        <f>O888*H888</f>
        <v>0</v>
      </c>
      <c r="Q888" s="141">
        <v>0</v>
      </c>
      <c r="R888" s="141">
        <f>Q888*H888</f>
        <v>0</v>
      </c>
      <c r="S888" s="141">
        <v>0</v>
      </c>
      <c r="T888" s="142">
        <f>S888*H888</f>
        <v>0</v>
      </c>
      <c r="AR888" s="143" t="s">
        <v>225</v>
      </c>
      <c r="AT888" s="143" t="s">
        <v>129</v>
      </c>
      <c r="AU888" s="143" t="s">
        <v>85</v>
      </c>
      <c r="AY888" s="16" t="s">
        <v>126</v>
      </c>
      <c r="BE888" s="144">
        <f>IF(N888="základní",J888,0)</f>
        <v>0</v>
      </c>
      <c r="BF888" s="144">
        <f>IF(N888="snížená",J888,0)</f>
        <v>0</v>
      </c>
      <c r="BG888" s="144">
        <f>IF(N888="zákl. přenesená",J888,0)</f>
        <v>0</v>
      </c>
      <c r="BH888" s="144">
        <f>IF(N888="sníž. přenesená",J888,0)</f>
        <v>0</v>
      </c>
      <c r="BI888" s="144">
        <f>IF(N888="nulová",J888,0)</f>
        <v>0</v>
      </c>
      <c r="BJ888" s="16" t="s">
        <v>81</v>
      </c>
      <c r="BK888" s="144">
        <f>ROUND(I888*H888,2)</f>
        <v>0</v>
      </c>
      <c r="BL888" s="16" t="s">
        <v>225</v>
      </c>
      <c r="BM888" s="143" t="s">
        <v>707</v>
      </c>
    </row>
    <row r="889" spans="2:65" s="12" customFormat="1" ht="11.25">
      <c r="B889" s="149"/>
      <c r="D889" s="145" t="s">
        <v>138</v>
      </c>
      <c r="E889" s="150" t="s">
        <v>1</v>
      </c>
      <c r="F889" s="151" t="s">
        <v>708</v>
      </c>
      <c r="H889" s="152">
        <v>33.4</v>
      </c>
      <c r="I889" s="153"/>
      <c r="L889" s="149"/>
      <c r="M889" s="154"/>
      <c r="T889" s="155"/>
      <c r="AT889" s="150" t="s">
        <v>138</v>
      </c>
      <c r="AU889" s="150" t="s">
        <v>85</v>
      </c>
      <c r="AV889" s="12" t="s">
        <v>85</v>
      </c>
      <c r="AW889" s="12" t="s">
        <v>33</v>
      </c>
      <c r="AX889" s="12" t="s">
        <v>76</v>
      </c>
      <c r="AY889" s="150" t="s">
        <v>126</v>
      </c>
    </row>
    <row r="890" spans="2:65" s="13" customFormat="1" ht="11.25">
      <c r="B890" s="156"/>
      <c r="D890" s="145" t="s">
        <v>138</v>
      </c>
      <c r="E890" s="157" t="s">
        <v>1</v>
      </c>
      <c r="F890" s="158" t="s">
        <v>140</v>
      </c>
      <c r="H890" s="159">
        <v>33.4</v>
      </c>
      <c r="I890" s="160"/>
      <c r="L890" s="156"/>
      <c r="M890" s="161"/>
      <c r="T890" s="162"/>
      <c r="AT890" s="157" t="s">
        <v>138</v>
      </c>
      <c r="AU890" s="157" t="s">
        <v>85</v>
      </c>
      <c r="AV890" s="13" t="s">
        <v>134</v>
      </c>
      <c r="AW890" s="13" t="s">
        <v>33</v>
      </c>
      <c r="AX890" s="13" t="s">
        <v>81</v>
      </c>
      <c r="AY890" s="157" t="s">
        <v>126</v>
      </c>
    </row>
    <row r="891" spans="2:65" s="1" customFormat="1" ht="37.9" customHeight="1">
      <c r="B891" s="131"/>
      <c r="C891" s="132" t="s">
        <v>709</v>
      </c>
      <c r="D891" s="132" t="s">
        <v>129</v>
      </c>
      <c r="E891" s="133" t="s">
        <v>710</v>
      </c>
      <c r="F891" s="134" t="s">
        <v>711</v>
      </c>
      <c r="G891" s="135" t="s">
        <v>276</v>
      </c>
      <c r="H891" s="136">
        <v>5</v>
      </c>
      <c r="I891" s="137"/>
      <c r="J891" s="138">
        <f>ROUND(I891*H891,2)</f>
        <v>0</v>
      </c>
      <c r="K891" s="134" t="s">
        <v>148</v>
      </c>
      <c r="L891" s="31"/>
      <c r="M891" s="139" t="s">
        <v>1</v>
      </c>
      <c r="N891" s="140" t="s">
        <v>41</v>
      </c>
      <c r="P891" s="141">
        <f>O891*H891</f>
        <v>0</v>
      </c>
      <c r="Q891" s="141">
        <v>0</v>
      </c>
      <c r="R891" s="141">
        <f>Q891*H891</f>
        <v>0</v>
      </c>
      <c r="S891" s="141">
        <v>0</v>
      </c>
      <c r="T891" s="142">
        <f>S891*H891</f>
        <v>0</v>
      </c>
      <c r="AR891" s="143" t="s">
        <v>225</v>
      </c>
      <c r="AT891" s="143" t="s">
        <v>129</v>
      </c>
      <c r="AU891" s="143" t="s">
        <v>85</v>
      </c>
      <c r="AY891" s="16" t="s">
        <v>126</v>
      </c>
      <c r="BE891" s="144">
        <f>IF(N891="základní",J891,0)</f>
        <v>0</v>
      </c>
      <c r="BF891" s="144">
        <f>IF(N891="snížená",J891,0)</f>
        <v>0</v>
      </c>
      <c r="BG891" s="144">
        <f>IF(N891="zákl. přenesená",J891,0)</f>
        <v>0</v>
      </c>
      <c r="BH891" s="144">
        <f>IF(N891="sníž. přenesená",J891,0)</f>
        <v>0</v>
      </c>
      <c r="BI891" s="144">
        <f>IF(N891="nulová",J891,0)</f>
        <v>0</v>
      </c>
      <c r="BJ891" s="16" t="s">
        <v>81</v>
      </c>
      <c r="BK891" s="144">
        <f>ROUND(I891*H891,2)</f>
        <v>0</v>
      </c>
      <c r="BL891" s="16" t="s">
        <v>225</v>
      </c>
      <c r="BM891" s="143" t="s">
        <v>712</v>
      </c>
    </row>
    <row r="892" spans="2:65" s="14" customFormat="1" ht="33.75">
      <c r="B892" s="173"/>
      <c r="D892" s="145" t="s">
        <v>138</v>
      </c>
      <c r="E892" s="174" t="s">
        <v>1</v>
      </c>
      <c r="F892" s="175" t="s">
        <v>713</v>
      </c>
      <c r="H892" s="174" t="s">
        <v>1</v>
      </c>
      <c r="I892" s="176"/>
      <c r="L892" s="173"/>
      <c r="M892" s="177"/>
      <c r="T892" s="178"/>
      <c r="AT892" s="174" t="s">
        <v>138</v>
      </c>
      <c r="AU892" s="174" t="s">
        <v>85</v>
      </c>
      <c r="AV892" s="14" t="s">
        <v>81</v>
      </c>
      <c r="AW892" s="14" t="s">
        <v>33</v>
      </c>
      <c r="AX892" s="14" t="s">
        <v>76</v>
      </c>
      <c r="AY892" s="174" t="s">
        <v>126</v>
      </c>
    </row>
    <row r="893" spans="2:65" s="14" customFormat="1" ht="11.25">
      <c r="B893" s="173"/>
      <c r="D893" s="145" t="s">
        <v>138</v>
      </c>
      <c r="E893" s="174" t="s">
        <v>1</v>
      </c>
      <c r="F893" s="175" t="s">
        <v>714</v>
      </c>
      <c r="H893" s="174" t="s">
        <v>1</v>
      </c>
      <c r="I893" s="176"/>
      <c r="L893" s="173"/>
      <c r="M893" s="177"/>
      <c r="T893" s="178"/>
      <c r="AT893" s="174" t="s">
        <v>138</v>
      </c>
      <c r="AU893" s="174" t="s">
        <v>85</v>
      </c>
      <c r="AV893" s="14" t="s">
        <v>81</v>
      </c>
      <c r="AW893" s="14" t="s">
        <v>33</v>
      </c>
      <c r="AX893" s="14" t="s">
        <v>76</v>
      </c>
      <c r="AY893" s="174" t="s">
        <v>126</v>
      </c>
    </row>
    <row r="894" spans="2:65" s="14" customFormat="1" ht="22.5">
      <c r="B894" s="173"/>
      <c r="D894" s="145" t="s">
        <v>138</v>
      </c>
      <c r="E894" s="174" t="s">
        <v>1</v>
      </c>
      <c r="F894" s="175" t="s">
        <v>715</v>
      </c>
      <c r="H894" s="174" t="s">
        <v>1</v>
      </c>
      <c r="I894" s="176"/>
      <c r="L894" s="173"/>
      <c r="M894" s="177"/>
      <c r="T894" s="178"/>
      <c r="AT894" s="174" t="s">
        <v>138</v>
      </c>
      <c r="AU894" s="174" t="s">
        <v>85</v>
      </c>
      <c r="AV894" s="14" t="s">
        <v>81</v>
      </c>
      <c r="AW894" s="14" t="s">
        <v>33</v>
      </c>
      <c r="AX894" s="14" t="s">
        <v>76</v>
      </c>
      <c r="AY894" s="174" t="s">
        <v>126</v>
      </c>
    </row>
    <row r="895" spans="2:65" s="12" customFormat="1" ht="11.25">
      <c r="B895" s="149"/>
      <c r="D895" s="145" t="s">
        <v>138</v>
      </c>
      <c r="E895" s="150" t="s">
        <v>1</v>
      </c>
      <c r="F895" s="151" t="s">
        <v>157</v>
      </c>
      <c r="H895" s="152">
        <v>5</v>
      </c>
      <c r="I895" s="153"/>
      <c r="L895" s="149"/>
      <c r="M895" s="154"/>
      <c r="T895" s="155"/>
      <c r="AT895" s="150" t="s">
        <v>138</v>
      </c>
      <c r="AU895" s="150" t="s">
        <v>85</v>
      </c>
      <c r="AV895" s="12" t="s">
        <v>85</v>
      </c>
      <c r="AW895" s="12" t="s">
        <v>33</v>
      </c>
      <c r="AX895" s="12" t="s">
        <v>76</v>
      </c>
      <c r="AY895" s="150" t="s">
        <v>126</v>
      </c>
    </row>
    <row r="896" spans="2:65" s="13" customFormat="1" ht="11.25">
      <c r="B896" s="156"/>
      <c r="D896" s="145" t="s">
        <v>138</v>
      </c>
      <c r="E896" s="157" t="s">
        <v>1</v>
      </c>
      <c r="F896" s="158" t="s">
        <v>140</v>
      </c>
      <c r="H896" s="159">
        <v>5</v>
      </c>
      <c r="I896" s="160"/>
      <c r="L896" s="156"/>
      <c r="M896" s="161"/>
      <c r="T896" s="162"/>
      <c r="AT896" s="157" t="s">
        <v>138</v>
      </c>
      <c r="AU896" s="157" t="s">
        <v>85</v>
      </c>
      <c r="AV896" s="13" t="s">
        <v>134</v>
      </c>
      <c r="AW896" s="13" t="s">
        <v>33</v>
      </c>
      <c r="AX896" s="13" t="s">
        <v>81</v>
      </c>
      <c r="AY896" s="157" t="s">
        <v>126</v>
      </c>
    </row>
    <row r="897" spans="2:65" s="1" customFormat="1" ht="37.9" customHeight="1">
      <c r="B897" s="131"/>
      <c r="C897" s="132" t="s">
        <v>716</v>
      </c>
      <c r="D897" s="132" t="s">
        <v>129</v>
      </c>
      <c r="E897" s="133" t="s">
        <v>717</v>
      </c>
      <c r="F897" s="134" t="s">
        <v>718</v>
      </c>
      <c r="G897" s="135" t="s">
        <v>276</v>
      </c>
      <c r="H897" s="136">
        <v>1</v>
      </c>
      <c r="I897" s="137"/>
      <c r="J897" s="138">
        <f>ROUND(I897*H897,2)</f>
        <v>0</v>
      </c>
      <c r="K897" s="134" t="s">
        <v>148</v>
      </c>
      <c r="L897" s="31"/>
      <c r="M897" s="139" t="s">
        <v>1</v>
      </c>
      <c r="N897" s="140" t="s">
        <v>41</v>
      </c>
      <c r="P897" s="141">
        <f>O897*H897</f>
        <v>0</v>
      </c>
      <c r="Q897" s="141">
        <v>0</v>
      </c>
      <c r="R897" s="141">
        <f>Q897*H897</f>
        <v>0</v>
      </c>
      <c r="S897" s="141">
        <v>0</v>
      </c>
      <c r="T897" s="142">
        <f>S897*H897</f>
        <v>0</v>
      </c>
      <c r="AR897" s="143" t="s">
        <v>225</v>
      </c>
      <c r="AT897" s="143" t="s">
        <v>129</v>
      </c>
      <c r="AU897" s="143" t="s">
        <v>85</v>
      </c>
      <c r="AY897" s="16" t="s">
        <v>126</v>
      </c>
      <c r="BE897" s="144">
        <f>IF(N897="základní",J897,0)</f>
        <v>0</v>
      </c>
      <c r="BF897" s="144">
        <f>IF(N897="snížená",J897,0)</f>
        <v>0</v>
      </c>
      <c r="BG897" s="144">
        <f>IF(N897="zákl. přenesená",J897,0)</f>
        <v>0</v>
      </c>
      <c r="BH897" s="144">
        <f>IF(N897="sníž. přenesená",J897,0)</f>
        <v>0</v>
      </c>
      <c r="BI897" s="144">
        <f>IF(N897="nulová",J897,0)</f>
        <v>0</v>
      </c>
      <c r="BJ897" s="16" t="s">
        <v>81</v>
      </c>
      <c r="BK897" s="144">
        <f>ROUND(I897*H897,2)</f>
        <v>0</v>
      </c>
      <c r="BL897" s="16" t="s">
        <v>225</v>
      </c>
      <c r="BM897" s="143" t="s">
        <v>719</v>
      </c>
    </row>
    <row r="898" spans="2:65" s="14" customFormat="1" ht="33.75">
      <c r="B898" s="173"/>
      <c r="D898" s="145" t="s">
        <v>138</v>
      </c>
      <c r="E898" s="174" t="s">
        <v>1</v>
      </c>
      <c r="F898" s="175" t="s">
        <v>720</v>
      </c>
      <c r="H898" s="174" t="s">
        <v>1</v>
      </c>
      <c r="I898" s="176"/>
      <c r="L898" s="173"/>
      <c r="M898" s="177"/>
      <c r="T898" s="178"/>
      <c r="AT898" s="174" t="s">
        <v>138</v>
      </c>
      <c r="AU898" s="174" t="s">
        <v>85</v>
      </c>
      <c r="AV898" s="14" t="s">
        <v>81</v>
      </c>
      <c r="AW898" s="14" t="s">
        <v>33</v>
      </c>
      <c r="AX898" s="14" t="s">
        <v>76</v>
      </c>
      <c r="AY898" s="174" t="s">
        <v>126</v>
      </c>
    </row>
    <row r="899" spans="2:65" s="14" customFormat="1" ht="11.25">
      <c r="B899" s="173"/>
      <c r="D899" s="145" t="s">
        <v>138</v>
      </c>
      <c r="E899" s="174" t="s">
        <v>1</v>
      </c>
      <c r="F899" s="175" t="s">
        <v>721</v>
      </c>
      <c r="H899" s="174" t="s">
        <v>1</v>
      </c>
      <c r="I899" s="176"/>
      <c r="L899" s="173"/>
      <c r="M899" s="177"/>
      <c r="T899" s="178"/>
      <c r="AT899" s="174" t="s">
        <v>138</v>
      </c>
      <c r="AU899" s="174" t="s">
        <v>85</v>
      </c>
      <c r="AV899" s="14" t="s">
        <v>81</v>
      </c>
      <c r="AW899" s="14" t="s">
        <v>33</v>
      </c>
      <c r="AX899" s="14" t="s">
        <v>76</v>
      </c>
      <c r="AY899" s="174" t="s">
        <v>126</v>
      </c>
    </row>
    <row r="900" spans="2:65" s="14" customFormat="1" ht="11.25">
      <c r="B900" s="173"/>
      <c r="D900" s="145" t="s">
        <v>138</v>
      </c>
      <c r="E900" s="174" t="s">
        <v>1</v>
      </c>
      <c r="F900" s="175" t="s">
        <v>722</v>
      </c>
      <c r="H900" s="174" t="s">
        <v>1</v>
      </c>
      <c r="I900" s="176"/>
      <c r="L900" s="173"/>
      <c r="M900" s="177"/>
      <c r="T900" s="178"/>
      <c r="AT900" s="174" t="s">
        <v>138</v>
      </c>
      <c r="AU900" s="174" t="s">
        <v>85</v>
      </c>
      <c r="AV900" s="14" t="s">
        <v>81</v>
      </c>
      <c r="AW900" s="14" t="s">
        <v>33</v>
      </c>
      <c r="AX900" s="14" t="s">
        <v>76</v>
      </c>
      <c r="AY900" s="174" t="s">
        <v>126</v>
      </c>
    </row>
    <row r="901" spans="2:65" s="12" customFormat="1" ht="11.25">
      <c r="B901" s="149"/>
      <c r="D901" s="145" t="s">
        <v>138</v>
      </c>
      <c r="E901" s="150" t="s">
        <v>1</v>
      </c>
      <c r="F901" s="151" t="s">
        <v>81</v>
      </c>
      <c r="H901" s="152">
        <v>1</v>
      </c>
      <c r="I901" s="153"/>
      <c r="L901" s="149"/>
      <c r="M901" s="154"/>
      <c r="T901" s="155"/>
      <c r="AT901" s="150" t="s">
        <v>138</v>
      </c>
      <c r="AU901" s="150" t="s">
        <v>85</v>
      </c>
      <c r="AV901" s="12" t="s">
        <v>85</v>
      </c>
      <c r="AW901" s="12" t="s">
        <v>33</v>
      </c>
      <c r="AX901" s="12" t="s">
        <v>76</v>
      </c>
      <c r="AY901" s="150" t="s">
        <v>126</v>
      </c>
    </row>
    <row r="902" spans="2:65" s="13" customFormat="1" ht="11.25">
      <c r="B902" s="156"/>
      <c r="D902" s="145" t="s">
        <v>138</v>
      </c>
      <c r="E902" s="157" t="s">
        <v>1</v>
      </c>
      <c r="F902" s="158" t="s">
        <v>140</v>
      </c>
      <c r="H902" s="159">
        <v>1</v>
      </c>
      <c r="I902" s="160"/>
      <c r="L902" s="156"/>
      <c r="M902" s="161"/>
      <c r="T902" s="162"/>
      <c r="AT902" s="157" t="s">
        <v>138</v>
      </c>
      <c r="AU902" s="157" t="s">
        <v>85</v>
      </c>
      <c r="AV902" s="13" t="s">
        <v>134</v>
      </c>
      <c r="AW902" s="13" t="s">
        <v>33</v>
      </c>
      <c r="AX902" s="13" t="s">
        <v>81</v>
      </c>
      <c r="AY902" s="157" t="s">
        <v>126</v>
      </c>
    </row>
    <row r="903" spans="2:65" s="1" customFormat="1" ht="37.9" customHeight="1">
      <c r="B903" s="131"/>
      <c r="C903" s="132" t="s">
        <v>723</v>
      </c>
      <c r="D903" s="132" t="s">
        <v>129</v>
      </c>
      <c r="E903" s="133" t="s">
        <v>724</v>
      </c>
      <c r="F903" s="134" t="s">
        <v>725</v>
      </c>
      <c r="G903" s="135" t="s">
        <v>276</v>
      </c>
      <c r="H903" s="136">
        <v>1</v>
      </c>
      <c r="I903" s="137"/>
      <c r="J903" s="138">
        <f>ROUND(I903*H903,2)</f>
        <v>0</v>
      </c>
      <c r="K903" s="134" t="s">
        <v>148</v>
      </c>
      <c r="L903" s="31"/>
      <c r="M903" s="139" t="s">
        <v>1</v>
      </c>
      <c r="N903" s="140" t="s">
        <v>41</v>
      </c>
      <c r="P903" s="141">
        <f>O903*H903</f>
        <v>0</v>
      </c>
      <c r="Q903" s="141">
        <v>0</v>
      </c>
      <c r="R903" s="141">
        <f>Q903*H903</f>
        <v>0</v>
      </c>
      <c r="S903" s="141">
        <v>0</v>
      </c>
      <c r="T903" s="142">
        <f>S903*H903</f>
        <v>0</v>
      </c>
      <c r="AR903" s="143" t="s">
        <v>225</v>
      </c>
      <c r="AT903" s="143" t="s">
        <v>129</v>
      </c>
      <c r="AU903" s="143" t="s">
        <v>85</v>
      </c>
      <c r="AY903" s="16" t="s">
        <v>126</v>
      </c>
      <c r="BE903" s="144">
        <f>IF(N903="základní",J903,0)</f>
        <v>0</v>
      </c>
      <c r="BF903" s="144">
        <f>IF(N903="snížená",J903,0)</f>
        <v>0</v>
      </c>
      <c r="BG903" s="144">
        <f>IF(N903="zákl. přenesená",J903,0)</f>
        <v>0</v>
      </c>
      <c r="BH903" s="144">
        <f>IF(N903="sníž. přenesená",J903,0)</f>
        <v>0</v>
      </c>
      <c r="BI903" s="144">
        <f>IF(N903="nulová",J903,0)</f>
        <v>0</v>
      </c>
      <c r="BJ903" s="16" t="s">
        <v>81</v>
      </c>
      <c r="BK903" s="144">
        <f>ROUND(I903*H903,2)</f>
        <v>0</v>
      </c>
      <c r="BL903" s="16" t="s">
        <v>225</v>
      </c>
      <c r="BM903" s="143" t="s">
        <v>726</v>
      </c>
    </row>
    <row r="904" spans="2:65" s="14" customFormat="1" ht="33.75">
      <c r="B904" s="173"/>
      <c r="D904" s="145" t="s">
        <v>138</v>
      </c>
      <c r="E904" s="174" t="s">
        <v>1</v>
      </c>
      <c r="F904" s="175" t="s">
        <v>727</v>
      </c>
      <c r="H904" s="174" t="s">
        <v>1</v>
      </c>
      <c r="I904" s="176"/>
      <c r="L904" s="173"/>
      <c r="M904" s="177"/>
      <c r="T904" s="178"/>
      <c r="AT904" s="174" t="s">
        <v>138</v>
      </c>
      <c r="AU904" s="174" t="s">
        <v>85</v>
      </c>
      <c r="AV904" s="14" t="s">
        <v>81</v>
      </c>
      <c r="AW904" s="14" t="s">
        <v>33</v>
      </c>
      <c r="AX904" s="14" t="s">
        <v>76</v>
      </c>
      <c r="AY904" s="174" t="s">
        <v>126</v>
      </c>
    </row>
    <row r="905" spans="2:65" s="12" customFormat="1" ht="11.25">
      <c r="B905" s="149"/>
      <c r="D905" s="145" t="s">
        <v>138</v>
      </c>
      <c r="E905" s="150" t="s">
        <v>1</v>
      </c>
      <c r="F905" s="151" t="s">
        <v>81</v>
      </c>
      <c r="H905" s="152">
        <v>1</v>
      </c>
      <c r="I905" s="153"/>
      <c r="L905" s="149"/>
      <c r="M905" s="154"/>
      <c r="T905" s="155"/>
      <c r="AT905" s="150" t="s">
        <v>138</v>
      </c>
      <c r="AU905" s="150" t="s">
        <v>85</v>
      </c>
      <c r="AV905" s="12" t="s">
        <v>85</v>
      </c>
      <c r="AW905" s="12" t="s">
        <v>33</v>
      </c>
      <c r="AX905" s="12" t="s">
        <v>76</v>
      </c>
      <c r="AY905" s="150" t="s">
        <v>126</v>
      </c>
    </row>
    <row r="906" spans="2:65" s="13" customFormat="1" ht="11.25">
      <c r="B906" s="156"/>
      <c r="D906" s="145" t="s">
        <v>138</v>
      </c>
      <c r="E906" s="157" t="s">
        <v>1</v>
      </c>
      <c r="F906" s="158" t="s">
        <v>140</v>
      </c>
      <c r="H906" s="159">
        <v>1</v>
      </c>
      <c r="I906" s="160"/>
      <c r="L906" s="156"/>
      <c r="M906" s="161"/>
      <c r="T906" s="162"/>
      <c r="AT906" s="157" t="s">
        <v>138</v>
      </c>
      <c r="AU906" s="157" t="s">
        <v>85</v>
      </c>
      <c r="AV906" s="13" t="s">
        <v>134</v>
      </c>
      <c r="AW906" s="13" t="s">
        <v>33</v>
      </c>
      <c r="AX906" s="13" t="s">
        <v>81</v>
      </c>
      <c r="AY906" s="157" t="s">
        <v>126</v>
      </c>
    </row>
    <row r="907" spans="2:65" s="1" customFormat="1" ht="37.9" customHeight="1">
      <c r="B907" s="131"/>
      <c r="C907" s="132" t="s">
        <v>728</v>
      </c>
      <c r="D907" s="132" t="s">
        <v>129</v>
      </c>
      <c r="E907" s="133" t="s">
        <v>729</v>
      </c>
      <c r="F907" s="134" t="s">
        <v>730</v>
      </c>
      <c r="G907" s="135" t="s">
        <v>276</v>
      </c>
      <c r="H907" s="136">
        <v>2</v>
      </c>
      <c r="I907" s="137"/>
      <c r="J907" s="138">
        <f>ROUND(I907*H907,2)</f>
        <v>0</v>
      </c>
      <c r="K907" s="134" t="s">
        <v>148</v>
      </c>
      <c r="L907" s="31"/>
      <c r="M907" s="139" t="s">
        <v>1</v>
      </c>
      <c r="N907" s="140" t="s">
        <v>41</v>
      </c>
      <c r="P907" s="141">
        <f>O907*H907</f>
        <v>0</v>
      </c>
      <c r="Q907" s="141">
        <v>0</v>
      </c>
      <c r="R907" s="141">
        <f>Q907*H907</f>
        <v>0</v>
      </c>
      <c r="S907" s="141">
        <v>0</v>
      </c>
      <c r="T907" s="142">
        <f>S907*H907</f>
        <v>0</v>
      </c>
      <c r="AR907" s="143" t="s">
        <v>225</v>
      </c>
      <c r="AT907" s="143" t="s">
        <v>129</v>
      </c>
      <c r="AU907" s="143" t="s">
        <v>85</v>
      </c>
      <c r="AY907" s="16" t="s">
        <v>126</v>
      </c>
      <c r="BE907" s="144">
        <f>IF(N907="základní",J907,0)</f>
        <v>0</v>
      </c>
      <c r="BF907" s="144">
        <f>IF(N907="snížená",J907,0)</f>
        <v>0</v>
      </c>
      <c r="BG907" s="144">
        <f>IF(N907="zákl. přenesená",J907,0)</f>
        <v>0</v>
      </c>
      <c r="BH907" s="144">
        <f>IF(N907="sníž. přenesená",J907,0)</f>
        <v>0</v>
      </c>
      <c r="BI907" s="144">
        <f>IF(N907="nulová",J907,0)</f>
        <v>0</v>
      </c>
      <c r="BJ907" s="16" t="s">
        <v>81</v>
      </c>
      <c r="BK907" s="144">
        <f>ROUND(I907*H907,2)</f>
        <v>0</v>
      </c>
      <c r="BL907" s="16" t="s">
        <v>225</v>
      </c>
      <c r="BM907" s="143" t="s">
        <v>731</v>
      </c>
    </row>
    <row r="908" spans="2:65" s="14" customFormat="1" ht="33.75">
      <c r="B908" s="173"/>
      <c r="D908" s="145" t="s">
        <v>138</v>
      </c>
      <c r="E908" s="174" t="s">
        <v>1</v>
      </c>
      <c r="F908" s="175" t="s">
        <v>732</v>
      </c>
      <c r="H908" s="174" t="s">
        <v>1</v>
      </c>
      <c r="I908" s="176"/>
      <c r="L908" s="173"/>
      <c r="M908" s="177"/>
      <c r="T908" s="178"/>
      <c r="AT908" s="174" t="s">
        <v>138</v>
      </c>
      <c r="AU908" s="174" t="s">
        <v>85</v>
      </c>
      <c r="AV908" s="14" t="s">
        <v>81</v>
      </c>
      <c r="AW908" s="14" t="s">
        <v>33</v>
      </c>
      <c r="AX908" s="14" t="s">
        <v>76</v>
      </c>
      <c r="AY908" s="174" t="s">
        <v>126</v>
      </c>
    </row>
    <row r="909" spans="2:65" s="14" customFormat="1" ht="22.5">
      <c r="B909" s="173"/>
      <c r="D909" s="145" t="s">
        <v>138</v>
      </c>
      <c r="E909" s="174" t="s">
        <v>1</v>
      </c>
      <c r="F909" s="175" t="s">
        <v>733</v>
      </c>
      <c r="H909" s="174" t="s">
        <v>1</v>
      </c>
      <c r="I909" s="176"/>
      <c r="L909" s="173"/>
      <c r="M909" s="177"/>
      <c r="T909" s="178"/>
      <c r="AT909" s="174" t="s">
        <v>138</v>
      </c>
      <c r="AU909" s="174" t="s">
        <v>85</v>
      </c>
      <c r="AV909" s="14" t="s">
        <v>81</v>
      </c>
      <c r="AW909" s="14" t="s">
        <v>33</v>
      </c>
      <c r="AX909" s="14" t="s">
        <v>76</v>
      </c>
      <c r="AY909" s="174" t="s">
        <v>126</v>
      </c>
    </row>
    <row r="910" spans="2:65" s="14" customFormat="1" ht="22.5">
      <c r="B910" s="173"/>
      <c r="D910" s="145" t="s">
        <v>138</v>
      </c>
      <c r="E910" s="174" t="s">
        <v>1</v>
      </c>
      <c r="F910" s="175" t="s">
        <v>734</v>
      </c>
      <c r="H910" s="174" t="s">
        <v>1</v>
      </c>
      <c r="I910" s="176"/>
      <c r="L910" s="173"/>
      <c r="M910" s="177"/>
      <c r="T910" s="178"/>
      <c r="AT910" s="174" t="s">
        <v>138</v>
      </c>
      <c r="AU910" s="174" t="s">
        <v>85</v>
      </c>
      <c r="AV910" s="14" t="s">
        <v>81</v>
      </c>
      <c r="AW910" s="14" t="s">
        <v>33</v>
      </c>
      <c r="AX910" s="14" t="s">
        <v>76</v>
      </c>
      <c r="AY910" s="174" t="s">
        <v>126</v>
      </c>
    </row>
    <row r="911" spans="2:65" s="12" customFormat="1" ht="11.25">
      <c r="B911" s="149"/>
      <c r="D911" s="145" t="s">
        <v>138</v>
      </c>
      <c r="E911" s="150" t="s">
        <v>1</v>
      </c>
      <c r="F911" s="151" t="s">
        <v>85</v>
      </c>
      <c r="H911" s="152">
        <v>2</v>
      </c>
      <c r="I911" s="153"/>
      <c r="L911" s="149"/>
      <c r="M911" s="154"/>
      <c r="T911" s="155"/>
      <c r="AT911" s="150" t="s">
        <v>138</v>
      </c>
      <c r="AU911" s="150" t="s">
        <v>85</v>
      </c>
      <c r="AV911" s="12" t="s">
        <v>85</v>
      </c>
      <c r="AW911" s="12" t="s">
        <v>33</v>
      </c>
      <c r="AX911" s="12" t="s">
        <v>76</v>
      </c>
      <c r="AY911" s="150" t="s">
        <v>126</v>
      </c>
    </row>
    <row r="912" spans="2:65" s="13" customFormat="1" ht="11.25">
      <c r="B912" s="156"/>
      <c r="D912" s="145" t="s">
        <v>138</v>
      </c>
      <c r="E912" s="157" t="s">
        <v>1</v>
      </c>
      <c r="F912" s="158" t="s">
        <v>140</v>
      </c>
      <c r="H912" s="159">
        <v>2</v>
      </c>
      <c r="I912" s="160"/>
      <c r="L912" s="156"/>
      <c r="M912" s="161"/>
      <c r="T912" s="162"/>
      <c r="AT912" s="157" t="s">
        <v>138</v>
      </c>
      <c r="AU912" s="157" t="s">
        <v>85</v>
      </c>
      <c r="AV912" s="13" t="s">
        <v>134</v>
      </c>
      <c r="AW912" s="13" t="s">
        <v>33</v>
      </c>
      <c r="AX912" s="13" t="s">
        <v>81</v>
      </c>
      <c r="AY912" s="157" t="s">
        <v>126</v>
      </c>
    </row>
    <row r="913" spans="2:65" s="1" customFormat="1" ht="37.9" customHeight="1">
      <c r="B913" s="131"/>
      <c r="C913" s="132" t="s">
        <v>735</v>
      </c>
      <c r="D913" s="132" t="s">
        <v>129</v>
      </c>
      <c r="E913" s="133" t="s">
        <v>736</v>
      </c>
      <c r="F913" s="134" t="s">
        <v>737</v>
      </c>
      <c r="G913" s="135" t="s">
        <v>276</v>
      </c>
      <c r="H913" s="136">
        <v>2</v>
      </c>
      <c r="I913" s="137"/>
      <c r="J913" s="138">
        <f>ROUND(I913*H913,2)</f>
        <v>0</v>
      </c>
      <c r="K913" s="134" t="s">
        <v>148</v>
      </c>
      <c r="L913" s="31"/>
      <c r="M913" s="139" t="s">
        <v>1</v>
      </c>
      <c r="N913" s="140" t="s">
        <v>41</v>
      </c>
      <c r="P913" s="141">
        <f>O913*H913</f>
        <v>0</v>
      </c>
      <c r="Q913" s="141">
        <v>0</v>
      </c>
      <c r="R913" s="141">
        <f>Q913*H913</f>
        <v>0</v>
      </c>
      <c r="S913" s="141">
        <v>0</v>
      </c>
      <c r="T913" s="142">
        <f>S913*H913</f>
        <v>0</v>
      </c>
      <c r="AR913" s="143" t="s">
        <v>225</v>
      </c>
      <c r="AT913" s="143" t="s">
        <v>129</v>
      </c>
      <c r="AU913" s="143" t="s">
        <v>85</v>
      </c>
      <c r="AY913" s="16" t="s">
        <v>126</v>
      </c>
      <c r="BE913" s="144">
        <f>IF(N913="základní",J913,0)</f>
        <v>0</v>
      </c>
      <c r="BF913" s="144">
        <f>IF(N913="snížená",J913,0)</f>
        <v>0</v>
      </c>
      <c r="BG913" s="144">
        <f>IF(N913="zákl. přenesená",J913,0)</f>
        <v>0</v>
      </c>
      <c r="BH913" s="144">
        <f>IF(N913="sníž. přenesená",J913,0)</f>
        <v>0</v>
      </c>
      <c r="BI913" s="144">
        <f>IF(N913="nulová",J913,0)</f>
        <v>0</v>
      </c>
      <c r="BJ913" s="16" t="s">
        <v>81</v>
      </c>
      <c r="BK913" s="144">
        <f>ROUND(I913*H913,2)</f>
        <v>0</v>
      </c>
      <c r="BL913" s="16" t="s">
        <v>225</v>
      </c>
      <c r="BM913" s="143" t="s">
        <v>738</v>
      </c>
    </row>
    <row r="914" spans="2:65" s="14" customFormat="1" ht="22.5">
      <c r="B914" s="173"/>
      <c r="D914" s="145" t="s">
        <v>138</v>
      </c>
      <c r="E914" s="174" t="s">
        <v>1</v>
      </c>
      <c r="F914" s="175" t="s">
        <v>739</v>
      </c>
      <c r="H914" s="174" t="s">
        <v>1</v>
      </c>
      <c r="I914" s="176"/>
      <c r="L914" s="173"/>
      <c r="M914" s="177"/>
      <c r="T914" s="178"/>
      <c r="AT914" s="174" t="s">
        <v>138</v>
      </c>
      <c r="AU914" s="174" t="s">
        <v>85</v>
      </c>
      <c r="AV914" s="14" t="s">
        <v>81</v>
      </c>
      <c r="AW914" s="14" t="s">
        <v>33</v>
      </c>
      <c r="AX914" s="14" t="s">
        <v>76</v>
      </c>
      <c r="AY914" s="174" t="s">
        <v>126</v>
      </c>
    </row>
    <row r="915" spans="2:65" s="14" customFormat="1" ht="22.5">
      <c r="B915" s="173"/>
      <c r="D915" s="145" t="s">
        <v>138</v>
      </c>
      <c r="E915" s="174" t="s">
        <v>1</v>
      </c>
      <c r="F915" s="175" t="s">
        <v>740</v>
      </c>
      <c r="H915" s="174" t="s">
        <v>1</v>
      </c>
      <c r="I915" s="176"/>
      <c r="L915" s="173"/>
      <c r="M915" s="177"/>
      <c r="T915" s="178"/>
      <c r="AT915" s="174" t="s">
        <v>138</v>
      </c>
      <c r="AU915" s="174" t="s">
        <v>85</v>
      </c>
      <c r="AV915" s="14" t="s">
        <v>81</v>
      </c>
      <c r="AW915" s="14" t="s">
        <v>33</v>
      </c>
      <c r="AX915" s="14" t="s">
        <v>76</v>
      </c>
      <c r="AY915" s="174" t="s">
        <v>126</v>
      </c>
    </row>
    <row r="916" spans="2:65" s="12" customFormat="1" ht="11.25">
      <c r="B916" s="149"/>
      <c r="D916" s="145" t="s">
        <v>138</v>
      </c>
      <c r="E916" s="150" t="s">
        <v>1</v>
      </c>
      <c r="F916" s="151" t="s">
        <v>85</v>
      </c>
      <c r="H916" s="152">
        <v>2</v>
      </c>
      <c r="I916" s="153"/>
      <c r="L916" s="149"/>
      <c r="M916" s="154"/>
      <c r="T916" s="155"/>
      <c r="AT916" s="150" t="s">
        <v>138</v>
      </c>
      <c r="AU916" s="150" t="s">
        <v>85</v>
      </c>
      <c r="AV916" s="12" t="s">
        <v>85</v>
      </c>
      <c r="AW916" s="12" t="s">
        <v>33</v>
      </c>
      <c r="AX916" s="12" t="s">
        <v>76</v>
      </c>
      <c r="AY916" s="150" t="s">
        <v>126</v>
      </c>
    </row>
    <row r="917" spans="2:65" s="13" customFormat="1" ht="11.25">
      <c r="B917" s="156"/>
      <c r="D917" s="145" t="s">
        <v>138</v>
      </c>
      <c r="E917" s="157" t="s">
        <v>1</v>
      </c>
      <c r="F917" s="158" t="s">
        <v>140</v>
      </c>
      <c r="H917" s="159">
        <v>2</v>
      </c>
      <c r="I917" s="160"/>
      <c r="L917" s="156"/>
      <c r="M917" s="161"/>
      <c r="T917" s="162"/>
      <c r="AT917" s="157" t="s">
        <v>138</v>
      </c>
      <c r="AU917" s="157" t="s">
        <v>85</v>
      </c>
      <c r="AV917" s="13" t="s">
        <v>134</v>
      </c>
      <c r="AW917" s="13" t="s">
        <v>33</v>
      </c>
      <c r="AX917" s="13" t="s">
        <v>81</v>
      </c>
      <c r="AY917" s="157" t="s">
        <v>126</v>
      </c>
    </row>
    <row r="918" spans="2:65" s="1" customFormat="1" ht="37.9" customHeight="1">
      <c r="B918" s="131"/>
      <c r="C918" s="132" t="s">
        <v>741</v>
      </c>
      <c r="D918" s="132" t="s">
        <v>129</v>
      </c>
      <c r="E918" s="133" t="s">
        <v>742</v>
      </c>
      <c r="F918" s="134" t="s">
        <v>743</v>
      </c>
      <c r="G918" s="135" t="s">
        <v>276</v>
      </c>
      <c r="H918" s="136">
        <v>1</v>
      </c>
      <c r="I918" s="137"/>
      <c r="J918" s="138">
        <f>ROUND(I918*H918,2)</f>
        <v>0</v>
      </c>
      <c r="K918" s="134" t="s">
        <v>148</v>
      </c>
      <c r="L918" s="31"/>
      <c r="M918" s="139" t="s">
        <v>1</v>
      </c>
      <c r="N918" s="140" t="s">
        <v>41</v>
      </c>
      <c r="P918" s="141">
        <f>O918*H918</f>
        <v>0</v>
      </c>
      <c r="Q918" s="141">
        <v>0</v>
      </c>
      <c r="R918" s="141">
        <f>Q918*H918</f>
        <v>0</v>
      </c>
      <c r="S918" s="141">
        <v>0</v>
      </c>
      <c r="T918" s="142">
        <f>S918*H918</f>
        <v>0</v>
      </c>
      <c r="AR918" s="143" t="s">
        <v>225</v>
      </c>
      <c r="AT918" s="143" t="s">
        <v>129</v>
      </c>
      <c r="AU918" s="143" t="s">
        <v>85</v>
      </c>
      <c r="AY918" s="16" t="s">
        <v>126</v>
      </c>
      <c r="BE918" s="144">
        <f>IF(N918="základní",J918,0)</f>
        <v>0</v>
      </c>
      <c r="BF918" s="144">
        <f>IF(N918="snížená",J918,0)</f>
        <v>0</v>
      </c>
      <c r="BG918" s="144">
        <f>IF(N918="zákl. přenesená",J918,0)</f>
        <v>0</v>
      </c>
      <c r="BH918" s="144">
        <f>IF(N918="sníž. přenesená",J918,0)</f>
        <v>0</v>
      </c>
      <c r="BI918" s="144">
        <f>IF(N918="nulová",J918,0)</f>
        <v>0</v>
      </c>
      <c r="BJ918" s="16" t="s">
        <v>81</v>
      </c>
      <c r="BK918" s="144">
        <f>ROUND(I918*H918,2)</f>
        <v>0</v>
      </c>
      <c r="BL918" s="16" t="s">
        <v>225</v>
      </c>
      <c r="BM918" s="143" t="s">
        <v>744</v>
      </c>
    </row>
    <row r="919" spans="2:65" s="14" customFormat="1" ht="33.75">
      <c r="B919" s="173"/>
      <c r="D919" s="145" t="s">
        <v>138</v>
      </c>
      <c r="E919" s="174" t="s">
        <v>1</v>
      </c>
      <c r="F919" s="175" t="s">
        <v>745</v>
      </c>
      <c r="H919" s="174" t="s">
        <v>1</v>
      </c>
      <c r="I919" s="176"/>
      <c r="L919" s="173"/>
      <c r="M919" s="177"/>
      <c r="T919" s="178"/>
      <c r="AT919" s="174" t="s">
        <v>138</v>
      </c>
      <c r="AU919" s="174" t="s">
        <v>85</v>
      </c>
      <c r="AV919" s="14" t="s">
        <v>81</v>
      </c>
      <c r="AW919" s="14" t="s">
        <v>33</v>
      </c>
      <c r="AX919" s="14" t="s">
        <v>76</v>
      </c>
      <c r="AY919" s="174" t="s">
        <v>126</v>
      </c>
    </row>
    <row r="920" spans="2:65" s="14" customFormat="1" ht="22.5">
      <c r="B920" s="173"/>
      <c r="D920" s="145" t="s">
        <v>138</v>
      </c>
      <c r="E920" s="174" t="s">
        <v>1</v>
      </c>
      <c r="F920" s="175" t="s">
        <v>746</v>
      </c>
      <c r="H920" s="174" t="s">
        <v>1</v>
      </c>
      <c r="I920" s="176"/>
      <c r="L920" s="173"/>
      <c r="M920" s="177"/>
      <c r="T920" s="178"/>
      <c r="AT920" s="174" t="s">
        <v>138</v>
      </c>
      <c r="AU920" s="174" t="s">
        <v>85</v>
      </c>
      <c r="AV920" s="14" t="s">
        <v>81</v>
      </c>
      <c r="AW920" s="14" t="s">
        <v>33</v>
      </c>
      <c r="AX920" s="14" t="s">
        <v>76</v>
      </c>
      <c r="AY920" s="174" t="s">
        <v>126</v>
      </c>
    </row>
    <row r="921" spans="2:65" s="14" customFormat="1" ht="33.75">
      <c r="B921" s="173"/>
      <c r="D921" s="145" t="s">
        <v>138</v>
      </c>
      <c r="E921" s="174" t="s">
        <v>1</v>
      </c>
      <c r="F921" s="175" t="s">
        <v>747</v>
      </c>
      <c r="H921" s="174" t="s">
        <v>1</v>
      </c>
      <c r="I921" s="176"/>
      <c r="L921" s="173"/>
      <c r="M921" s="177"/>
      <c r="T921" s="178"/>
      <c r="AT921" s="174" t="s">
        <v>138</v>
      </c>
      <c r="AU921" s="174" t="s">
        <v>85</v>
      </c>
      <c r="AV921" s="14" t="s">
        <v>81</v>
      </c>
      <c r="AW921" s="14" t="s">
        <v>33</v>
      </c>
      <c r="AX921" s="14" t="s">
        <v>76</v>
      </c>
      <c r="AY921" s="174" t="s">
        <v>126</v>
      </c>
    </row>
    <row r="922" spans="2:65" s="14" customFormat="1" ht="22.5">
      <c r="B922" s="173"/>
      <c r="D922" s="145" t="s">
        <v>138</v>
      </c>
      <c r="E922" s="174" t="s">
        <v>1</v>
      </c>
      <c r="F922" s="175" t="s">
        <v>748</v>
      </c>
      <c r="H922" s="174" t="s">
        <v>1</v>
      </c>
      <c r="I922" s="176"/>
      <c r="L922" s="173"/>
      <c r="M922" s="177"/>
      <c r="T922" s="178"/>
      <c r="AT922" s="174" t="s">
        <v>138</v>
      </c>
      <c r="AU922" s="174" t="s">
        <v>85</v>
      </c>
      <c r="AV922" s="14" t="s">
        <v>81</v>
      </c>
      <c r="AW922" s="14" t="s">
        <v>33</v>
      </c>
      <c r="AX922" s="14" t="s">
        <v>76</v>
      </c>
      <c r="AY922" s="174" t="s">
        <v>126</v>
      </c>
    </row>
    <row r="923" spans="2:65" s="12" customFormat="1" ht="11.25">
      <c r="B923" s="149"/>
      <c r="D923" s="145" t="s">
        <v>138</v>
      </c>
      <c r="E923" s="150" t="s">
        <v>1</v>
      </c>
      <c r="F923" s="151" t="s">
        <v>81</v>
      </c>
      <c r="H923" s="152">
        <v>1</v>
      </c>
      <c r="I923" s="153"/>
      <c r="L923" s="149"/>
      <c r="M923" s="154"/>
      <c r="T923" s="155"/>
      <c r="AT923" s="150" t="s">
        <v>138</v>
      </c>
      <c r="AU923" s="150" t="s">
        <v>85</v>
      </c>
      <c r="AV923" s="12" t="s">
        <v>85</v>
      </c>
      <c r="AW923" s="12" t="s">
        <v>33</v>
      </c>
      <c r="AX923" s="12" t="s">
        <v>76</v>
      </c>
      <c r="AY923" s="150" t="s">
        <v>126</v>
      </c>
    </row>
    <row r="924" spans="2:65" s="13" customFormat="1" ht="11.25">
      <c r="B924" s="156"/>
      <c r="D924" s="145" t="s">
        <v>138</v>
      </c>
      <c r="E924" s="157" t="s">
        <v>1</v>
      </c>
      <c r="F924" s="158" t="s">
        <v>140</v>
      </c>
      <c r="H924" s="159">
        <v>1</v>
      </c>
      <c r="I924" s="160"/>
      <c r="L924" s="156"/>
      <c r="M924" s="161"/>
      <c r="T924" s="162"/>
      <c r="AT924" s="157" t="s">
        <v>138</v>
      </c>
      <c r="AU924" s="157" t="s">
        <v>85</v>
      </c>
      <c r="AV924" s="13" t="s">
        <v>134</v>
      </c>
      <c r="AW924" s="13" t="s">
        <v>33</v>
      </c>
      <c r="AX924" s="13" t="s">
        <v>81</v>
      </c>
      <c r="AY924" s="157" t="s">
        <v>126</v>
      </c>
    </row>
    <row r="925" spans="2:65" s="1" customFormat="1" ht="37.9" customHeight="1">
      <c r="B925" s="131"/>
      <c r="C925" s="132" t="s">
        <v>749</v>
      </c>
      <c r="D925" s="132" t="s">
        <v>129</v>
      </c>
      <c r="E925" s="133" t="s">
        <v>750</v>
      </c>
      <c r="F925" s="134" t="s">
        <v>751</v>
      </c>
      <c r="G925" s="135" t="s">
        <v>276</v>
      </c>
      <c r="H925" s="136">
        <v>1</v>
      </c>
      <c r="I925" s="137"/>
      <c r="J925" s="138">
        <f>ROUND(I925*H925,2)</f>
        <v>0</v>
      </c>
      <c r="K925" s="134" t="s">
        <v>148</v>
      </c>
      <c r="L925" s="31"/>
      <c r="M925" s="139" t="s">
        <v>1</v>
      </c>
      <c r="N925" s="140" t="s">
        <v>41</v>
      </c>
      <c r="P925" s="141">
        <f>O925*H925</f>
        <v>0</v>
      </c>
      <c r="Q925" s="141">
        <v>0</v>
      </c>
      <c r="R925" s="141">
        <f>Q925*H925</f>
        <v>0</v>
      </c>
      <c r="S925" s="141">
        <v>0</v>
      </c>
      <c r="T925" s="142">
        <f>S925*H925</f>
        <v>0</v>
      </c>
      <c r="AR925" s="143" t="s">
        <v>225</v>
      </c>
      <c r="AT925" s="143" t="s">
        <v>129</v>
      </c>
      <c r="AU925" s="143" t="s">
        <v>85</v>
      </c>
      <c r="AY925" s="16" t="s">
        <v>126</v>
      </c>
      <c r="BE925" s="144">
        <f>IF(N925="základní",J925,0)</f>
        <v>0</v>
      </c>
      <c r="BF925" s="144">
        <f>IF(N925="snížená",J925,0)</f>
        <v>0</v>
      </c>
      <c r="BG925" s="144">
        <f>IF(N925="zákl. přenesená",J925,0)</f>
        <v>0</v>
      </c>
      <c r="BH925" s="144">
        <f>IF(N925="sníž. přenesená",J925,0)</f>
        <v>0</v>
      </c>
      <c r="BI925" s="144">
        <f>IF(N925="nulová",J925,0)</f>
        <v>0</v>
      </c>
      <c r="BJ925" s="16" t="s">
        <v>81</v>
      </c>
      <c r="BK925" s="144">
        <f>ROUND(I925*H925,2)</f>
        <v>0</v>
      </c>
      <c r="BL925" s="16" t="s">
        <v>225</v>
      </c>
      <c r="BM925" s="143" t="s">
        <v>752</v>
      </c>
    </row>
    <row r="926" spans="2:65" s="14" customFormat="1" ht="33.75">
      <c r="B926" s="173"/>
      <c r="D926" s="145" t="s">
        <v>138</v>
      </c>
      <c r="E926" s="174" t="s">
        <v>1</v>
      </c>
      <c r="F926" s="175" t="s">
        <v>753</v>
      </c>
      <c r="H926" s="174" t="s">
        <v>1</v>
      </c>
      <c r="I926" s="176"/>
      <c r="L926" s="173"/>
      <c r="M926" s="177"/>
      <c r="T926" s="178"/>
      <c r="AT926" s="174" t="s">
        <v>138</v>
      </c>
      <c r="AU926" s="174" t="s">
        <v>85</v>
      </c>
      <c r="AV926" s="14" t="s">
        <v>81</v>
      </c>
      <c r="AW926" s="14" t="s">
        <v>33</v>
      </c>
      <c r="AX926" s="14" t="s">
        <v>76</v>
      </c>
      <c r="AY926" s="174" t="s">
        <v>126</v>
      </c>
    </row>
    <row r="927" spans="2:65" s="14" customFormat="1" ht="33.75">
      <c r="B927" s="173"/>
      <c r="D927" s="145" t="s">
        <v>138</v>
      </c>
      <c r="E927" s="174" t="s">
        <v>1</v>
      </c>
      <c r="F927" s="175" t="s">
        <v>754</v>
      </c>
      <c r="H927" s="174" t="s">
        <v>1</v>
      </c>
      <c r="I927" s="176"/>
      <c r="L927" s="173"/>
      <c r="M927" s="177"/>
      <c r="T927" s="178"/>
      <c r="AT927" s="174" t="s">
        <v>138</v>
      </c>
      <c r="AU927" s="174" t="s">
        <v>85</v>
      </c>
      <c r="AV927" s="14" t="s">
        <v>81</v>
      </c>
      <c r="AW927" s="14" t="s">
        <v>33</v>
      </c>
      <c r="AX927" s="14" t="s">
        <v>76</v>
      </c>
      <c r="AY927" s="174" t="s">
        <v>126</v>
      </c>
    </row>
    <row r="928" spans="2:65" s="14" customFormat="1" ht="11.25">
      <c r="B928" s="173"/>
      <c r="D928" s="145" t="s">
        <v>138</v>
      </c>
      <c r="E928" s="174" t="s">
        <v>1</v>
      </c>
      <c r="F928" s="175" t="s">
        <v>755</v>
      </c>
      <c r="H928" s="174" t="s">
        <v>1</v>
      </c>
      <c r="I928" s="176"/>
      <c r="L928" s="173"/>
      <c r="M928" s="177"/>
      <c r="T928" s="178"/>
      <c r="AT928" s="174" t="s">
        <v>138</v>
      </c>
      <c r="AU928" s="174" t="s">
        <v>85</v>
      </c>
      <c r="AV928" s="14" t="s">
        <v>81</v>
      </c>
      <c r="AW928" s="14" t="s">
        <v>33</v>
      </c>
      <c r="AX928" s="14" t="s">
        <v>76</v>
      </c>
      <c r="AY928" s="174" t="s">
        <v>126</v>
      </c>
    </row>
    <row r="929" spans="2:65" s="14" customFormat="1" ht="33.75">
      <c r="B929" s="173"/>
      <c r="D929" s="145" t="s">
        <v>138</v>
      </c>
      <c r="E929" s="174" t="s">
        <v>1</v>
      </c>
      <c r="F929" s="175" t="s">
        <v>756</v>
      </c>
      <c r="H929" s="174" t="s">
        <v>1</v>
      </c>
      <c r="I929" s="176"/>
      <c r="L929" s="173"/>
      <c r="M929" s="177"/>
      <c r="T929" s="178"/>
      <c r="AT929" s="174" t="s">
        <v>138</v>
      </c>
      <c r="AU929" s="174" t="s">
        <v>85</v>
      </c>
      <c r="AV929" s="14" t="s">
        <v>81</v>
      </c>
      <c r="AW929" s="14" t="s">
        <v>33</v>
      </c>
      <c r="AX929" s="14" t="s">
        <v>76</v>
      </c>
      <c r="AY929" s="174" t="s">
        <v>126</v>
      </c>
    </row>
    <row r="930" spans="2:65" s="14" customFormat="1" ht="33.75">
      <c r="B930" s="173"/>
      <c r="D930" s="145" t="s">
        <v>138</v>
      </c>
      <c r="E930" s="174" t="s">
        <v>1</v>
      </c>
      <c r="F930" s="175" t="s">
        <v>757</v>
      </c>
      <c r="H930" s="174" t="s">
        <v>1</v>
      </c>
      <c r="I930" s="176"/>
      <c r="L930" s="173"/>
      <c r="M930" s="177"/>
      <c r="T930" s="178"/>
      <c r="AT930" s="174" t="s">
        <v>138</v>
      </c>
      <c r="AU930" s="174" t="s">
        <v>85</v>
      </c>
      <c r="AV930" s="14" t="s">
        <v>81</v>
      </c>
      <c r="AW930" s="14" t="s">
        <v>33</v>
      </c>
      <c r="AX930" s="14" t="s">
        <v>76</v>
      </c>
      <c r="AY930" s="174" t="s">
        <v>126</v>
      </c>
    </row>
    <row r="931" spans="2:65" s="12" customFormat="1" ht="11.25">
      <c r="B931" s="149"/>
      <c r="D931" s="145" t="s">
        <v>138</v>
      </c>
      <c r="E931" s="150" t="s">
        <v>1</v>
      </c>
      <c r="F931" s="151" t="s">
        <v>81</v>
      </c>
      <c r="H931" s="152">
        <v>1</v>
      </c>
      <c r="I931" s="153"/>
      <c r="L931" s="149"/>
      <c r="M931" s="154"/>
      <c r="T931" s="155"/>
      <c r="AT931" s="150" t="s">
        <v>138</v>
      </c>
      <c r="AU931" s="150" t="s">
        <v>85</v>
      </c>
      <c r="AV931" s="12" t="s">
        <v>85</v>
      </c>
      <c r="AW931" s="12" t="s">
        <v>33</v>
      </c>
      <c r="AX931" s="12" t="s">
        <v>76</v>
      </c>
      <c r="AY931" s="150" t="s">
        <v>126</v>
      </c>
    </row>
    <row r="932" spans="2:65" s="13" customFormat="1" ht="11.25">
      <c r="B932" s="156"/>
      <c r="D932" s="145" t="s">
        <v>138</v>
      </c>
      <c r="E932" s="157" t="s">
        <v>1</v>
      </c>
      <c r="F932" s="158" t="s">
        <v>140</v>
      </c>
      <c r="H932" s="159">
        <v>1</v>
      </c>
      <c r="I932" s="160"/>
      <c r="L932" s="156"/>
      <c r="M932" s="161"/>
      <c r="T932" s="162"/>
      <c r="AT932" s="157" t="s">
        <v>138</v>
      </c>
      <c r="AU932" s="157" t="s">
        <v>85</v>
      </c>
      <c r="AV932" s="13" t="s">
        <v>134</v>
      </c>
      <c r="AW932" s="13" t="s">
        <v>33</v>
      </c>
      <c r="AX932" s="13" t="s">
        <v>81</v>
      </c>
      <c r="AY932" s="157" t="s">
        <v>126</v>
      </c>
    </row>
    <row r="933" spans="2:65" s="1" customFormat="1" ht="37.9" customHeight="1">
      <c r="B933" s="131"/>
      <c r="C933" s="132" t="s">
        <v>758</v>
      </c>
      <c r="D933" s="132" t="s">
        <v>129</v>
      </c>
      <c r="E933" s="133" t="s">
        <v>759</v>
      </c>
      <c r="F933" s="134" t="s">
        <v>760</v>
      </c>
      <c r="G933" s="135" t="s">
        <v>276</v>
      </c>
      <c r="H933" s="136">
        <v>1</v>
      </c>
      <c r="I933" s="137"/>
      <c r="J933" s="138">
        <f>ROUND(I933*H933,2)</f>
        <v>0</v>
      </c>
      <c r="K933" s="134" t="s">
        <v>148</v>
      </c>
      <c r="L933" s="31"/>
      <c r="M933" s="139" t="s">
        <v>1</v>
      </c>
      <c r="N933" s="140" t="s">
        <v>41</v>
      </c>
      <c r="P933" s="141">
        <f>O933*H933</f>
        <v>0</v>
      </c>
      <c r="Q933" s="141">
        <v>0</v>
      </c>
      <c r="R933" s="141">
        <f>Q933*H933</f>
        <v>0</v>
      </c>
      <c r="S933" s="141">
        <v>0</v>
      </c>
      <c r="T933" s="142">
        <f>S933*H933</f>
        <v>0</v>
      </c>
      <c r="AR933" s="143" t="s">
        <v>225</v>
      </c>
      <c r="AT933" s="143" t="s">
        <v>129</v>
      </c>
      <c r="AU933" s="143" t="s">
        <v>85</v>
      </c>
      <c r="AY933" s="16" t="s">
        <v>126</v>
      </c>
      <c r="BE933" s="144">
        <f>IF(N933="základní",J933,0)</f>
        <v>0</v>
      </c>
      <c r="BF933" s="144">
        <f>IF(N933="snížená",J933,0)</f>
        <v>0</v>
      </c>
      <c r="BG933" s="144">
        <f>IF(N933="zákl. přenesená",J933,0)</f>
        <v>0</v>
      </c>
      <c r="BH933" s="144">
        <f>IF(N933="sníž. přenesená",J933,0)</f>
        <v>0</v>
      </c>
      <c r="BI933" s="144">
        <f>IF(N933="nulová",J933,0)</f>
        <v>0</v>
      </c>
      <c r="BJ933" s="16" t="s">
        <v>81</v>
      </c>
      <c r="BK933" s="144">
        <f>ROUND(I933*H933,2)</f>
        <v>0</v>
      </c>
      <c r="BL933" s="16" t="s">
        <v>225</v>
      </c>
      <c r="BM933" s="143" t="s">
        <v>761</v>
      </c>
    </row>
    <row r="934" spans="2:65" s="14" customFormat="1" ht="33.75">
      <c r="B934" s="173"/>
      <c r="D934" s="145" t="s">
        <v>138</v>
      </c>
      <c r="E934" s="174" t="s">
        <v>1</v>
      </c>
      <c r="F934" s="175" t="s">
        <v>762</v>
      </c>
      <c r="H934" s="174" t="s">
        <v>1</v>
      </c>
      <c r="I934" s="176"/>
      <c r="L934" s="173"/>
      <c r="M934" s="177"/>
      <c r="T934" s="178"/>
      <c r="AT934" s="174" t="s">
        <v>138</v>
      </c>
      <c r="AU934" s="174" t="s">
        <v>85</v>
      </c>
      <c r="AV934" s="14" t="s">
        <v>81</v>
      </c>
      <c r="AW934" s="14" t="s">
        <v>33</v>
      </c>
      <c r="AX934" s="14" t="s">
        <v>76</v>
      </c>
      <c r="AY934" s="174" t="s">
        <v>126</v>
      </c>
    </row>
    <row r="935" spans="2:65" s="14" customFormat="1" ht="11.25">
      <c r="B935" s="173"/>
      <c r="D935" s="145" t="s">
        <v>138</v>
      </c>
      <c r="E935" s="174" t="s">
        <v>1</v>
      </c>
      <c r="F935" s="175" t="s">
        <v>763</v>
      </c>
      <c r="H935" s="174" t="s">
        <v>1</v>
      </c>
      <c r="I935" s="176"/>
      <c r="L935" s="173"/>
      <c r="M935" s="177"/>
      <c r="T935" s="178"/>
      <c r="AT935" s="174" t="s">
        <v>138</v>
      </c>
      <c r="AU935" s="174" t="s">
        <v>85</v>
      </c>
      <c r="AV935" s="14" t="s">
        <v>81</v>
      </c>
      <c r="AW935" s="14" t="s">
        <v>33</v>
      </c>
      <c r="AX935" s="14" t="s">
        <v>76</v>
      </c>
      <c r="AY935" s="174" t="s">
        <v>126</v>
      </c>
    </row>
    <row r="936" spans="2:65" s="14" customFormat="1" ht="33.75">
      <c r="B936" s="173"/>
      <c r="D936" s="145" t="s">
        <v>138</v>
      </c>
      <c r="E936" s="174" t="s">
        <v>1</v>
      </c>
      <c r="F936" s="175" t="s">
        <v>764</v>
      </c>
      <c r="H936" s="174" t="s">
        <v>1</v>
      </c>
      <c r="I936" s="176"/>
      <c r="L936" s="173"/>
      <c r="M936" s="177"/>
      <c r="T936" s="178"/>
      <c r="AT936" s="174" t="s">
        <v>138</v>
      </c>
      <c r="AU936" s="174" t="s">
        <v>85</v>
      </c>
      <c r="AV936" s="14" t="s">
        <v>81</v>
      </c>
      <c r="AW936" s="14" t="s">
        <v>33</v>
      </c>
      <c r="AX936" s="14" t="s">
        <v>76</v>
      </c>
      <c r="AY936" s="174" t="s">
        <v>126</v>
      </c>
    </row>
    <row r="937" spans="2:65" s="14" customFormat="1" ht="22.5">
      <c r="B937" s="173"/>
      <c r="D937" s="145" t="s">
        <v>138</v>
      </c>
      <c r="E937" s="174" t="s">
        <v>1</v>
      </c>
      <c r="F937" s="175" t="s">
        <v>765</v>
      </c>
      <c r="H937" s="174" t="s">
        <v>1</v>
      </c>
      <c r="I937" s="176"/>
      <c r="L937" s="173"/>
      <c r="M937" s="177"/>
      <c r="T937" s="178"/>
      <c r="AT937" s="174" t="s">
        <v>138</v>
      </c>
      <c r="AU937" s="174" t="s">
        <v>85</v>
      </c>
      <c r="AV937" s="14" t="s">
        <v>81</v>
      </c>
      <c r="AW937" s="14" t="s">
        <v>33</v>
      </c>
      <c r="AX937" s="14" t="s">
        <v>76</v>
      </c>
      <c r="AY937" s="174" t="s">
        <v>126</v>
      </c>
    </row>
    <row r="938" spans="2:65" s="14" customFormat="1" ht="22.5">
      <c r="B938" s="173"/>
      <c r="D938" s="145" t="s">
        <v>138</v>
      </c>
      <c r="E938" s="174" t="s">
        <v>1</v>
      </c>
      <c r="F938" s="175" t="s">
        <v>766</v>
      </c>
      <c r="H938" s="174" t="s">
        <v>1</v>
      </c>
      <c r="I938" s="176"/>
      <c r="L938" s="173"/>
      <c r="M938" s="177"/>
      <c r="T938" s="178"/>
      <c r="AT938" s="174" t="s">
        <v>138</v>
      </c>
      <c r="AU938" s="174" t="s">
        <v>85</v>
      </c>
      <c r="AV938" s="14" t="s">
        <v>81</v>
      </c>
      <c r="AW938" s="14" t="s">
        <v>33</v>
      </c>
      <c r="AX938" s="14" t="s">
        <v>76</v>
      </c>
      <c r="AY938" s="174" t="s">
        <v>126</v>
      </c>
    </row>
    <row r="939" spans="2:65" s="14" customFormat="1" ht="22.5">
      <c r="B939" s="173"/>
      <c r="D939" s="145" t="s">
        <v>138</v>
      </c>
      <c r="E939" s="174" t="s">
        <v>1</v>
      </c>
      <c r="F939" s="175" t="s">
        <v>767</v>
      </c>
      <c r="H939" s="174" t="s">
        <v>1</v>
      </c>
      <c r="I939" s="176"/>
      <c r="L939" s="173"/>
      <c r="M939" s="177"/>
      <c r="T939" s="178"/>
      <c r="AT939" s="174" t="s">
        <v>138</v>
      </c>
      <c r="AU939" s="174" t="s">
        <v>85</v>
      </c>
      <c r="AV939" s="14" t="s">
        <v>81</v>
      </c>
      <c r="AW939" s="14" t="s">
        <v>33</v>
      </c>
      <c r="AX939" s="14" t="s">
        <v>76</v>
      </c>
      <c r="AY939" s="174" t="s">
        <v>126</v>
      </c>
    </row>
    <row r="940" spans="2:65" s="12" customFormat="1" ht="11.25">
      <c r="B940" s="149"/>
      <c r="D940" s="145" t="s">
        <v>138</v>
      </c>
      <c r="E940" s="150" t="s">
        <v>1</v>
      </c>
      <c r="F940" s="151" t="s">
        <v>81</v>
      </c>
      <c r="H940" s="152">
        <v>1</v>
      </c>
      <c r="I940" s="153"/>
      <c r="L940" s="149"/>
      <c r="M940" s="154"/>
      <c r="T940" s="155"/>
      <c r="AT940" s="150" t="s">
        <v>138</v>
      </c>
      <c r="AU940" s="150" t="s">
        <v>85</v>
      </c>
      <c r="AV940" s="12" t="s">
        <v>85</v>
      </c>
      <c r="AW940" s="12" t="s">
        <v>33</v>
      </c>
      <c r="AX940" s="12" t="s">
        <v>76</v>
      </c>
      <c r="AY940" s="150" t="s">
        <v>126</v>
      </c>
    </row>
    <row r="941" spans="2:65" s="13" customFormat="1" ht="11.25">
      <c r="B941" s="156"/>
      <c r="D941" s="145" t="s">
        <v>138</v>
      </c>
      <c r="E941" s="157" t="s">
        <v>1</v>
      </c>
      <c r="F941" s="158" t="s">
        <v>140</v>
      </c>
      <c r="H941" s="159">
        <v>1</v>
      </c>
      <c r="I941" s="160"/>
      <c r="L941" s="156"/>
      <c r="M941" s="161"/>
      <c r="T941" s="162"/>
      <c r="AT941" s="157" t="s">
        <v>138</v>
      </c>
      <c r="AU941" s="157" t="s">
        <v>85</v>
      </c>
      <c r="AV941" s="13" t="s">
        <v>134</v>
      </c>
      <c r="AW941" s="13" t="s">
        <v>33</v>
      </c>
      <c r="AX941" s="13" t="s">
        <v>81</v>
      </c>
      <c r="AY941" s="157" t="s">
        <v>126</v>
      </c>
    </row>
    <row r="942" spans="2:65" s="1" customFormat="1" ht="37.9" customHeight="1">
      <c r="B942" s="131"/>
      <c r="C942" s="132" t="s">
        <v>768</v>
      </c>
      <c r="D942" s="132" t="s">
        <v>129</v>
      </c>
      <c r="E942" s="133" t="s">
        <v>769</v>
      </c>
      <c r="F942" s="134" t="s">
        <v>770</v>
      </c>
      <c r="G942" s="135" t="s">
        <v>276</v>
      </c>
      <c r="H942" s="136">
        <v>1</v>
      </c>
      <c r="I942" s="137"/>
      <c r="J942" s="138">
        <f>ROUND(I942*H942,2)</f>
        <v>0</v>
      </c>
      <c r="K942" s="134" t="s">
        <v>148</v>
      </c>
      <c r="L942" s="31"/>
      <c r="M942" s="139" t="s">
        <v>1</v>
      </c>
      <c r="N942" s="140" t="s">
        <v>41</v>
      </c>
      <c r="P942" s="141">
        <f>O942*H942</f>
        <v>0</v>
      </c>
      <c r="Q942" s="141">
        <v>0</v>
      </c>
      <c r="R942" s="141">
        <f>Q942*H942</f>
        <v>0</v>
      </c>
      <c r="S942" s="141">
        <v>0</v>
      </c>
      <c r="T942" s="142">
        <f>S942*H942</f>
        <v>0</v>
      </c>
      <c r="AR942" s="143" t="s">
        <v>225</v>
      </c>
      <c r="AT942" s="143" t="s">
        <v>129</v>
      </c>
      <c r="AU942" s="143" t="s">
        <v>85</v>
      </c>
      <c r="AY942" s="16" t="s">
        <v>126</v>
      </c>
      <c r="BE942" s="144">
        <f>IF(N942="základní",J942,0)</f>
        <v>0</v>
      </c>
      <c r="BF942" s="144">
        <f>IF(N942="snížená",J942,0)</f>
        <v>0</v>
      </c>
      <c r="BG942" s="144">
        <f>IF(N942="zákl. přenesená",J942,0)</f>
        <v>0</v>
      </c>
      <c r="BH942" s="144">
        <f>IF(N942="sníž. přenesená",J942,0)</f>
        <v>0</v>
      </c>
      <c r="BI942" s="144">
        <f>IF(N942="nulová",J942,0)</f>
        <v>0</v>
      </c>
      <c r="BJ942" s="16" t="s">
        <v>81</v>
      </c>
      <c r="BK942" s="144">
        <f>ROUND(I942*H942,2)</f>
        <v>0</v>
      </c>
      <c r="BL942" s="16" t="s">
        <v>225</v>
      </c>
      <c r="BM942" s="143" t="s">
        <v>771</v>
      </c>
    </row>
    <row r="943" spans="2:65" s="14" customFormat="1" ht="11.25">
      <c r="B943" s="173"/>
      <c r="D943" s="145" t="s">
        <v>138</v>
      </c>
      <c r="E943" s="174" t="s">
        <v>1</v>
      </c>
      <c r="F943" s="175" t="s">
        <v>772</v>
      </c>
      <c r="H943" s="174" t="s">
        <v>1</v>
      </c>
      <c r="I943" s="176"/>
      <c r="L943" s="173"/>
      <c r="M943" s="177"/>
      <c r="T943" s="178"/>
      <c r="AT943" s="174" t="s">
        <v>138</v>
      </c>
      <c r="AU943" s="174" t="s">
        <v>85</v>
      </c>
      <c r="AV943" s="14" t="s">
        <v>81</v>
      </c>
      <c r="AW943" s="14" t="s">
        <v>33</v>
      </c>
      <c r="AX943" s="14" t="s">
        <v>76</v>
      </c>
      <c r="AY943" s="174" t="s">
        <v>126</v>
      </c>
    </row>
    <row r="944" spans="2:65" s="14" customFormat="1" ht="33.75">
      <c r="B944" s="173"/>
      <c r="D944" s="145" t="s">
        <v>138</v>
      </c>
      <c r="E944" s="174" t="s">
        <v>1</v>
      </c>
      <c r="F944" s="175" t="s">
        <v>773</v>
      </c>
      <c r="H944" s="174" t="s">
        <v>1</v>
      </c>
      <c r="I944" s="176"/>
      <c r="L944" s="173"/>
      <c r="M944" s="177"/>
      <c r="T944" s="178"/>
      <c r="AT944" s="174" t="s">
        <v>138</v>
      </c>
      <c r="AU944" s="174" t="s">
        <v>85</v>
      </c>
      <c r="AV944" s="14" t="s">
        <v>81</v>
      </c>
      <c r="AW944" s="14" t="s">
        <v>33</v>
      </c>
      <c r="AX944" s="14" t="s">
        <v>76</v>
      </c>
      <c r="AY944" s="174" t="s">
        <v>126</v>
      </c>
    </row>
    <row r="945" spans="2:65" s="14" customFormat="1" ht="22.5">
      <c r="B945" s="173"/>
      <c r="D945" s="145" t="s">
        <v>138</v>
      </c>
      <c r="E945" s="174" t="s">
        <v>1</v>
      </c>
      <c r="F945" s="175" t="s">
        <v>774</v>
      </c>
      <c r="H945" s="174" t="s">
        <v>1</v>
      </c>
      <c r="I945" s="176"/>
      <c r="L945" s="173"/>
      <c r="M945" s="177"/>
      <c r="T945" s="178"/>
      <c r="AT945" s="174" t="s">
        <v>138</v>
      </c>
      <c r="AU945" s="174" t="s">
        <v>85</v>
      </c>
      <c r="AV945" s="14" t="s">
        <v>81</v>
      </c>
      <c r="AW945" s="14" t="s">
        <v>33</v>
      </c>
      <c r="AX945" s="14" t="s">
        <v>76</v>
      </c>
      <c r="AY945" s="174" t="s">
        <v>126</v>
      </c>
    </row>
    <row r="946" spans="2:65" s="12" customFormat="1" ht="11.25">
      <c r="B946" s="149"/>
      <c r="D946" s="145" t="s">
        <v>138</v>
      </c>
      <c r="E946" s="150" t="s">
        <v>1</v>
      </c>
      <c r="F946" s="151" t="s">
        <v>81</v>
      </c>
      <c r="H946" s="152">
        <v>1</v>
      </c>
      <c r="I946" s="153"/>
      <c r="L946" s="149"/>
      <c r="M946" s="154"/>
      <c r="T946" s="155"/>
      <c r="AT946" s="150" t="s">
        <v>138</v>
      </c>
      <c r="AU946" s="150" t="s">
        <v>85</v>
      </c>
      <c r="AV946" s="12" t="s">
        <v>85</v>
      </c>
      <c r="AW946" s="12" t="s">
        <v>33</v>
      </c>
      <c r="AX946" s="12" t="s">
        <v>76</v>
      </c>
      <c r="AY946" s="150" t="s">
        <v>126</v>
      </c>
    </row>
    <row r="947" spans="2:65" s="13" customFormat="1" ht="11.25">
      <c r="B947" s="156"/>
      <c r="D947" s="145" t="s">
        <v>138</v>
      </c>
      <c r="E947" s="157" t="s">
        <v>1</v>
      </c>
      <c r="F947" s="158" t="s">
        <v>140</v>
      </c>
      <c r="H947" s="159">
        <v>1</v>
      </c>
      <c r="I947" s="160"/>
      <c r="L947" s="156"/>
      <c r="M947" s="161"/>
      <c r="T947" s="162"/>
      <c r="AT947" s="157" t="s">
        <v>138</v>
      </c>
      <c r="AU947" s="157" t="s">
        <v>85</v>
      </c>
      <c r="AV947" s="13" t="s">
        <v>134</v>
      </c>
      <c r="AW947" s="13" t="s">
        <v>33</v>
      </c>
      <c r="AX947" s="13" t="s">
        <v>81</v>
      </c>
      <c r="AY947" s="157" t="s">
        <v>126</v>
      </c>
    </row>
    <row r="948" spans="2:65" s="1" customFormat="1" ht="37.9" customHeight="1">
      <c r="B948" s="131"/>
      <c r="C948" s="132" t="s">
        <v>775</v>
      </c>
      <c r="D948" s="132" t="s">
        <v>129</v>
      </c>
      <c r="E948" s="133" t="s">
        <v>776</v>
      </c>
      <c r="F948" s="134" t="s">
        <v>777</v>
      </c>
      <c r="G948" s="135" t="s">
        <v>276</v>
      </c>
      <c r="H948" s="136">
        <v>1</v>
      </c>
      <c r="I948" s="137"/>
      <c r="J948" s="138">
        <f>ROUND(I948*H948,2)</f>
        <v>0</v>
      </c>
      <c r="K948" s="134" t="s">
        <v>148</v>
      </c>
      <c r="L948" s="31"/>
      <c r="M948" s="139" t="s">
        <v>1</v>
      </c>
      <c r="N948" s="140" t="s">
        <v>41</v>
      </c>
      <c r="P948" s="141">
        <f>O948*H948</f>
        <v>0</v>
      </c>
      <c r="Q948" s="141">
        <v>0</v>
      </c>
      <c r="R948" s="141">
        <f>Q948*H948</f>
        <v>0</v>
      </c>
      <c r="S948" s="141">
        <v>0</v>
      </c>
      <c r="T948" s="142">
        <f>S948*H948</f>
        <v>0</v>
      </c>
      <c r="AR948" s="143" t="s">
        <v>225</v>
      </c>
      <c r="AT948" s="143" t="s">
        <v>129</v>
      </c>
      <c r="AU948" s="143" t="s">
        <v>85</v>
      </c>
      <c r="AY948" s="16" t="s">
        <v>126</v>
      </c>
      <c r="BE948" s="144">
        <f>IF(N948="základní",J948,0)</f>
        <v>0</v>
      </c>
      <c r="BF948" s="144">
        <f>IF(N948="snížená",J948,0)</f>
        <v>0</v>
      </c>
      <c r="BG948" s="144">
        <f>IF(N948="zákl. přenesená",J948,0)</f>
        <v>0</v>
      </c>
      <c r="BH948" s="144">
        <f>IF(N948="sníž. přenesená",J948,0)</f>
        <v>0</v>
      </c>
      <c r="BI948" s="144">
        <f>IF(N948="nulová",J948,0)</f>
        <v>0</v>
      </c>
      <c r="BJ948" s="16" t="s">
        <v>81</v>
      </c>
      <c r="BK948" s="144">
        <f>ROUND(I948*H948,2)</f>
        <v>0</v>
      </c>
      <c r="BL948" s="16" t="s">
        <v>225</v>
      </c>
      <c r="BM948" s="143" t="s">
        <v>778</v>
      </c>
    </row>
    <row r="949" spans="2:65" s="14" customFormat="1" ht="33.75">
      <c r="B949" s="173"/>
      <c r="D949" s="145" t="s">
        <v>138</v>
      </c>
      <c r="E949" s="174" t="s">
        <v>1</v>
      </c>
      <c r="F949" s="175" t="s">
        <v>779</v>
      </c>
      <c r="H949" s="174" t="s">
        <v>1</v>
      </c>
      <c r="I949" s="176"/>
      <c r="L949" s="173"/>
      <c r="M949" s="177"/>
      <c r="T949" s="178"/>
      <c r="AT949" s="174" t="s">
        <v>138</v>
      </c>
      <c r="AU949" s="174" t="s">
        <v>85</v>
      </c>
      <c r="AV949" s="14" t="s">
        <v>81</v>
      </c>
      <c r="AW949" s="14" t="s">
        <v>33</v>
      </c>
      <c r="AX949" s="14" t="s">
        <v>76</v>
      </c>
      <c r="AY949" s="174" t="s">
        <v>126</v>
      </c>
    </row>
    <row r="950" spans="2:65" s="14" customFormat="1" ht="33.75">
      <c r="B950" s="173"/>
      <c r="D950" s="145" t="s">
        <v>138</v>
      </c>
      <c r="E950" s="174" t="s">
        <v>1</v>
      </c>
      <c r="F950" s="175" t="s">
        <v>780</v>
      </c>
      <c r="H950" s="174" t="s">
        <v>1</v>
      </c>
      <c r="I950" s="176"/>
      <c r="L950" s="173"/>
      <c r="M950" s="177"/>
      <c r="T950" s="178"/>
      <c r="AT950" s="174" t="s">
        <v>138</v>
      </c>
      <c r="AU950" s="174" t="s">
        <v>85</v>
      </c>
      <c r="AV950" s="14" t="s">
        <v>81</v>
      </c>
      <c r="AW950" s="14" t="s">
        <v>33</v>
      </c>
      <c r="AX950" s="14" t="s">
        <v>76</v>
      </c>
      <c r="AY950" s="174" t="s">
        <v>126</v>
      </c>
    </row>
    <row r="951" spans="2:65" s="14" customFormat="1" ht="11.25">
      <c r="B951" s="173"/>
      <c r="D951" s="145" t="s">
        <v>138</v>
      </c>
      <c r="E951" s="174" t="s">
        <v>1</v>
      </c>
      <c r="F951" s="175" t="s">
        <v>781</v>
      </c>
      <c r="H951" s="174" t="s">
        <v>1</v>
      </c>
      <c r="I951" s="176"/>
      <c r="L951" s="173"/>
      <c r="M951" s="177"/>
      <c r="T951" s="178"/>
      <c r="AT951" s="174" t="s">
        <v>138</v>
      </c>
      <c r="AU951" s="174" t="s">
        <v>85</v>
      </c>
      <c r="AV951" s="14" t="s">
        <v>81</v>
      </c>
      <c r="AW951" s="14" t="s">
        <v>33</v>
      </c>
      <c r="AX951" s="14" t="s">
        <v>76</v>
      </c>
      <c r="AY951" s="174" t="s">
        <v>126</v>
      </c>
    </row>
    <row r="952" spans="2:65" s="14" customFormat="1" ht="22.5">
      <c r="B952" s="173"/>
      <c r="D952" s="145" t="s">
        <v>138</v>
      </c>
      <c r="E952" s="174" t="s">
        <v>1</v>
      </c>
      <c r="F952" s="175" t="s">
        <v>782</v>
      </c>
      <c r="H952" s="174" t="s">
        <v>1</v>
      </c>
      <c r="I952" s="176"/>
      <c r="L952" s="173"/>
      <c r="M952" s="177"/>
      <c r="T952" s="178"/>
      <c r="AT952" s="174" t="s">
        <v>138</v>
      </c>
      <c r="AU952" s="174" t="s">
        <v>85</v>
      </c>
      <c r="AV952" s="14" t="s">
        <v>81</v>
      </c>
      <c r="AW952" s="14" t="s">
        <v>33</v>
      </c>
      <c r="AX952" s="14" t="s">
        <v>76</v>
      </c>
      <c r="AY952" s="174" t="s">
        <v>126</v>
      </c>
    </row>
    <row r="953" spans="2:65" s="12" customFormat="1" ht="11.25">
      <c r="B953" s="149"/>
      <c r="D953" s="145" t="s">
        <v>138</v>
      </c>
      <c r="E953" s="150" t="s">
        <v>1</v>
      </c>
      <c r="F953" s="151" t="s">
        <v>81</v>
      </c>
      <c r="H953" s="152">
        <v>1</v>
      </c>
      <c r="I953" s="153"/>
      <c r="L953" s="149"/>
      <c r="M953" s="154"/>
      <c r="T953" s="155"/>
      <c r="AT953" s="150" t="s">
        <v>138</v>
      </c>
      <c r="AU953" s="150" t="s">
        <v>85</v>
      </c>
      <c r="AV953" s="12" t="s">
        <v>85</v>
      </c>
      <c r="AW953" s="12" t="s">
        <v>33</v>
      </c>
      <c r="AX953" s="12" t="s">
        <v>76</v>
      </c>
      <c r="AY953" s="150" t="s">
        <v>126</v>
      </c>
    </row>
    <row r="954" spans="2:65" s="13" customFormat="1" ht="11.25">
      <c r="B954" s="156"/>
      <c r="D954" s="145" t="s">
        <v>138</v>
      </c>
      <c r="E954" s="157" t="s">
        <v>1</v>
      </c>
      <c r="F954" s="158" t="s">
        <v>140</v>
      </c>
      <c r="H954" s="159">
        <v>1</v>
      </c>
      <c r="I954" s="160"/>
      <c r="L954" s="156"/>
      <c r="M954" s="161"/>
      <c r="T954" s="162"/>
      <c r="AT954" s="157" t="s">
        <v>138</v>
      </c>
      <c r="AU954" s="157" t="s">
        <v>85</v>
      </c>
      <c r="AV954" s="13" t="s">
        <v>134</v>
      </c>
      <c r="AW954" s="13" t="s">
        <v>33</v>
      </c>
      <c r="AX954" s="13" t="s">
        <v>81</v>
      </c>
      <c r="AY954" s="157" t="s">
        <v>126</v>
      </c>
    </row>
    <row r="955" spans="2:65" s="1" customFormat="1" ht="21.75" customHeight="1">
      <c r="B955" s="131"/>
      <c r="C955" s="132" t="s">
        <v>783</v>
      </c>
      <c r="D955" s="132" t="s">
        <v>129</v>
      </c>
      <c r="E955" s="133" t="s">
        <v>784</v>
      </c>
      <c r="F955" s="134" t="s">
        <v>785</v>
      </c>
      <c r="G955" s="135" t="s">
        <v>132</v>
      </c>
      <c r="H955" s="136">
        <v>387.72</v>
      </c>
      <c r="I955" s="137"/>
      <c r="J955" s="138">
        <f>ROUND(I955*H955,2)</f>
        <v>0</v>
      </c>
      <c r="K955" s="134" t="s">
        <v>133</v>
      </c>
      <c r="L955" s="31"/>
      <c r="M955" s="139" t="s">
        <v>1</v>
      </c>
      <c r="N955" s="140" t="s">
        <v>41</v>
      </c>
      <c r="P955" s="141">
        <f>O955*H955</f>
        <v>0</v>
      </c>
      <c r="Q955" s="141">
        <v>0</v>
      </c>
      <c r="R955" s="141">
        <f>Q955*H955</f>
        <v>0</v>
      </c>
      <c r="S955" s="141">
        <v>0</v>
      </c>
      <c r="T955" s="142">
        <f>S955*H955</f>
        <v>0</v>
      </c>
      <c r="AR955" s="143" t="s">
        <v>225</v>
      </c>
      <c r="AT955" s="143" t="s">
        <v>129</v>
      </c>
      <c r="AU955" s="143" t="s">
        <v>85</v>
      </c>
      <c r="AY955" s="16" t="s">
        <v>126</v>
      </c>
      <c r="BE955" s="144">
        <f>IF(N955="základní",J955,0)</f>
        <v>0</v>
      </c>
      <c r="BF955" s="144">
        <f>IF(N955="snížená",J955,0)</f>
        <v>0</v>
      </c>
      <c r="BG955" s="144">
        <f>IF(N955="zákl. přenesená",J955,0)</f>
        <v>0</v>
      </c>
      <c r="BH955" s="144">
        <f>IF(N955="sníž. přenesená",J955,0)</f>
        <v>0</v>
      </c>
      <c r="BI955" s="144">
        <f>IF(N955="nulová",J955,0)</f>
        <v>0</v>
      </c>
      <c r="BJ955" s="16" t="s">
        <v>81</v>
      </c>
      <c r="BK955" s="144">
        <f>ROUND(I955*H955,2)</f>
        <v>0</v>
      </c>
      <c r="BL955" s="16" t="s">
        <v>225</v>
      </c>
      <c r="BM955" s="143" t="s">
        <v>786</v>
      </c>
    </row>
    <row r="956" spans="2:65" s="14" customFormat="1" ht="11.25">
      <c r="B956" s="173"/>
      <c r="D956" s="145" t="s">
        <v>138</v>
      </c>
      <c r="E956" s="174" t="s">
        <v>1</v>
      </c>
      <c r="F956" s="175" t="s">
        <v>787</v>
      </c>
      <c r="H956" s="174" t="s">
        <v>1</v>
      </c>
      <c r="I956" s="176"/>
      <c r="L956" s="173"/>
      <c r="M956" s="177"/>
      <c r="T956" s="178"/>
      <c r="AT956" s="174" t="s">
        <v>138</v>
      </c>
      <c r="AU956" s="174" t="s">
        <v>85</v>
      </c>
      <c r="AV956" s="14" t="s">
        <v>81</v>
      </c>
      <c r="AW956" s="14" t="s">
        <v>33</v>
      </c>
      <c r="AX956" s="14" t="s">
        <v>76</v>
      </c>
      <c r="AY956" s="174" t="s">
        <v>126</v>
      </c>
    </row>
    <row r="957" spans="2:65" s="12" customFormat="1" ht="11.25">
      <c r="B957" s="149"/>
      <c r="D957" s="145" t="s">
        <v>138</v>
      </c>
      <c r="E957" s="150" t="s">
        <v>1</v>
      </c>
      <c r="F957" s="151" t="s">
        <v>162</v>
      </c>
      <c r="H957" s="152">
        <v>298.02</v>
      </c>
      <c r="I957" s="153"/>
      <c r="L957" s="149"/>
      <c r="M957" s="154"/>
      <c r="T957" s="155"/>
      <c r="AT957" s="150" t="s">
        <v>138</v>
      </c>
      <c r="AU957" s="150" t="s">
        <v>85</v>
      </c>
      <c r="AV957" s="12" t="s">
        <v>85</v>
      </c>
      <c r="AW957" s="12" t="s">
        <v>33</v>
      </c>
      <c r="AX957" s="12" t="s">
        <v>76</v>
      </c>
      <c r="AY957" s="150" t="s">
        <v>126</v>
      </c>
    </row>
    <row r="958" spans="2:65" s="14" customFormat="1" ht="11.25">
      <c r="B958" s="173"/>
      <c r="D958" s="145" t="s">
        <v>138</v>
      </c>
      <c r="E958" s="174" t="s">
        <v>1</v>
      </c>
      <c r="F958" s="175" t="s">
        <v>788</v>
      </c>
      <c r="H958" s="174" t="s">
        <v>1</v>
      </c>
      <c r="I958" s="176"/>
      <c r="L958" s="173"/>
      <c r="M958" s="177"/>
      <c r="T958" s="178"/>
      <c r="AT958" s="174" t="s">
        <v>138</v>
      </c>
      <c r="AU958" s="174" t="s">
        <v>85</v>
      </c>
      <c r="AV958" s="14" t="s">
        <v>81</v>
      </c>
      <c r="AW958" s="14" t="s">
        <v>33</v>
      </c>
      <c r="AX958" s="14" t="s">
        <v>76</v>
      </c>
      <c r="AY958" s="174" t="s">
        <v>126</v>
      </c>
    </row>
    <row r="959" spans="2:65" s="12" customFormat="1" ht="11.25">
      <c r="B959" s="149"/>
      <c r="D959" s="145" t="s">
        <v>138</v>
      </c>
      <c r="E959" s="150" t="s">
        <v>1</v>
      </c>
      <c r="F959" s="151" t="s">
        <v>789</v>
      </c>
      <c r="H959" s="152">
        <v>89.7</v>
      </c>
      <c r="I959" s="153"/>
      <c r="L959" s="149"/>
      <c r="M959" s="154"/>
      <c r="T959" s="155"/>
      <c r="AT959" s="150" t="s">
        <v>138</v>
      </c>
      <c r="AU959" s="150" t="s">
        <v>85</v>
      </c>
      <c r="AV959" s="12" t="s">
        <v>85</v>
      </c>
      <c r="AW959" s="12" t="s">
        <v>33</v>
      </c>
      <c r="AX959" s="12" t="s">
        <v>76</v>
      </c>
      <c r="AY959" s="150" t="s">
        <v>126</v>
      </c>
    </row>
    <row r="960" spans="2:65" s="13" customFormat="1" ht="11.25">
      <c r="B960" s="156"/>
      <c r="D960" s="145" t="s">
        <v>138</v>
      </c>
      <c r="E960" s="157" t="s">
        <v>1</v>
      </c>
      <c r="F960" s="158" t="s">
        <v>140</v>
      </c>
      <c r="H960" s="159">
        <v>387.72</v>
      </c>
      <c r="I960" s="160"/>
      <c r="L960" s="156"/>
      <c r="M960" s="161"/>
      <c r="T960" s="162"/>
      <c r="AT960" s="157" t="s">
        <v>138</v>
      </c>
      <c r="AU960" s="157" t="s">
        <v>85</v>
      </c>
      <c r="AV960" s="13" t="s">
        <v>134</v>
      </c>
      <c r="AW960" s="13" t="s">
        <v>33</v>
      </c>
      <c r="AX960" s="13" t="s">
        <v>81</v>
      </c>
      <c r="AY960" s="157" t="s">
        <v>126</v>
      </c>
    </row>
    <row r="961" spans="2:65" s="1" customFormat="1" ht="21.75" customHeight="1">
      <c r="B961" s="131"/>
      <c r="C961" s="132" t="s">
        <v>790</v>
      </c>
      <c r="D961" s="132" t="s">
        <v>129</v>
      </c>
      <c r="E961" s="133" t="s">
        <v>791</v>
      </c>
      <c r="F961" s="134" t="s">
        <v>792</v>
      </c>
      <c r="G961" s="135" t="s">
        <v>132</v>
      </c>
      <c r="H961" s="136">
        <v>387.72</v>
      </c>
      <c r="I961" s="137"/>
      <c r="J961" s="138">
        <f>ROUND(I961*H961,2)</f>
        <v>0</v>
      </c>
      <c r="K961" s="134" t="s">
        <v>133</v>
      </c>
      <c r="L961" s="31"/>
      <c r="M961" s="139" t="s">
        <v>1</v>
      </c>
      <c r="N961" s="140" t="s">
        <v>41</v>
      </c>
      <c r="P961" s="141">
        <f>O961*H961</f>
        <v>0</v>
      </c>
      <c r="Q961" s="141">
        <v>2.5000000000000001E-4</v>
      </c>
      <c r="R961" s="141">
        <f>Q961*H961</f>
        <v>9.6930000000000002E-2</v>
      </c>
      <c r="S961" s="141">
        <v>0</v>
      </c>
      <c r="T961" s="142">
        <f>S961*H961</f>
        <v>0</v>
      </c>
      <c r="AR961" s="143" t="s">
        <v>225</v>
      </c>
      <c r="AT961" s="143" t="s">
        <v>129</v>
      </c>
      <c r="AU961" s="143" t="s">
        <v>85</v>
      </c>
      <c r="AY961" s="16" t="s">
        <v>126</v>
      </c>
      <c r="BE961" s="144">
        <f>IF(N961="základní",J961,0)</f>
        <v>0</v>
      </c>
      <c r="BF961" s="144">
        <f>IF(N961="snížená",J961,0)</f>
        <v>0</v>
      </c>
      <c r="BG961" s="144">
        <f>IF(N961="zákl. přenesená",J961,0)</f>
        <v>0</v>
      </c>
      <c r="BH961" s="144">
        <f>IF(N961="sníž. přenesená",J961,0)</f>
        <v>0</v>
      </c>
      <c r="BI961" s="144">
        <f>IF(N961="nulová",J961,0)</f>
        <v>0</v>
      </c>
      <c r="BJ961" s="16" t="s">
        <v>81</v>
      </c>
      <c r="BK961" s="144">
        <f>ROUND(I961*H961,2)</f>
        <v>0</v>
      </c>
      <c r="BL961" s="16" t="s">
        <v>225</v>
      </c>
      <c r="BM961" s="143" t="s">
        <v>793</v>
      </c>
    </row>
    <row r="962" spans="2:65" s="14" customFormat="1" ht="11.25">
      <c r="B962" s="173"/>
      <c r="D962" s="145" t="s">
        <v>138</v>
      </c>
      <c r="E962" s="174" t="s">
        <v>1</v>
      </c>
      <c r="F962" s="175" t="s">
        <v>787</v>
      </c>
      <c r="H962" s="174" t="s">
        <v>1</v>
      </c>
      <c r="I962" s="176"/>
      <c r="L962" s="173"/>
      <c r="M962" s="177"/>
      <c r="T962" s="178"/>
      <c r="AT962" s="174" t="s">
        <v>138</v>
      </c>
      <c r="AU962" s="174" t="s">
        <v>85</v>
      </c>
      <c r="AV962" s="14" t="s">
        <v>81</v>
      </c>
      <c r="AW962" s="14" t="s">
        <v>33</v>
      </c>
      <c r="AX962" s="14" t="s">
        <v>76</v>
      </c>
      <c r="AY962" s="174" t="s">
        <v>126</v>
      </c>
    </row>
    <row r="963" spans="2:65" s="12" customFormat="1" ht="11.25">
      <c r="B963" s="149"/>
      <c r="D963" s="145" t="s">
        <v>138</v>
      </c>
      <c r="E963" s="150" t="s">
        <v>1</v>
      </c>
      <c r="F963" s="151" t="s">
        <v>162</v>
      </c>
      <c r="H963" s="152">
        <v>298.02</v>
      </c>
      <c r="I963" s="153"/>
      <c r="L963" s="149"/>
      <c r="M963" s="154"/>
      <c r="T963" s="155"/>
      <c r="AT963" s="150" t="s">
        <v>138</v>
      </c>
      <c r="AU963" s="150" t="s">
        <v>85</v>
      </c>
      <c r="AV963" s="12" t="s">
        <v>85</v>
      </c>
      <c r="AW963" s="12" t="s">
        <v>33</v>
      </c>
      <c r="AX963" s="12" t="s">
        <v>76</v>
      </c>
      <c r="AY963" s="150" t="s">
        <v>126</v>
      </c>
    </row>
    <row r="964" spans="2:65" s="14" customFormat="1" ht="11.25">
      <c r="B964" s="173"/>
      <c r="D964" s="145" t="s">
        <v>138</v>
      </c>
      <c r="E964" s="174" t="s">
        <v>1</v>
      </c>
      <c r="F964" s="175" t="s">
        <v>788</v>
      </c>
      <c r="H964" s="174" t="s">
        <v>1</v>
      </c>
      <c r="I964" s="176"/>
      <c r="L964" s="173"/>
      <c r="M964" s="177"/>
      <c r="T964" s="178"/>
      <c r="AT964" s="174" t="s">
        <v>138</v>
      </c>
      <c r="AU964" s="174" t="s">
        <v>85</v>
      </c>
      <c r="AV964" s="14" t="s">
        <v>81</v>
      </c>
      <c r="AW964" s="14" t="s">
        <v>33</v>
      </c>
      <c r="AX964" s="14" t="s">
        <v>76</v>
      </c>
      <c r="AY964" s="174" t="s">
        <v>126</v>
      </c>
    </row>
    <row r="965" spans="2:65" s="12" customFormat="1" ht="11.25">
      <c r="B965" s="149"/>
      <c r="D965" s="145" t="s">
        <v>138</v>
      </c>
      <c r="E965" s="150" t="s">
        <v>1</v>
      </c>
      <c r="F965" s="151" t="s">
        <v>789</v>
      </c>
      <c r="H965" s="152">
        <v>89.7</v>
      </c>
      <c r="I965" s="153"/>
      <c r="L965" s="149"/>
      <c r="M965" s="154"/>
      <c r="T965" s="155"/>
      <c r="AT965" s="150" t="s">
        <v>138</v>
      </c>
      <c r="AU965" s="150" t="s">
        <v>85</v>
      </c>
      <c r="AV965" s="12" t="s">
        <v>85</v>
      </c>
      <c r="AW965" s="12" t="s">
        <v>33</v>
      </c>
      <c r="AX965" s="12" t="s">
        <v>76</v>
      </c>
      <c r="AY965" s="150" t="s">
        <v>126</v>
      </c>
    </row>
    <row r="966" spans="2:65" s="13" customFormat="1" ht="11.25">
      <c r="B966" s="156"/>
      <c r="D966" s="145" t="s">
        <v>138</v>
      </c>
      <c r="E966" s="157" t="s">
        <v>1</v>
      </c>
      <c r="F966" s="158" t="s">
        <v>140</v>
      </c>
      <c r="H966" s="159">
        <v>387.72</v>
      </c>
      <c r="I966" s="160"/>
      <c r="L966" s="156"/>
      <c r="M966" s="161"/>
      <c r="T966" s="162"/>
      <c r="AT966" s="157" t="s">
        <v>138</v>
      </c>
      <c r="AU966" s="157" t="s">
        <v>85</v>
      </c>
      <c r="AV966" s="13" t="s">
        <v>134</v>
      </c>
      <c r="AW966" s="13" t="s">
        <v>33</v>
      </c>
      <c r="AX966" s="13" t="s">
        <v>81</v>
      </c>
      <c r="AY966" s="157" t="s">
        <v>126</v>
      </c>
    </row>
    <row r="967" spans="2:65" s="11" customFormat="1" ht="22.9" customHeight="1">
      <c r="B967" s="119"/>
      <c r="D967" s="120" t="s">
        <v>75</v>
      </c>
      <c r="E967" s="129" t="s">
        <v>794</v>
      </c>
      <c r="F967" s="129" t="s">
        <v>795</v>
      </c>
      <c r="I967" s="122"/>
      <c r="J967" s="130">
        <f>BK967</f>
        <v>0</v>
      </c>
      <c r="L967" s="119"/>
      <c r="M967" s="124"/>
      <c r="P967" s="125">
        <f>SUM(P968:P979)</f>
        <v>0</v>
      </c>
      <c r="R967" s="125">
        <f>SUM(R968:R979)</f>
        <v>1.4067560000000001</v>
      </c>
      <c r="T967" s="126">
        <f>SUM(T968:T979)</f>
        <v>0.20289750000000001</v>
      </c>
      <c r="AR967" s="120" t="s">
        <v>85</v>
      </c>
      <c r="AT967" s="127" t="s">
        <v>75</v>
      </c>
      <c r="AU967" s="127" t="s">
        <v>81</v>
      </c>
      <c r="AY967" s="120" t="s">
        <v>126</v>
      </c>
      <c r="BK967" s="128">
        <f>SUM(BK968:BK979)</f>
        <v>0</v>
      </c>
    </row>
    <row r="968" spans="2:65" s="1" customFormat="1" ht="24.2" customHeight="1">
      <c r="B968" s="131"/>
      <c r="C968" s="132" t="s">
        <v>796</v>
      </c>
      <c r="D968" s="132" t="s">
        <v>129</v>
      </c>
      <c r="E968" s="133" t="s">
        <v>797</v>
      </c>
      <c r="F968" s="134" t="s">
        <v>798</v>
      </c>
      <c r="G968" s="135" t="s">
        <v>132</v>
      </c>
      <c r="H968" s="136">
        <v>1352.65</v>
      </c>
      <c r="I968" s="137"/>
      <c r="J968" s="138">
        <f>ROUND(I968*H968,2)</f>
        <v>0</v>
      </c>
      <c r="K968" s="134" t="s">
        <v>133</v>
      </c>
      <c r="L968" s="31"/>
      <c r="M968" s="139" t="s">
        <v>1</v>
      </c>
      <c r="N968" s="140" t="s">
        <v>41</v>
      </c>
      <c r="P968" s="141">
        <f>O968*H968</f>
        <v>0</v>
      </c>
      <c r="Q968" s="141">
        <v>0</v>
      </c>
      <c r="R968" s="141">
        <f>Q968*H968</f>
        <v>0</v>
      </c>
      <c r="S968" s="141">
        <v>1.4999999999999999E-4</v>
      </c>
      <c r="T968" s="142">
        <f>S968*H968</f>
        <v>0.20289750000000001</v>
      </c>
      <c r="AR968" s="143" t="s">
        <v>225</v>
      </c>
      <c r="AT968" s="143" t="s">
        <v>129</v>
      </c>
      <c r="AU968" s="143" t="s">
        <v>85</v>
      </c>
      <c r="AY968" s="16" t="s">
        <v>126</v>
      </c>
      <c r="BE968" s="144">
        <f>IF(N968="základní",J968,0)</f>
        <v>0</v>
      </c>
      <c r="BF968" s="144">
        <f>IF(N968="snížená",J968,0)</f>
        <v>0</v>
      </c>
      <c r="BG968" s="144">
        <f>IF(N968="zákl. přenesená",J968,0)</f>
        <v>0</v>
      </c>
      <c r="BH968" s="144">
        <f>IF(N968="sníž. přenesená",J968,0)</f>
        <v>0</v>
      </c>
      <c r="BI968" s="144">
        <f>IF(N968="nulová",J968,0)</f>
        <v>0</v>
      </c>
      <c r="BJ968" s="16" t="s">
        <v>81</v>
      </c>
      <c r="BK968" s="144">
        <f>ROUND(I968*H968,2)</f>
        <v>0</v>
      </c>
      <c r="BL968" s="16" t="s">
        <v>225</v>
      </c>
      <c r="BM968" s="143" t="s">
        <v>799</v>
      </c>
    </row>
    <row r="969" spans="2:65" s="1" customFormat="1" ht="21.75" customHeight="1">
      <c r="B969" s="131"/>
      <c r="C969" s="132" t="s">
        <v>800</v>
      </c>
      <c r="D969" s="132" t="s">
        <v>129</v>
      </c>
      <c r="E969" s="133" t="s">
        <v>801</v>
      </c>
      <c r="F969" s="134" t="s">
        <v>802</v>
      </c>
      <c r="G969" s="135" t="s">
        <v>132</v>
      </c>
      <c r="H969" s="136">
        <v>1352.65</v>
      </c>
      <c r="I969" s="137"/>
      <c r="J969" s="138">
        <f>ROUND(I969*H969,2)</f>
        <v>0</v>
      </c>
      <c r="K969" s="134" t="s">
        <v>133</v>
      </c>
      <c r="L969" s="31"/>
      <c r="M969" s="139" t="s">
        <v>1</v>
      </c>
      <c r="N969" s="140" t="s">
        <v>41</v>
      </c>
      <c r="P969" s="141">
        <f>O969*H969</f>
        <v>0</v>
      </c>
      <c r="Q969" s="141">
        <v>4.4000000000000002E-4</v>
      </c>
      <c r="R969" s="141">
        <f>Q969*H969</f>
        <v>0.59516600000000008</v>
      </c>
      <c r="S969" s="141">
        <v>0</v>
      </c>
      <c r="T969" s="142">
        <f>S969*H969</f>
        <v>0</v>
      </c>
      <c r="AR969" s="143" t="s">
        <v>225</v>
      </c>
      <c r="AT969" s="143" t="s">
        <v>129</v>
      </c>
      <c r="AU969" s="143" t="s">
        <v>85</v>
      </c>
      <c r="AY969" s="16" t="s">
        <v>126</v>
      </c>
      <c r="BE969" s="144">
        <f>IF(N969="základní",J969,0)</f>
        <v>0</v>
      </c>
      <c r="BF969" s="144">
        <f>IF(N969="snížená",J969,0)</f>
        <v>0</v>
      </c>
      <c r="BG969" s="144">
        <f>IF(N969="zákl. přenesená",J969,0)</f>
        <v>0</v>
      </c>
      <c r="BH969" s="144">
        <f>IF(N969="sníž. přenesená",J969,0)</f>
        <v>0</v>
      </c>
      <c r="BI969" s="144">
        <f>IF(N969="nulová",J969,0)</f>
        <v>0</v>
      </c>
      <c r="BJ969" s="16" t="s">
        <v>81</v>
      </c>
      <c r="BK969" s="144">
        <f>ROUND(I969*H969,2)</f>
        <v>0</v>
      </c>
      <c r="BL969" s="16" t="s">
        <v>225</v>
      </c>
      <c r="BM969" s="143" t="s">
        <v>803</v>
      </c>
    </row>
    <row r="970" spans="2:65" s="1" customFormat="1" ht="24.2" customHeight="1">
      <c r="B970" s="131"/>
      <c r="C970" s="132" t="s">
        <v>804</v>
      </c>
      <c r="D970" s="132" t="s">
        <v>129</v>
      </c>
      <c r="E970" s="133" t="s">
        <v>805</v>
      </c>
      <c r="F970" s="134" t="s">
        <v>806</v>
      </c>
      <c r="G970" s="135" t="s">
        <v>132</v>
      </c>
      <c r="H970" s="136">
        <v>1352.65</v>
      </c>
      <c r="I970" s="137"/>
      <c r="J970" s="138">
        <f>ROUND(I970*H970,2)</f>
        <v>0</v>
      </c>
      <c r="K970" s="134" t="s">
        <v>133</v>
      </c>
      <c r="L970" s="31"/>
      <c r="M970" s="139" t="s">
        <v>1</v>
      </c>
      <c r="N970" s="140" t="s">
        <v>41</v>
      </c>
      <c r="P970" s="141">
        <f>O970*H970</f>
        <v>0</v>
      </c>
      <c r="Q970" s="141">
        <v>2.0000000000000001E-4</v>
      </c>
      <c r="R970" s="141">
        <f>Q970*H970</f>
        <v>0.27053000000000005</v>
      </c>
      <c r="S970" s="141">
        <v>0</v>
      </c>
      <c r="T970" s="142">
        <f>S970*H970</f>
        <v>0</v>
      </c>
      <c r="AR970" s="143" t="s">
        <v>225</v>
      </c>
      <c r="AT970" s="143" t="s">
        <v>129</v>
      </c>
      <c r="AU970" s="143" t="s">
        <v>85</v>
      </c>
      <c r="AY970" s="16" t="s">
        <v>126</v>
      </c>
      <c r="BE970" s="144">
        <f>IF(N970="základní",J970,0)</f>
        <v>0</v>
      </c>
      <c r="BF970" s="144">
        <f>IF(N970="snížená",J970,0)</f>
        <v>0</v>
      </c>
      <c r="BG970" s="144">
        <f>IF(N970="zákl. přenesená",J970,0)</f>
        <v>0</v>
      </c>
      <c r="BH970" s="144">
        <f>IF(N970="sníž. přenesená",J970,0)</f>
        <v>0</v>
      </c>
      <c r="BI970" s="144">
        <f>IF(N970="nulová",J970,0)</f>
        <v>0</v>
      </c>
      <c r="BJ970" s="16" t="s">
        <v>81</v>
      </c>
      <c r="BK970" s="144">
        <f>ROUND(I970*H970,2)</f>
        <v>0</v>
      </c>
      <c r="BL970" s="16" t="s">
        <v>225</v>
      </c>
      <c r="BM970" s="143" t="s">
        <v>807</v>
      </c>
    </row>
    <row r="971" spans="2:65" s="1" customFormat="1" ht="107.25">
      <c r="B971" s="31"/>
      <c r="D971" s="145" t="s">
        <v>136</v>
      </c>
      <c r="F971" s="146" t="s">
        <v>808</v>
      </c>
      <c r="I971" s="147"/>
      <c r="L971" s="31"/>
      <c r="M971" s="148"/>
      <c r="T971" s="55"/>
      <c r="AT971" s="16" t="s">
        <v>136</v>
      </c>
      <c r="AU971" s="16" t="s">
        <v>85</v>
      </c>
    </row>
    <row r="972" spans="2:65" s="14" customFormat="1" ht="11.25">
      <c r="B972" s="173"/>
      <c r="D972" s="145" t="s">
        <v>138</v>
      </c>
      <c r="E972" s="174" t="s">
        <v>1</v>
      </c>
      <c r="F972" s="175" t="s">
        <v>809</v>
      </c>
      <c r="H972" s="174" t="s">
        <v>1</v>
      </c>
      <c r="I972" s="176"/>
      <c r="L972" s="173"/>
      <c r="M972" s="177"/>
      <c r="T972" s="178"/>
      <c r="AT972" s="174" t="s">
        <v>138</v>
      </c>
      <c r="AU972" s="174" t="s">
        <v>85</v>
      </c>
      <c r="AV972" s="14" t="s">
        <v>81</v>
      </c>
      <c r="AW972" s="14" t="s">
        <v>33</v>
      </c>
      <c r="AX972" s="14" t="s">
        <v>76</v>
      </c>
      <c r="AY972" s="174" t="s">
        <v>126</v>
      </c>
    </row>
    <row r="973" spans="2:65" s="12" customFormat="1" ht="11.25">
      <c r="B973" s="149"/>
      <c r="D973" s="145" t="s">
        <v>138</v>
      </c>
      <c r="E973" s="150" t="s">
        <v>1</v>
      </c>
      <c r="F973" s="151" t="s">
        <v>810</v>
      </c>
      <c r="H973" s="152">
        <v>1352.65</v>
      </c>
      <c r="I973" s="153"/>
      <c r="L973" s="149"/>
      <c r="M973" s="154"/>
      <c r="T973" s="155"/>
      <c r="AT973" s="150" t="s">
        <v>138</v>
      </c>
      <c r="AU973" s="150" t="s">
        <v>85</v>
      </c>
      <c r="AV973" s="12" t="s">
        <v>85</v>
      </c>
      <c r="AW973" s="12" t="s">
        <v>33</v>
      </c>
      <c r="AX973" s="12" t="s">
        <v>76</v>
      </c>
      <c r="AY973" s="150" t="s">
        <v>126</v>
      </c>
    </row>
    <row r="974" spans="2:65" s="13" customFormat="1" ht="11.25">
      <c r="B974" s="156"/>
      <c r="D974" s="145" t="s">
        <v>138</v>
      </c>
      <c r="E974" s="157" t="s">
        <v>1</v>
      </c>
      <c r="F974" s="158" t="s">
        <v>140</v>
      </c>
      <c r="H974" s="159">
        <v>1352.65</v>
      </c>
      <c r="I974" s="160"/>
      <c r="L974" s="156"/>
      <c r="M974" s="161"/>
      <c r="T974" s="162"/>
      <c r="AT974" s="157" t="s">
        <v>138</v>
      </c>
      <c r="AU974" s="157" t="s">
        <v>85</v>
      </c>
      <c r="AV974" s="13" t="s">
        <v>134</v>
      </c>
      <c r="AW974" s="13" t="s">
        <v>33</v>
      </c>
      <c r="AX974" s="13" t="s">
        <v>81</v>
      </c>
      <c r="AY974" s="157" t="s">
        <v>126</v>
      </c>
    </row>
    <row r="975" spans="2:65" s="1" customFormat="1" ht="24.2" customHeight="1">
      <c r="B975" s="131"/>
      <c r="C975" s="132" t="s">
        <v>811</v>
      </c>
      <c r="D975" s="132" t="s">
        <v>129</v>
      </c>
      <c r="E975" s="133" t="s">
        <v>812</v>
      </c>
      <c r="F975" s="134" t="s">
        <v>813</v>
      </c>
      <c r="G975" s="135" t="s">
        <v>132</v>
      </c>
      <c r="H975" s="136">
        <v>1352.65</v>
      </c>
      <c r="I975" s="137"/>
      <c r="J975" s="138">
        <f>ROUND(I975*H975,2)</f>
        <v>0</v>
      </c>
      <c r="K975" s="134" t="s">
        <v>133</v>
      </c>
      <c r="L975" s="31"/>
      <c r="M975" s="139" t="s">
        <v>1</v>
      </c>
      <c r="N975" s="140" t="s">
        <v>41</v>
      </c>
      <c r="P975" s="141">
        <f>O975*H975</f>
        <v>0</v>
      </c>
      <c r="Q975" s="141">
        <v>4.0000000000000002E-4</v>
      </c>
      <c r="R975" s="141">
        <f>Q975*H975</f>
        <v>0.5410600000000001</v>
      </c>
      <c r="S975" s="141">
        <v>0</v>
      </c>
      <c r="T975" s="142">
        <f>S975*H975</f>
        <v>0</v>
      </c>
      <c r="AR975" s="143" t="s">
        <v>225</v>
      </c>
      <c r="AT975" s="143" t="s">
        <v>129</v>
      </c>
      <c r="AU975" s="143" t="s">
        <v>85</v>
      </c>
      <c r="AY975" s="16" t="s">
        <v>126</v>
      </c>
      <c r="BE975" s="144">
        <f>IF(N975="základní",J975,0)</f>
        <v>0</v>
      </c>
      <c r="BF975" s="144">
        <f>IF(N975="snížená",J975,0)</f>
        <v>0</v>
      </c>
      <c r="BG975" s="144">
        <f>IF(N975="zákl. přenesená",J975,0)</f>
        <v>0</v>
      </c>
      <c r="BH975" s="144">
        <f>IF(N975="sníž. přenesená",J975,0)</f>
        <v>0</v>
      </c>
      <c r="BI975" s="144">
        <f>IF(N975="nulová",J975,0)</f>
        <v>0</v>
      </c>
      <c r="BJ975" s="16" t="s">
        <v>81</v>
      </c>
      <c r="BK975" s="144">
        <f>ROUND(I975*H975,2)</f>
        <v>0</v>
      </c>
      <c r="BL975" s="16" t="s">
        <v>225</v>
      </c>
      <c r="BM975" s="143" t="s">
        <v>814</v>
      </c>
    </row>
    <row r="976" spans="2:65" s="1" customFormat="1" ht="117">
      <c r="B976" s="31"/>
      <c r="D976" s="145" t="s">
        <v>136</v>
      </c>
      <c r="F976" s="146" t="s">
        <v>815</v>
      </c>
      <c r="I976" s="147"/>
      <c r="L976" s="31"/>
      <c r="M976" s="148"/>
      <c r="T976" s="55"/>
      <c r="AT976" s="16" t="s">
        <v>136</v>
      </c>
      <c r="AU976" s="16" t="s">
        <v>85</v>
      </c>
    </row>
    <row r="977" spans="2:51" s="14" customFormat="1" ht="11.25">
      <c r="B977" s="173"/>
      <c r="D977" s="145" t="s">
        <v>138</v>
      </c>
      <c r="E977" s="174" t="s">
        <v>1</v>
      </c>
      <c r="F977" s="175" t="s">
        <v>816</v>
      </c>
      <c r="H977" s="174" t="s">
        <v>1</v>
      </c>
      <c r="I977" s="176"/>
      <c r="L977" s="173"/>
      <c r="M977" s="177"/>
      <c r="T977" s="178"/>
      <c r="AT977" s="174" t="s">
        <v>138</v>
      </c>
      <c r="AU977" s="174" t="s">
        <v>85</v>
      </c>
      <c r="AV977" s="14" t="s">
        <v>81</v>
      </c>
      <c r="AW977" s="14" t="s">
        <v>33</v>
      </c>
      <c r="AX977" s="14" t="s">
        <v>76</v>
      </c>
      <c r="AY977" s="174" t="s">
        <v>126</v>
      </c>
    </row>
    <row r="978" spans="2:51" s="12" customFormat="1" ht="11.25">
      <c r="B978" s="149"/>
      <c r="D978" s="145" t="s">
        <v>138</v>
      </c>
      <c r="E978" s="150" t="s">
        <v>1</v>
      </c>
      <c r="F978" s="151" t="s">
        <v>810</v>
      </c>
      <c r="H978" s="152">
        <v>1352.65</v>
      </c>
      <c r="I978" s="153"/>
      <c r="L978" s="149"/>
      <c r="M978" s="154"/>
      <c r="T978" s="155"/>
      <c r="AT978" s="150" t="s">
        <v>138</v>
      </c>
      <c r="AU978" s="150" t="s">
        <v>85</v>
      </c>
      <c r="AV978" s="12" t="s">
        <v>85</v>
      </c>
      <c r="AW978" s="12" t="s">
        <v>33</v>
      </c>
      <c r="AX978" s="12" t="s">
        <v>76</v>
      </c>
      <c r="AY978" s="150" t="s">
        <v>126</v>
      </c>
    </row>
    <row r="979" spans="2:51" s="13" customFormat="1" ht="11.25">
      <c r="B979" s="156"/>
      <c r="D979" s="145" t="s">
        <v>138</v>
      </c>
      <c r="E979" s="157" t="s">
        <v>1</v>
      </c>
      <c r="F979" s="158" t="s">
        <v>140</v>
      </c>
      <c r="H979" s="159">
        <v>1352.65</v>
      </c>
      <c r="I979" s="160"/>
      <c r="L979" s="156"/>
      <c r="M979" s="179"/>
      <c r="N979" s="180"/>
      <c r="O979" s="180"/>
      <c r="P979" s="180"/>
      <c r="Q979" s="180"/>
      <c r="R979" s="180"/>
      <c r="S979" s="180"/>
      <c r="T979" s="181"/>
      <c r="AT979" s="157" t="s">
        <v>138</v>
      </c>
      <c r="AU979" s="157" t="s">
        <v>85</v>
      </c>
      <c r="AV979" s="13" t="s">
        <v>134</v>
      </c>
      <c r="AW979" s="13" t="s">
        <v>33</v>
      </c>
      <c r="AX979" s="13" t="s">
        <v>81</v>
      </c>
      <c r="AY979" s="157" t="s">
        <v>126</v>
      </c>
    </row>
    <row r="980" spans="2:51" s="1" customFormat="1" ht="6.95" customHeight="1">
      <c r="B980" s="43"/>
      <c r="C980" s="44"/>
      <c r="D980" s="44"/>
      <c r="E980" s="44"/>
      <c r="F980" s="44"/>
      <c r="G980" s="44"/>
      <c r="H980" s="44"/>
      <c r="I980" s="44"/>
      <c r="J980" s="44"/>
      <c r="K980" s="44"/>
      <c r="L980" s="31"/>
    </row>
  </sheetData>
  <autoFilter ref="C129:K979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89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Dělostřelecká tvrz Bouda - poznáváme pohraniční opevnění</v>
      </c>
      <c r="F7" s="222"/>
      <c r="G7" s="222"/>
      <c r="H7" s="222"/>
      <c r="L7" s="19"/>
    </row>
    <row r="8" spans="2:46" s="1" customFormat="1" ht="12" customHeight="1">
      <c r="B8" s="31"/>
      <c r="D8" s="26" t="s">
        <v>90</v>
      </c>
      <c r="L8" s="31"/>
    </row>
    <row r="9" spans="2:46" s="1" customFormat="1" ht="16.5" customHeight="1">
      <c r="B9" s="31"/>
      <c r="E9" s="201" t="s">
        <v>817</v>
      </c>
      <c r="F9" s="223"/>
      <c r="G9" s="223"/>
      <c r="H9" s="223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32</v>
      </c>
      <c r="I12" s="26" t="s">
        <v>22</v>
      </c>
      <c r="J12" s="51">
        <f>'Rekapitulace stavby'!AN8</f>
        <v>45401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28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85"/>
      <c r="G18" s="185"/>
      <c r="H18" s="18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0" t="s">
        <v>1</v>
      </c>
      <c r="F27" s="190"/>
      <c r="G27" s="190"/>
      <c r="H27" s="19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ROUND((SUM(BE122:BE162)),  2)</f>
        <v>0</v>
      </c>
      <c r="I33" s="91">
        <v>0.21</v>
      </c>
      <c r="J33" s="90">
        <f>ROUND(((SUM(BE122:BE162))*I33),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ROUND((SUM(BF122:BF162)),  2)</f>
        <v>0</v>
      </c>
      <c r="I34" s="91">
        <v>0.12</v>
      </c>
      <c r="J34" s="90">
        <f>ROUND(((SUM(BF122:BF162))*I34),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ROUND((SUM(BG122:BG162)),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ROUND((SUM(BH122:BH162)),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ROUND((SUM(BI122:BI162)),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Dělostřelecká tvrz Bouda - poznáváme pohraniční opevnění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90</v>
      </c>
      <c r="L86" s="31"/>
    </row>
    <row r="87" spans="2:47" s="1" customFormat="1" ht="16.5" customHeight="1">
      <c r="B87" s="31"/>
      <c r="E87" s="201" t="str">
        <f>E9</f>
        <v>3 - VRN - Stavební objekt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45401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Pardubický kraj, Komenského náměstí 125, 530 02 </v>
      </c>
      <c r="I91" s="26" t="s">
        <v>31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93</v>
      </c>
      <c r="D94" s="92"/>
      <c r="E94" s="92"/>
      <c r="F94" s="92"/>
      <c r="G94" s="92"/>
      <c r="H94" s="92"/>
      <c r="I94" s="92"/>
      <c r="J94" s="101" t="s">
        <v>94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95</v>
      </c>
      <c r="J96" s="65">
        <f>J122</f>
        <v>0</v>
      </c>
      <c r="L96" s="31"/>
      <c r="AU96" s="16" t="s">
        <v>96</v>
      </c>
    </row>
    <row r="97" spans="2:12" s="8" customFormat="1" ht="24.95" customHeight="1">
      <c r="B97" s="103"/>
      <c r="D97" s="104" t="s">
        <v>818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819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820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9" customFormat="1" ht="19.899999999999999" customHeight="1">
      <c r="B100" s="107"/>
      <c r="D100" s="108" t="s">
        <v>821</v>
      </c>
      <c r="E100" s="109"/>
      <c r="F100" s="109"/>
      <c r="G100" s="109"/>
      <c r="H100" s="109"/>
      <c r="I100" s="109"/>
      <c r="J100" s="110">
        <f>J140</f>
        <v>0</v>
      </c>
      <c r="L100" s="107"/>
    </row>
    <row r="101" spans="2:12" s="9" customFormat="1" ht="19.899999999999999" customHeight="1">
      <c r="B101" s="107"/>
      <c r="D101" s="108" t="s">
        <v>822</v>
      </c>
      <c r="E101" s="109"/>
      <c r="F101" s="109"/>
      <c r="G101" s="109"/>
      <c r="H101" s="109"/>
      <c r="I101" s="109"/>
      <c r="J101" s="110">
        <f>J144</f>
        <v>0</v>
      </c>
      <c r="L101" s="107"/>
    </row>
    <row r="102" spans="2:12" s="9" customFormat="1" ht="19.899999999999999" customHeight="1">
      <c r="B102" s="107"/>
      <c r="D102" s="108" t="s">
        <v>823</v>
      </c>
      <c r="E102" s="109"/>
      <c r="F102" s="109"/>
      <c r="G102" s="109"/>
      <c r="H102" s="109"/>
      <c r="I102" s="109"/>
      <c r="J102" s="110">
        <f>J152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111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1" t="str">
        <f>E7</f>
        <v>Dělostřelecká tvrz Bouda - poznáváme pohraniční opevnění</v>
      </c>
      <c r="F112" s="222"/>
      <c r="G112" s="222"/>
      <c r="H112" s="222"/>
      <c r="L112" s="31"/>
    </row>
    <row r="113" spans="2:65" s="1" customFormat="1" ht="12" customHeight="1">
      <c r="B113" s="31"/>
      <c r="C113" s="26" t="s">
        <v>90</v>
      </c>
      <c r="L113" s="31"/>
    </row>
    <row r="114" spans="2:65" s="1" customFormat="1" ht="16.5" customHeight="1">
      <c r="B114" s="31"/>
      <c r="E114" s="201" t="str">
        <f>E9</f>
        <v>3 - VRN - Stavební objekt</v>
      </c>
      <c r="F114" s="223"/>
      <c r="G114" s="223"/>
      <c r="H114" s="22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>
        <f>IF(J12="","",J12)</f>
        <v>45401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 xml:space="preserve">Pardubický kraj, Komenského náměstí 125, 530 02 </v>
      </c>
      <c r="I118" s="26" t="s">
        <v>31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29</v>
      </c>
      <c r="F119" s="24" t="str">
        <f>IF(E18="","",E18)</f>
        <v>Vyplň údaj</v>
      </c>
      <c r="I119" s="26" t="s">
        <v>34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112</v>
      </c>
      <c r="D121" s="113" t="s">
        <v>61</v>
      </c>
      <c r="E121" s="113" t="s">
        <v>57</v>
      </c>
      <c r="F121" s="113" t="s">
        <v>58</v>
      </c>
      <c r="G121" s="113" t="s">
        <v>113</v>
      </c>
      <c r="H121" s="113" t="s">
        <v>114</v>
      </c>
      <c r="I121" s="113" t="s">
        <v>115</v>
      </c>
      <c r="J121" s="113" t="s">
        <v>94</v>
      </c>
      <c r="K121" s="114" t="s">
        <v>116</v>
      </c>
      <c r="L121" s="111"/>
      <c r="M121" s="58" t="s">
        <v>1</v>
      </c>
      <c r="N121" s="59" t="s">
        <v>40</v>
      </c>
      <c r="O121" s="59" t="s">
        <v>117</v>
      </c>
      <c r="P121" s="59" t="s">
        <v>118</v>
      </c>
      <c r="Q121" s="59" t="s">
        <v>119</v>
      </c>
      <c r="R121" s="59" t="s">
        <v>120</v>
      </c>
      <c r="S121" s="59" t="s">
        <v>121</v>
      </c>
      <c r="T121" s="60" t="s">
        <v>122</v>
      </c>
    </row>
    <row r="122" spans="2:65" s="1" customFormat="1" ht="22.9" customHeight="1">
      <c r="B122" s="31"/>
      <c r="C122" s="63" t="s">
        <v>123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0</v>
      </c>
      <c r="S122" s="52"/>
      <c r="T122" s="117">
        <f>T123</f>
        <v>0</v>
      </c>
      <c r="AT122" s="16" t="s">
        <v>75</v>
      </c>
      <c r="AU122" s="16" t="s">
        <v>96</v>
      </c>
      <c r="BK122" s="118">
        <f>BK123</f>
        <v>0</v>
      </c>
    </row>
    <row r="123" spans="2:65" s="11" customFormat="1" ht="25.9" customHeight="1">
      <c r="B123" s="119"/>
      <c r="D123" s="120" t="s">
        <v>75</v>
      </c>
      <c r="E123" s="121" t="s">
        <v>824</v>
      </c>
      <c r="F123" s="121" t="s">
        <v>825</v>
      </c>
      <c r="I123" s="122"/>
      <c r="J123" s="123">
        <f>BK123</f>
        <v>0</v>
      </c>
      <c r="L123" s="119"/>
      <c r="M123" s="124"/>
      <c r="P123" s="125">
        <f>P124+P131+P140+P144+P152</f>
        <v>0</v>
      </c>
      <c r="R123" s="125">
        <f>R124+R131+R140+R144+R152</f>
        <v>0</v>
      </c>
      <c r="T123" s="126">
        <f>T124+T131+T140+T144+T152</f>
        <v>0</v>
      </c>
      <c r="AR123" s="120" t="s">
        <v>157</v>
      </c>
      <c r="AT123" s="127" t="s">
        <v>75</v>
      </c>
      <c r="AU123" s="127" t="s">
        <v>76</v>
      </c>
      <c r="AY123" s="120" t="s">
        <v>126</v>
      </c>
      <c r="BK123" s="128">
        <f>BK124+BK131+BK140+BK144+BK152</f>
        <v>0</v>
      </c>
    </row>
    <row r="124" spans="2:65" s="11" customFormat="1" ht="22.9" customHeight="1">
      <c r="B124" s="119"/>
      <c r="D124" s="120" t="s">
        <v>75</v>
      </c>
      <c r="E124" s="129" t="s">
        <v>826</v>
      </c>
      <c r="F124" s="129" t="s">
        <v>827</v>
      </c>
      <c r="I124" s="122"/>
      <c r="J124" s="130">
        <f>BK124</f>
        <v>0</v>
      </c>
      <c r="L124" s="119"/>
      <c r="M124" s="124"/>
      <c r="P124" s="125">
        <f>SUM(P125:P130)</f>
        <v>0</v>
      </c>
      <c r="R124" s="125">
        <f>SUM(R125:R130)</f>
        <v>0</v>
      </c>
      <c r="T124" s="126">
        <f>SUM(T125:T130)</f>
        <v>0</v>
      </c>
      <c r="AR124" s="120" t="s">
        <v>157</v>
      </c>
      <c r="AT124" s="127" t="s">
        <v>75</v>
      </c>
      <c r="AU124" s="127" t="s">
        <v>81</v>
      </c>
      <c r="AY124" s="120" t="s">
        <v>126</v>
      </c>
      <c r="BK124" s="128">
        <f>SUM(BK125:BK130)</f>
        <v>0</v>
      </c>
    </row>
    <row r="125" spans="2:65" s="1" customFormat="1" ht="16.5" customHeight="1">
      <c r="B125" s="131"/>
      <c r="C125" s="132" t="s">
        <v>81</v>
      </c>
      <c r="D125" s="132" t="s">
        <v>129</v>
      </c>
      <c r="E125" s="133" t="s">
        <v>828</v>
      </c>
      <c r="F125" s="134" t="s">
        <v>829</v>
      </c>
      <c r="G125" s="135" t="s">
        <v>830</v>
      </c>
      <c r="H125" s="136">
        <v>1</v>
      </c>
      <c r="I125" s="137"/>
      <c r="J125" s="138">
        <f>ROUND(I125*H125,2)</f>
        <v>0</v>
      </c>
      <c r="K125" s="134" t="s">
        <v>831</v>
      </c>
      <c r="L125" s="31"/>
      <c r="M125" s="139" t="s">
        <v>1</v>
      </c>
      <c r="N125" s="140" t="s">
        <v>41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832</v>
      </c>
      <c r="AT125" s="143" t="s">
        <v>129</v>
      </c>
      <c r="AU125" s="143" t="s">
        <v>85</v>
      </c>
      <c r="AY125" s="16" t="s">
        <v>126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81</v>
      </c>
      <c r="BK125" s="144">
        <f>ROUND(I125*H125,2)</f>
        <v>0</v>
      </c>
      <c r="BL125" s="16" t="s">
        <v>832</v>
      </c>
      <c r="BM125" s="143" t="s">
        <v>833</v>
      </c>
    </row>
    <row r="126" spans="2:65" s="1" customFormat="1" ht="16.5" customHeight="1">
      <c r="B126" s="131"/>
      <c r="C126" s="132" t="s">
        <v>85</v>
      </c>
      <c r="D126" s="132" t="s">
        <v>129</v>
      </c>
      <c r="E126" s="133" t="s">
        <v>834</v>
      </c>
      <c r="F126" s="134" t="s">
        <v>835</v>
      </c>
      <c r="G126" s="135" t="s">
        <v>830</v>
      </c>
      <c r="H126" s="136">
        <v>1</v>
      </c>
      <c r="I126" s="137"/>
      <c r="J126" s="138">
        <f>ROUND(I126*H126,2)</f>
        <v>0</v>
      </c>
      <c r="K126" s="134" t="s">
        <v>831</v>
      </c>
      <c r="L126" s="31"/>
      <c r="M126" s="139" t="s">
        <v>1</v>
      </c>
      <c r="N126" s="140" t="s">
        <v>41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832</v>
      </c>
      <c r="AT126" s="143" t="s">
        <v>129</v>
      </c>
      <c r="AU126" s="143" t="s">
        <v>85</v>
      </c>
      <c r="AY126" s="16" t="s">
        <v>126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832</v>
      </c>
      <c r="BM126" s="143" t="s">
        <v>836</v>
      </c>
    </row>
    <row r="127" spans="2:65" s="1" customFormat="1" ht="29.25">
      <c r="B127" s="31"/>
      <c r="D127" s="145" t="s">
        <v>136</v>
      </c>
      <c r="F127" s="146" t="s">
        <v>837</v>
      </c>
      <c r="I127" s="147"/>
      <c r="L127" s="31"/>
      <c r="M127" s="148"/>
      <c r="T127" s="55"/>
      <c r="AT127" s="16" t="s">
        <v>136</v>
      </c>
      <c r="AU127" s="16" t="s">
        <v>85</v>
      </c>
    </row>
    <row r="128" spans="2:65" s="1" customFormat="1" ht="16.5" customHeight="1">
      <c r="B128" s="131"/>
      <c r="C128" s="132" t="s">
        <v>86</v>
      </c>
      <c r="D128" s="132" t="s">
        <v>129</v>
      </c>
      <c r="E128" s="133" t="s">
        <v>838</v>
      </c>
      <c r="F128" s="134" t="s">
        <v>839</v>
      </c>
      <c r="G128" s="135" t="s">
        <v>830</v>
      </c>
      <c r="H128" s="136">
        <v>1</v>
      </c>
      <c r="I128" s="137"/>
      <c r="J128" s="138">
        <f>ROUND(I128*H128,2)</f>
        <v>0</v>
      </c>
      <c r="K128" s="134" t="s">
        <v>831</v>
      </c>
      <c r="L128" s="31"/>
      <c r="M128" s="139" t="s">
        <v>1</v>
      </c>
      <c r="N128" s="140" t="s">
        <v>41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832</v>
      </c>
      <c r="AT128" s="143" t="s">
        <v>129</v>
      </c>
      <c r="AU128" s="143" t="s">
        <v>85</v>
      </c>
      <c r="AY128" s="16" t="s">
        <v>126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832</v>
      </c>
      <c r="BM128" s="143" t="s">
        <v>840</v>
      </c>
    </row>
    <row r="129" spans="2:65" s="1" customFormat="1" ht="19.5">
      <c r="B129" s="31"/>
      <c r="D129" s="145" t="s">
        <v>136</v>
      </c>
      <c r="F129" s="146" t="s">
        <v>841</v>
      </c>
      <c r="I129" s="147"/>
      <c r="L129" s="31"/>
      <c r="M129" s="148"/>
      <c r="T129" s="55"/>
      <c r="AT129" s="16" t="s">
        <v>136</v>
      </c>
      <c r="AU129" s="16" t="s">
        <v>85</v>
      </c>
    </row>
    <row r="130" spans="2:65" s="1" customFormat="1" ht="16.5" customHeight="1">
      <c r="B130" s="131"/>
      <c r="C130" s="132" t="s">
        <v>134</v>
      </c>
      <c r="D130" s="132" t="s">
        <v>129</v>
      </c>
      <c r="E130" s="133" t="s">
        <v>842</v>
      </c>
      <c r="F130" s="134" t="s">
        <v>843</v>
      </c>
      <c r="G130" s="135" t="s">
        <v>830</v>
      </c>
      <c r="H130" s="136">
        <v>1</v>
      </c>
      <c r="I130" s="137"/>
      <c r="J130" s="138">
        <f>ROUND(I130*H130,2)</f>
        <v>0</v>
      </c>
      <c r="K130" s="134" t="s">
        <v>831</v>
      </c>
      <c r="L130" s="31"/>
      <c r="M130" s="139" t="s">
        <v>1</v>
      </c>
      <c r="N130" s="140" t="s">
        <v>41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832</v>
      </c>
      <c r="AT130" s="143" t="s">
        <v>129</v>
      </c>
      <c r="AU130" s="143" t="s">
        <v>85</v>
      </c>
      <c r="AY130" s="16" t="s">
        <v>126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81</v>
      </c>
      <c r="BK130" s="144">
        <f>ROUND(I130*H130,2)</f>
        <v>0</v>
      </c>
      <c r="BL130" s="16" t="s">
        <v>832</v>
      </c>
      <c r="BM130" s="143" t="s">
        <v>844</v>
      </c>
    </row>
    <row r="131" spans="2:65" s="11" customFormat="1" ht="22.9" customHeight="1">
      <c r="B131" s="119"/>
      <c r="D131" s="120" t="s">
        <v>75</v>
      </c>
      <c r="E131" s="129" t="s">
        <v>845</v>
      </c>
      <c r="F131" s="129" t="s">
        <v>846</v>
      </c>
      <c r="I131" s="122"/>
      <c r="J131" s="130">
        <f>BK131</f>
        <v>0</v>
      </c>
      <c r="L131" s="119"/>
      <c r="M131" s="124"/>
      <c r="P131" s="125">
        <f>SUM(P132:P139)</f>
        <v>0</v>
      </c>
      <c r="R131" s="125">
        <f>SUM(R132:R139)</f>
        <v>0</v>
      </c>
      <c r="T131" s="126">
        <f>SUM(T132:T139)</f>
        <v>0</v>
      </c>
      <c r="AR131" s="120" t="s">
        <v>157</v>
      </c>
      <c r="AT131" s="127" t="s">
        <v>75</v>
      </c>
      <c r="AU131" s="127" t="s">
        <v>81</v>
      </c>
      <c r="AY131" s="120" t="s">
        <v>126</v>
      </c>
      <c r="BK131" s="128">
        <f>SUM(BK132:BK139)</f>
        <v>0</v>
      </c>
    </row>
    <row r="132" spans="2:65" s="1" customFormat="1" ht="16.5" customHeight="1">
      <c r="B132" s="131"/>
      <c r="C132" s="132" t="s">
        <v>157</v>
      </c>
      <c r="D132" s="132" t="s">
        <v>129</v>
      </c>
      <c r="E132" s="133" t="s">
        <v>847</v>
      </c>
      <c r="F132" s="134" t="s">
        <v>846</v>
      </c>
      <c r="G132" s="135" t="s">
        <v>830</v>
      </c>
      <c r="H132" s="136">
        <v>1</v>
      </c>
      <c r="I132" s="137"/>
      <c r="J132" s="138">
        <f>ROUND(I132*H132,2)</f>
        <v>0</v>
      </c>
      <c r="K132" s="134" t="s">
        <v>831</v>
      </c>
      <c r="L132" s="31"/>
      <c r="M132" s="139" t="s">
        <v>1</v>
      </c>
      <c r="N132" s="140" t="s">
        <v>41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832</v>
      </c>
      <c r="AT132" s="143" t="s">
        <v>129</v>
      </c>
      <c r="AU132" s="143" t="s">
        <v>85</v>
      </c>
      <c r="AY132" s="16" t="s">
        <v>126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81</v>
      </c>
      <c r="BK132" s="144">
        <f>ROUND(I132*H132,2)</f>
        <v>0</v>
      </c>
      <c r="BL132" s="16" t="s">
        <v>832</v>
      </c>
      <c r="BM132" s="143" t="s">
        <v>848</v>
      </c>
    </row>
    <row r="133" spans="2:65" s="1" customFormat="1" ht="16.5" customHeight="1">
      <c r="B133" s="131"/>
      <c r="C133" s="132" t="s">
        <v>127</v>
      </c>
      <c r="D133" s="132" t="s">
        <v>129</v>
      </c>
      <c r="E133" s="133" t="s">
        <v>849</v>
      </c>
      <c r="F133" s="134" t="s">
        <v>850</v>
      </c>
      <c r="G133" s="135" t="s">
        <v>830</v>
      </c>
      <c r="H133" s="136">
        <v>1</v>
      </c>
      <c r="I133" s="137"/>
      <c r="J133" s="138">
        <f>ROUND(I133*H133,2)</f>
        <v>0</v>
      </c>
      <c r="K133" s="134" t="s">
        <v>831</v>
      </c>
      <c r="L133" s="31"/>
      <c r="M133" s="139" t="s">
        <v>1</v>
      </c>
      <c r="N133" s="140" t="s">
        <v>41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832</v>
      </c>
      <c r="AT133" s="143" t="s">
        <v>129</v>
      </c>
      <c r="AU133" s="143" t="s">
        <v>85</v>
      </c>
      <c r="AY133" s="16" t="s">
        <v>126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81</v>
      </c>
      <c r="BK133" s="144">
        <f>ROUND(I133*H133,2)</f>
        <v>0</v>
      </c>
      <c r="BL133" s="16" t="s">
        <v>832</v>
      </c>
      <c r="BM133" s="143" t="s">
        <v>851</v>
      </c>
    </row>
    <row r="134" spans="2:65" s="1" customFormat="1" ht="16.5" customHeight="1">
      <c r="B134" s="131"/>
      <c r="C134" s="132" t="s">
        <v>172</v>
      </c>
      <c r="D134" s="132" t="s">
        <v>129</v>
      </c>
      <c r="E134" s="133" t="s">
        <v>852</v>
      </c>
      <c r="F134" s="134" t="s">
        <v>853</v>
      </c>
      <c r="G134" s="135" t="s">
        <v>830</v>
      </c>
      <c r="H134" s="136">
        <v>1</v>
      </c>
      <c r="I134" s="137"/>
      <c r="J134" s="138">
        <f>ROUND(I134*H134,2)</f>
        <v>0</v>
      </c>
      <c r="K134" s="134" t="s">
        <v>831</v>
      </c>
      <c r="L134" s="31"/>
      <c r="M134" s="139" t="s">
        <v>1</v>
      </c>
      <c r="N134" s="140" t="s">
        <v>41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832</v>
      </c>
      <c r="AT134" s="143" t="s">
        <v>129</v>
      </c>
      <c r="AU134" s="143" t="s">
        <v>85</v>
      </c>
      <c r="AY134" s="16" t="s">
        <v>126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81</v>
      </c>
      <c r="BK134" s="144">
        <f>ROUND(I134*H134,2)</f>
        <v>0</v>
      </c>
      <c r="BL134" s="16" t="s">
        <v>832</v>
      </c>
      <c r="BM134" s="143" t="s">
        <v>854</v>
      </c>
    </row>
    <row r="135" spans="2:65" s="1" customFormat="1" ht="39">
      <c r="B135" s="31"/>
      <c r="D135" s="145" t="s">
        <v>136</v>
      </c>
      <c r="F135" s="146" t="s">
        <v>855</v>
      </c>
      <c r="I135" s="147"/>
      <c r="L135" s="31"/>
      <c r="M135" s="148"/>
      <c r="T135" s="55"/>
      <c r="AT135" s="16" t="s">
        <v>136</v>
      </c>
      <c r="AU135" s="16" t="s">
        <v>85</v>
      </c>
    </row>
    <row r="136" spans="2:65" s="1" customFormat="1" ht="16.5" customHeight="1">
      <c r="B136" s="131"/>
      <c r="C136" s="132" t="s">
        <v>180</v>
      </c>
      <c r="D136" s="132" t="s">
        <v>129</v>
      </c>
      <c r="E136" s="133" t="s">
        <v>856</v>
      </c>
      <c r="F136" s="134" t="s">
        <v>857</v>
      </c>
      <c r="G136" s="135" t="s">
        <v>830</v>
      </c>
      <c r="H136" s="136">
        <v>1</v>
      </c>
      <c r="I136" s="137"/>
      <c r="J136" s="138">
        <f>ROUND(I136*H136,2)</f>
        <v>0</v>
      </c>
      <c r="K136" s="134" t="s">
        <v>831</v>
      </c>
      <c r="L136" s="31"/>
      <c r="M136" s="139" t="s">
        <v>1</v>
      </c>
      <c r="N136" s="140" t="s">
        <v>41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832</v>
      </c>
      <c r="AT136" s="143" t="s">
        <v>129</v>
      </c>
      <c r="AU136" s="143" t="s">
        <v>85</v>
      </c>
      <c r="AY136" s="16" t="s">
        <v>126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81</v>
      </c>
      <c r="BK136" s="144">
        <f>ROUND(I136*H136,2)</f>
        <v>0</v>
      </c>
      <c r="BL136" s="16" t="s">
        <v>832</v>
      </c>
      <c r="BM136" s="143" t="s">
        <v>858</v>
      </c>
    </row>
    <row r="137" spans="2:65" s="1" customFormat="1" ht="16.5" customHeight="1">
      <c r="B137" s="131"/>
      <c r="C137" s="132" t="s">
        <v>163</v>
      </c>
      <c r="D137" s="132" t="s">
        <v>129</v>
      </c>
      <c r="E137" s="133" t="s">
        <v>859</v>
      </c>
      <c r="F137" s="134" t="s">
        <v>860</v>
      </c>
      <c r="G137" s="135" t="s">
        <v>830</v>
      </c>
      <c r="H137" s="136">
        <v>1</v>
      </c>
      <c r="I137" s="137"/>
      <c r="J137" s="138">
        <f>ROUND(I137*H137,2)</f>
        <v>0</v>
      </c>
      <c r="K137" s="134" t="s">
        <v>831</v>
      </c>
      <c r="L137" s="31"/>
      <c r="M137" s="139" t="s">
        <v>1</v>
      </c>
      <c r="N137" s="140" t="s">
        <v>41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832</v>
      </c>
      <c r="AT137" s="143" t="s">
        <v>129</v>
      </c>
      <c r="AU137" s="143" t="s">
        <v>85</v>
      </c>
      <c r="AY137" s="16" t="s">
        <v>126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832</v>
      </c>
      <c r="BM137" s="143" t="s">
        <v>861</v>
      </c>
    </row>
    <row r="138" spans="2:65" s="1" customFormat="1" ht="16.5" customHeight="1">
      <c r="B138" s="131"/>
      <c r="C138" s="132" t="s">
        <v>193</v>
      </c>
      <c r="D138" s="132" t="s">
        <v>129</v>
      </c>
      <c r="E138" s="133" t="s">
        <v>862</v>
      </c>
      <c r="F138" s="134" t="s">
        <v>863</v>
      </c>
      <c r="G138" s="135" t="s">
        <v>830</v>
      </c>
      <c r="H138" s="136">
        <v>1</v>
      </c>
      <c r="I138" s="137"/>
      <c r="J138" s="138">
        <f>ROUND(I138*H138,2)</f>
        <v>0</v>
      </c>
      <c r="K138" s="134" t="s">
        <v>831</v>
      </c>
      <c r="L138" s="31"/>
      <c r="M138" s="139" t="s">
        <v>1</v>
      </c>
      <c r="N138" s="140" t="s">
        <v>41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832</v>
      </c>
      <c r="AT138" s="143" t="s">
        <v>129</v>
      </c>
      <c r="AU138" s="143" t="s">
        <v>85</v>
      </c>
      <c r="AY138" s="16" t="s">
        <v>126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81</v>
      </c>
      <c r="BK138" s="144">
        <f>ROUND(I138*H138,2)</f>
        <v>0</v>
      </c>
      <c r="BL138" s="16" t="s">
        <v>832</v>
      </c>
      <c r="BM138" s="143" t="s">
        <v>864</v>
      </c>
    </row>
    <row r="139" spans="2:65" s="1" customFormat="1" ht="16.5" customHeight="1">
      <c r="B139" s="131"/>
      <c r="C139" s="132" t="s">
        <v>198</v>
      </c>
      <c r="D139" s="132" t="s">
        <v>129</v>
      </c>
      <c r="E139" s="133" t="s">
        <v>865</v>
      </c>
      <c r="F139" s="134" t="s">
        <v>866</v>
      </c>
      <c r="G139" s="135" t="s">
        <v>830</v>
      </c>
      <c r="H139" s="136">
        <v>1</v>
      </c>
      <c r="I139" s="137"/>
      <c r="J139" s="138">
        <f>ROUND(I139*H139,2)</f>
        <v>0</v>
      </c>
      <c r="K139" s="134" t="s">
        <v>831</v>
      </c>
      <c r="L139" s="31"/>
      <c r="M139" s="139" t="s">
        <v>1</v>
      </c>
      <c r="N139" s="140" t="s">
        <v>41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832</v>
      </c>
      <c r="AT139" s="143" t="s">
        <v>129</v>
      </c>
      <c r="AU139" s="143" t="s">
        <v>85</v>
      </c>
      <c r="AY139" s="16" t="s">
        <v>126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81</v>
      </c>
      <c r="BK139" s="144">
        <f>ROUND(I139*H139,2)</f>
        <v>0</v>
      </c>
      <c r="BL139" s="16" t="s">
        <v>832</v>
      </c>
      <c r="BM139" s="143" t="s">
        <v>867</v>
      </c>
    </row>
    <row r="140" spans="2:65" s="11" customFormat="1" ht="22.9" customHeight="1">
      <c r="B140" s="119"/>
      <c r="D140" s="120" t="s">
        <v>75</v>
      </c>
      <c r="E140" s="129" t="s">
        <v>868</v>
      </c>
      <c r="F140" s="129" t="s">
        <v>869</v>
      </c>
      <c r="I140" s="122"/>
      <c r="J140" s="130">
        <f>BK140</f>
        <v>0</v>
      </c>
      <c r="L140" s="119"/>
      <c r="M140" s="124"/>
      <c r="P140" s="125">
        <f>SUM(P141:P143)</f>
        <v>0</v>
      </c>
      <c r="R140" s="125">
        <f>SUM(R141:R143)</f>
        <v>0</v>
      </c>
      <c r="T140" s="126">
        <f>SUM(T141:T143)</f>
        <v>0</v>
      </c>
      <c r="AR140" s="120" t="s">
        <v>157</v>
      </c>
      <c r="AT140" s="127" t="s">
        <v>75</v>
      </c>
      <c r="AU140" s="127" t="s">
        <v>81</v>
      </c>
      <c r="AY140" s="120" t="s">
        <v>126</v>
      </c>
      <c r="BK140" s="128">
        <f>SUM(BK141:BK143)</f>
        <v>0</v>
      </c>
    </row>
    <row r="141" spans="2:65" s="1" customFormat="1" ht="16.5" customHeight="1">
      <c r="B141" s="131"/>
      <c r="C141" s="132" t="s">
        <v>8</v>
      </c>
      <c r="D141" s="132" t="s">
        <v>129</v>
      </c>
      <c r="E141" s="133" t="s">
        <v>870</v>
      </c>
      <c r="F141" s="134" t="s">
        <v>871</v>
      </c>
      <c r="G141" s="135" t="s">
        <v>830</v>
      </c>
      <c r="H141" s="136">
        <v>1</v>
      </c>
      <c r="I141" s="137"/>
      <c r="J141" s="138">
        <f>ROUND(I141*H141,2)</f>
        <v>0</v>
      </c>
      <c r="K141" s="134" t="s">
        <v>831</v>
      </c>
      <c r="L141" s="31"/>
      <c r="M141" s="139" t="s">
        <v>1</v>
      </c>
      <c r="N141" s="140" t="s">
        <v>41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832</v>
      </c>
      <c r="AT141" s="143" t="s">
        <v>129</v>
      </c>
      <c r="AU141" s="143" t="s">
        <v>85</v>
      </c>
      <c r="AY141" s="16" t="s">
        <v>126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832</v>
      </c>
      <c r="BM141" s="143" t="s">
        <v>872</v>
      </c>
    </row>
    <row r="142" spans="2:65" s="1" customFormat="1" ht="16.5" customHeight="1">
      <c r="B142" s="131"/>
      <c r="C142" s="132" t="s">
        <v>210</v>
      </c>
      <c r="D142" s="132" t="s">
        <v>129</v>
      </c>
      <c r="E142" s="133" t="s">
        <v>873</v>
      </c>
      <c r="F142" s="134" t="s">
        <v>874</v>
      </c>
      <c r="G142" s="135" t="s">
        <v>830</v>
      </c>
      <c r="H142" s="136">
        <v>1</v>
      </c>
      <c r="I142" s="137"/>
      <c r="J142" s="138">
        <f>ROUND(I142*H142,2)</f>
        <v>0</v>
      </c>
      <c r="K142" s="134" t="s">
        <v>831</v>
      </c>
      <c r="L142" s="31"/>
      <c r="M142" s="139" t="s">
        <v>1</v>
      </c>
      <c r="N142" s="140" t="s">
        <v>41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832</v>
      </c>
      <c r="AT142" s="143" t="s">
        <v>129</v>
      </c>
      <c r="AU142" s="143" t="s">
        <v>85</v>
      </c>
      <c r="AY142" s="16" t="s">
        <v>126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81</v>
      </c>
      <c r="BK142" s="144">
        <f>ROUND(I142*H142,2)</f>
        <v>0</v>
      </c>
      <c r="BL142" s="16" t="s">
        <v>832</v>
      </c>
      <c r="BM142" s="143" t="s">
        <v>875</v>
      </c>
    </row>
    <row r="143" spans="2:65" s="1" customFormat="1" ht="29.25">
      <c r="B143" s="31"/>
      <c r="D143" s="145" t="s">
        <v>136</v>
      </c>
      <c r="F143" s="146" t="s">
        <v>876</v>
      </c>
      <c r="I143" s="147"/>
      <c r="L143" s="31"/>
      <c r="M143" s="148"/>
      <c r="T143" s="55"/>
      <c r="AT143" s="16" t="s">
        <v>136</v>
      </c>
      <c r="AU143" s="16" t="s">
        <v>85</v>
      </c>
    </row>
    <row r="144" spans="2:65" s="11" customFormat="1" ht="22.9" customHeight="1">
      <c r="B144" s="119"/>
      <c r="D144" s="120" t="s">
        <v>75</v>
      </c>
      <c r="E144" s="129" t="s">
        <v>877</v>
      </c>
      <c r="F144" s="129" t="s">
        <v>878</v>
      </c>
      <c r="I144" s="122"/>
      <c r="J144" s="130">
        <f>BK144</f>
        <v>0</v>
      </c>
      <c r="L144" s="119"/>
      <c r="M144" s="124"/>
      <c r="P144" s="125">
        <f>SUM(P145:P151)</f>
        <v>0</v>
      </c>
      <c r="R144" s="125">
        <f>SUM(R145:R151)</f>
        <v>0</v>
      </c>
      <c r="T144" s="126">
        <f>SUM(T145:T151)</f>
        <v>0</v>
      </c>
      <c r="AR144" s="120" t="s">
        <v>157</v>
      </c>
      <c r="AT144" s="127" t="s">
        <v>75</v>
      </c>
      <c r="AU144" s="127" t="s">
        <v>81</v>
      </c>
      <c r="AY144" s="120" t="s">
        <v>126</v>
      </c>
      <c r="BK144" s="128">
        <f>SUM(BK145:BK151)</f>
        <v>0</v>
      </c>
    </row>
    <row r="145" spans="2:65" s="1" customFormat="1" ht="16.5" customHeight="1">
      <c r="B145" s="131"/>
      <c r="C145" s="132" t="s">
        <v>214</v>
      </c>
      <c r="D145" s="132" t="s">
        <v>129</v>
      </c>
      <c r="E145" s="133" t="s">
        <v>879</v>
      </c>
      <c r="F145" s="134" t="s">
        <v>880</v>
      </c>
      <c r="G145" s="135" t="s">
        <v>830</v>
      </c>
      <c r="H145" s="136">
        <v>1</v>
      </c>
      <c r="I145" s="137"/>
      <c r="J145" s="138">
        <f>ROUND(I145*H145,2)</f>
        <v>0</v>
      </c>
      <c r="K145" s="134" t="s">
        <v>831</v>
      </c>
      <c r="L145" s="31"/>
      <c r="M145" s="139" t="s">
        <v>1</v>
      </c>
      <c r="N145" s="140" t="s">
        <v>41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832</v>
      </c>
      <c r="AT145" s="143" t="s">
        <v>129</v>
      </c>
      <c r="AU145" s="143" t="s">
        <v>85</v>
      </c>
      <c r="AY145" s="16" t="s">
        <v>126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832</v>
      </c>
      <c r="BM145" s="143" t="s">
        <v>881</v>
      </c>
    </row>
    <row r="146" spans="2:65" s="14" customFormat="1" ht="11.25">
      <c r="B146" s="173"/>
      <c r="D146" s="145" t="s">
        <v>138</v>
      </c>
      <c r="E146" s="174" t="s">
        <v>1</v>
      </c>
      <c r="F146" s="175" t="s">
        <v>882</v>
      </c>
      <c r="H146" s="174" t="s">
        <v>1</v>
      </c>
      <c r="I146" s="176"/>
      <c r="L146" s="173"/>
      <c r="M146" s="177"/>
      <c r="T146" s="178"/>
      <c r="AT146" s="174" t="s">
        <v>138</v>
      </c>
      <c r="AU146" s="174" t="s">
        <v>85</v>
      </c>
      <c r="AV146" s="14" t="s">
        <v>81</v>
      </c>
      <c r="AW146" s="14" t="s">
        <v>33</v>
      </c>
      <c r="AX146" s="14" t="s">
        <v>76</v>
      </c>
      <c r="AY146" s="174" t="s">
        <v>126</v>
      </c>
    </row>
    <row r="147" spans="2:65" s="14" customFormat="1" ht="11.25">
      <c r="B147" s="173"/>
      <c r="D147" s="145" t="s">
        <v>138</v>
      </c>
      <c r="E147" s="174" t="s">
        <v>1</v>
      </c>
      <c r="F147" s="175" t="s">
        <v>883</v>
      </c>
      <c r="H147" s="174" t="s">
        <v>1</v>
      </c>
      <c r="I147" s="176"/>
      <c r="L147" s="173"/>
      <c r="M147" s="177"/>
      <c r="T147" s="178"/>
      <c r="AT147" s="174" t="s">
        <v>138</v>
      </c>
      <c r="AU147" s="174" t="s">
        <v>85</v>
      </c>
      <c r="AV147" s="14" t="s">
        <v>81</v>
      </c>
      <c r="AW147" s="14" t="s">
        <v>33</v>
      </c>
      <c r="AX147" s="14" t="s">
        <v>76</v>
      </c>
      <c r="AY147" s="174" t="s">
        <v>126</v>
      </c>
    </row>
    <row r="148" spans="2:65" s="12" customFormat="1" ht="11.25">
      <c r="B148" s="149"/>
      <c r="D148" s="145" t="s">
        <v>138</v>
      </c>
      <c r="E148" s="150" t="s">
        <v>1</v>
      </c>
      <c r="F148" s="151" t="s">
        <v>81</v>
      </c>
      <c r="H148" s="152">
        <v>1</v>
      </c>
      <c r="I148" s="153"/>
      <c r="L148" s="149"/>
      <c r="M148" s="154"/>
      <c r="T148" s="155"/>
      <c r="AT148" s="150" t="s">
        <v>138</v>
      </c>
      <c r="AU148" s="150" t="s">
        <v>85</v>
      </c>
      <c r="AV148" s="12" t="s">
        <v>85</v>
      </c>
      <c r="AW148" s="12" t="s">
        <v>33</v>
      </c>
      <c r="AX148" s="12" t="s">
        <v>76</v>
      </c>
      <c r="AY148" s="150" t="s">
        <v>126</v>
      </c>
    </row>
    <row r="149" spans="2:65" s="13" customFormat="1" ht="11.25">
      <c r="B149" s="156"/>
      <c r="D149" s="145" t="s">
        <v>138</v>
      </c>
      <c r="E149" s="157" t="s">
        <v>1</v>
      </c>
      <c r="F149" s="158" t="s">
        <v>140</v>
      </c>
      <c r="H149" s="159">
        <v>1</v>
      </c>
      <c r="I149" s="160"/>
      <c r="L149" s="156"/>
      <c r="M149" s="161"/>
      <c r="T149" s="162"/>
      <c r="AT149" s="157" t="s">
        <v>138</v>
      </c>
      <c r="AU149" s="157" t="s">
        <v>85</v>
      </c>
      <c r="AV149" s="13" t="s">
        <v>134</v>
      </c>
      <c r="AW149" s="13" t="s">
        <v>33</v>
      </c>
      <c r="AX149" s="13" t="s">
        <v>81</v>
      </c>
      <c r="AY149" s="157" t="s">
        <v>126</v>
      </c>
    </row>
    <row r="150" spans="2:65" s="1" customFormat="1" ht="16.5" customHeight="1">
      <c r="B150" s="131"/>
      <c r="C150" s="132" t="s">
        <v>219</v>
      </c>
      <c r="D150" s="132" t="s">
        <v>129</v>
      </c>
      <c r="E150" s="133" t="s">
        <v>884</v>
      </c>
      <c r="F150" s="134" t="s">
        <v>885</v>
      </c>
      <c r="G150" s="135" t="s">
        <v>830</v>
      </c>
      <c r="H150" s="136">
        <v>1</v>
      </c>
      <c r="I150" s="137"/>
      <c r="J150" s="138">
        <f>ROUND(I150*H150,2)</f>
        <v>0</v>
      </c>
      <c r="K150" s="134" t="s">
        <v>831</v>
      </c>
      <c r="L150" s="31"/>
      <c r="M150" s="139" t="s">
        <v>1</v>
      </c>
      <c r="N150" s="140" t="s">
        <v>41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832</v>
      </c>
      <c r="AT150" s="143" t="s">
        <v>129</v>
      </c>
      <c r="AU150" s="143" t="s">
        <v>85</v>
      </c>
      <c r="AY150" s="16" t="s">
        <v>126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81</v>
      </c>
      <c r="BK150" s="144">
        <f>ROUND(I150*H150,2)</f>
        <v>0</v>
      </c>
      <c r="BL150" s="16" t="s">
        <v>832</v>
      </c>
      <c r="BM150" s="143" t="s">
        <v>886</v>
      </c>
    </row>
    <row r="151" spans="2:65" s="1" customFormat="1" ht="19.5">
      <c r="B151" s="31"/>
      <c r="D151" s="145" t="s">
        <v>136</v>
      </c>
      <c r="F151" s="146" t="s">
        <v>887</v>
      </c>
      <c r="I151" s="147"/>
      <c r="L151" s="31"/>
      <c r="M151" s="148"/>
      <c r="T151" s="55"/>
      <c r="AT151" s="16" t="s">
        <v>136</v>
      </c>
      <c r="AU151" s="16" t="s">
        <v>85</v>
      </c>
    </row>
    <row r="152" spans="2:65" s="11" customFormat="1" ht="22.9" customHeight="1">
      <c r="B152" s="119"/>
      <c r="D152" s="120" t="s">
        <v>75</v>
      </c>
      <c r="E152" s="129" t="s">
        <v>888</v>
      </c>
      <c r="F152" s="129" t="s">
        <v>889</v>
      </c>
      <c r="I152" s="122"/>
      <c r="J152" s="130">
        <f>BK152</f>
        <v>0</v>
      </c>
      <c r="L152" s="119"/>
      <c r="M152" s="124"/>
      <c r="P152" s="125">
        <f>SUM(P153:P162)</f>
        <v>0</v>
      </c>
      <c r="R152" s="125">
        <f>SUM(R153:R162)</f>
        <v>0</v>
      </c>
      <c r="T152" s="126">
        <f>SUM(T153:T162)</f>
        <v>0</v>
      </c>
      <c r="AR152" s="120" t="s">
        <v>157</v>
      </c>
      <c r="AT152" s="127" t="s">
        <v>75</v>
      </c>
      <c r="AU152" s="127" t="s">
        <v>81</v>
      </c>
      <c r="AY152" s="120" t="s">
        <v>126</v>
      </c>
      <c r="BK152" s="128">
        <f>SUM(BK153:BK162)</f>
        <v>0</v>
      </c>
    </row>
    <row r="153" spans="2:65" s="1" customFormat="1" ht="16.5" customHeight="1">
      <c r="B153" s="131"/>
      <c r="C153" s="132" t="s">
        <v>225</v>
      </c>
      <c r="D153" s="132" t="s">
        <v>129</v>
      </c>
      <c r="E153" s="133" t="s">
        <v>890</v>
      </c>
      <c r="F153" s="134" t="s">
        <v>891</v>
      </c>
      <c r="G153" s="135" t="s">
        <v>830</v>
      </c>
      <c r="H153" s="136">
        <v>1</v>
      </c>
      <c r="I153" s="137"/>
      <c r="J153" s="138">
        <f>ROUND(I153*H153,2)</f>
        <v>0</v>
      </c>
      <c r="K153" s="134" t="s">
        <v>1</v>
      </c>
      <c r="L153" s="31"/>
      <c r="M153" s="139" t="s">
        <v>1</v>
      </c>
      <c r="N153" s="140" t="s">
        <v>41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832</v>
      </c>
      <c r="AT153" s="143" t="s">
        <v>129</v>
      </c>
      <c r="AU153" s="143" t="s">
        <v>85</v>
      </c>
      <c r="AY153" s="16" t="s">
        <v>126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81</v>
      </c>
      <c r="BK153" s="144">
        <f>ROUND(I153*H153,2)</f>
        <v>0</v>
      </c>
      <c r="BL153" s="16" t="s">
        <v>832</v>
      </c>
      <c r="BM153" s="143" t="s">
        <v>892</v>
      </c>
    </row>
    <row r="154" spans="2:65" s="1" customFormat="1" ht="68.25">
      <c r="B154" s="31"/>
      <c r="D154" s="145" t="s">
        <v>136</v>
      </c>
      <c r="F154" s="146" t="s">
        <v>893</v>
      </c>
      <c r="I154" s="147"/>
      <c r="L154" s="31"/>
      <c r="M154" s="148"/>
      <c r="T154" s="55"/>
      <c r="AT154" s="16" t="s">
        <v>136</v>
      </c>
      <c r="AU154" s="16" t="s">
        <v>85</v>
      </c>
    </row>
    <row r="155" spans="2:65" s="14" customFormat="1" ht="11.25">
      <c r="B155" s="173"/>
      <c r="D155" s="145" t="s">
        <v>138</v>
      </c>
      <c r="E155" s="174" t="s">
        <v>1</v>
      </c>
      <c r="F155" s="175" t="s">
        <v>894</v>
      </c>
      <c r="H155" s="174" t="s">
        <v>1</v>
      </c>
      <c r="I155" s="176"/>
      <c r="L155" s="173"/>
      <c r="M155" s="177"/>
      <c r="T155" s="178"/>
      <c r="AT155" s="174" t="s">
        <v>138</v>
      </c>
      <c r="AU155" s="174" t="s">
        <v>85</v>
      </c>
      <c r="AV155" s="14" t="s">
        <v>81</v>
      </c>
      <c r="AW155" s="14" t="s">
        <v>33</v>
      </c>
      <c r="AX155" s="14" t="s">
        <v>76</v>
      </c>
      <c r="AY155" s="174" t="s">
        <v>126</v>
      </c>
    </row>
    <row r="156" spans="2:65" s="12" customFormat="1" ht="11.25">
      <c r="B156" s="149"/>
      <c r="D156" s="145" t="s">
        <v>138</v>
      </c>
      <c r="E156" s="150" t="s">
        <v>1</v>
      </c>
      <c r="F156" s="151" t="s">
        <v>81</v>
      </c>
      <c r="H156" s="152">
        <v>1</v>
      </c>
      <c r="I156" s="153"/>
      <c r="L156" s="149"/>
      <c r="M156" s="154"/>
      <c r="T156" s="155"/>
      <c r="AT156" s="150" t="s">
        <v>138</v>
      </c>
      <c r="AU156" s="150" t="s">
        <v>85</v>
      </c>
      <c r="AV156" s="12" t="s">
        <v>85</v>
      </c>
      <c r="AW156" s="12" t="s">
        <v>33</v>
      </c>
      <c r="AX156" s="12" t="s">
        <v>76</v>
      </c>
      <c r="AY156" s="150" t="s">
        <v>126</v>
      </c>
    </row>
    <row r="157" spans="2:65" s="13" customFormat="1" ht="11.25">
      <c r="B157" s="156"/>
      <c r="D157" s="145" t="s">
        <v>138</v>
      </c>
      <c r="E157" s="157" t="s">
        <v>1</v>
      </c>
      <c r="F157" s="158" t="s">
        <v>140</v>
      </c>
      <c r="H157" s="159">
        <v>1</v>
      </c>
      <c r="I157" s="160"/>
      <c r="L157" s="156"/>
      <c r="M157" s="161"/>
      <c r="T157" s="162"/>
      <c r="AT157" s="157" t="s">
        <v>138</v>
      </c>
      <c r="AU157" s="157" t="s">
        <v>85</v>
      </c>
      <c r="AV157" s="13" t="s">
        <v>134</v>
      </c>
      <c r="AW157" s="13" t="s">
        <v>33</v>
      </c>
      <c r="AX157" s="13" t="s">
        <v>81</v>
      </c>
      <c r="AY157" s="157" t="s">
        <v>126</v>
      </c>
    </row>
    <row r="158" spans="2:65" s="1" customFormat="1" ht="16.5" customHeight="1">
      <c r="B158" s="131"/>
      <c r="C158" s="132" t="s">
        <v>233</v>
      </c>
      <c r="D158" s="132" t="s">
        <v>129</v>
      </c>
      <c r="E158" s="133" t="s">
        <v>895</v>
      </c>
      <c r="F158" s="134" t="s">
        <v>891</v>
      </c>
      <c r="G158" s="135" t="s">
        <v>830</v>
      </c>
      <c r="H158" s="136">
        <v>1</v>
      </c>
      <c r="I158" s="137"/>
      <c r="J158" s="138">
        <f>ROUND(I158*H158,2)</f>
        <v>0</v>
      </c>
      <c r="K158" s="134" t="s">
        <v>1</v>
      </c>
      <c r="L158" s="31"/>
      <c r="M158" s="139" t="s">
        <v>1</v>
      </c>
      <c r="N158" s="140" t="s">
        <v>41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832</v>
      </c>
      <c r="AT158" s="143" t="s">
        <v>129</v>
      </c>
      <c r="AU158" s="143" t="s">
        <v>85</v>
      </c>
      <c r="AY158" s="16" t="s">
        <v>126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81</v>
      </c>
      <c r="BK158" s="144">
        <f>ROUND(I158*H158,2)</f>
        <v>0</v>
      </c>
      <c r="BL158" s="16" t="s">
        <v>832</v>
      </c>
      <c r="BM158" s="143" t="s">
        <v>896</v>
      </c>
    </row>
    <row r="159" spans="2:65" s="1" customFormat="1" ht="48.75">
      <c r="B159" s="31"/>
      <c r="D159" s="145" t="s">
        <v>136</v>
      </c>
      <c r="F159" s="146" t="s">
        <v>897</v>
      </c>
      <c r="I159" s="147"/>
      <c r="L159" s="31"/>
      <c r="M159" s="148"/>
      <c r="T159" s="55"/>
      <c r="AT159" s="16" t="s">
        <v>136</v>
      </c>
      <c r="AU159" s="16" t="s">
        <v>85</v>
      </c>
    </row>
    <row r="160" spans="2:65" s="14" customFormat="1" ht="11.25">
      <c r="B160" s="173"/>
      <c r="D160" s="145" t="s">
        <v>138</v>
      </c>
      <c r="E160" s="174" t="s">
        <v>1</v>
      </c>
      <c r="F160" s="175" t="s">
        <v>898</v>
      </c>
      <c r="H160" s="174" t="s">
        <v>1</v>
      </c>
      <c r="I160" s="176"/>
      <c r="L160" s="173"/>
      <c r="M160" s="177"/>
      <c r="T160" s="178"/>
      <c r="AT160" s="174" t="s">
        <v>138</v>
      </c>
      <c r="AU160" s="174" t="s">
        <v>85</v>
      </c>
      <c r="AV160" s="14" t="s">
        <v>81</v>
      </c>
      <c r="AW160" s="14" t="s">
        <v>33</v>
      </c>
      <c r="AX160" s="14" t="s">
        <v>76</v>
      </c>
      <c r="AY160" s="174" t="s">
        <v>126</v>
      </c>
    </row>
    <row r="161" spans="2:51" s="12" customFormat="1" ht="11.25">
      <c r="B161" s="149"/>
      <c r="D161" s="145" t="s">
        <v>138</v>
      </c>
      <c r="E161" s="150" t="s">
        <v>1</v>
      </c>
      <c r="F161" s="151" t="s">
        <v>81</v>
      </c>
      <c r="H161" s="152">
        <v>1</v>
      </c>
      <c r="I161" s="153"/>
      <c r="L161" s="149"/>
      <c r="M161" s="154"/>
      <c r="T161" s="155"/>
      <c r="AT161" s="150" t="s">
        <v>138</v>
      </c>
      <c r="AU161" s="150" t="s">
        <v>85</v>
      </c>
      <c r="AV161" s="12" t="s">
        <v>85</v>
      </c>
      <c r="AW161" s="12" t="s">
        <v>33</v>
      </c>
      <c r="AX161" s="12" t="s">
        <v>76</v>
      </c>
      <c r="AY161" s="150" t="s">
        <v>126</v>
      </c>
    </row>
    <row r="162" spans="2:51" s="13" customFormat="1" ht="11.25">
      <c r="B162" s="156"/>
      <c r="D162" s="145" t="s">
        <v>138</v>
      </c>
      <c r="E162" s="157" t="s">
        <v>1</v>
      </c>
      <c r="F162" s="158" t="s">
        <v>140</v>
      </c>
      <c r="H162" s="159">
        <v>1</v>
      </c>
      <c r="I162" s="160"/>
      <c r="L162" s="156"/>
      <c r="M162" s="179"/>
      <c r="N162" s="180"/>
      <c r="O162" s="180"/>
      <c r="P162" s="180"/>
      <c r="Q162" s="180"/>
      <c r="R162" s="180"/>
      <c r="S162" s="180"/>
      <c r="T162" s="181"/>
      <c r="AT162" s="157" t="s">
        <v>138</v>
      </c>
      <c r="AU162" s="157" t="s">
        <v>85</v>
      </c>
      <c r="AV162" s="13" t="s">
        <v>134</v>
      </c>
      <c r="AW162" s="13" t="s">
        <v>33</v>
      </c>
      <c r="AX162" s="13" t="s">
        <v>81</v>
      </c>
      <c r="AY162" s="157" t="s">
        <v>126</v>
      </c>
    </row>
    <row r="163" spans="2:51" s="1" customFormat="1" ht="6.95" customHeight="1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31"/>
    </row>
  </sheetData>
  <autoFilter ref="C121:K162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Stavební objekt SO-01...</vt:lpstr>
      <vt:lpstr>3 - VRN - Stavební objekt</vt:lpstr>
      <vt:lpstr>'1 - Stavební objekt SO-01...'!Názvy_tisku</vt:lpstr>
      <vt:lpstr>'3 - VRN - Stavební objekt'!Názvy_tisku</vt:lpstr>
      <vt:lpstr>'Rekapitulace stavby'!Názvy_tisku</vt:lpstr>
      <vt:lpstr>'1 - Stavební objekt SO-01...'!Oblast_tisku</vt:lpstr>
      <vt:lpstr>'3 - VRN - Stavební objekt'!Oblast_tisku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Suchánek Jan</dc:creator>
  <cp:lastModifiedBy>Suchánek Jan</cp:lastModifiedBy>
  <dcterms:created xsi:type="dcterms:W3CDTF">2024-04-19T12:12:20Z</dcterms:created>
  <dcterms:modified xsi:type="dcterms:W3CDTF">2024-04-19T12:16:11Z</dcterms:modified>
</cp:coreProperties>
</file>