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924"/>
  <workbookPr filterPrivacy="1"/>
  <bookViews>
    <workbookView xWindow="2805" yWindow="2805" windowWidth="21600" windowHeight="12735" activeTab="0"/>
  </bookViews>
  <sheets>
    <sheet name="Osvětlení" sheetId="8" r:id="rId1"/>
    <sheet name="Provoz" sheetId="9" r:id="rId2"/>
  </sheets>
  <definedNames>
    <definedName name="_xlnm._FilterDatabase" localSheetId="0" hidden="1">'Osvětlení'!$A$2:$I$138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<sst xmlns="http://schemas.openxmlformats.org/spreadsheetml/2006/main" count="573" uniqueCount="137">
  <si>
    <t>Budova</t>
  </si>
  <si>
    <t>Místnost</t>
  </si>
  <si>
    <t>Skupina</t>
  </si>
  <si>
    <t>Typ osvětlení</t>
  </si>
  <si>
    <t>Příkon
[W]</t>
  </si>
  <si>
    <t>Provoz
[hod]</t>
  </si>
  <si>
    <t>Počet zdrojů [ks]</t>
  </si>
  <si>
    <t>chodba</t>
  </si>
  <si>
    <t>WC</t>
  </si>
  <si>
    <t>Počet svítidel
[ks]</t>
  </si>
  <si>
    <t>Spotřeba [MWh]</t>
  </si>
  <si>
    <t>Provoz [hod]</t>
  </si>
  <si>
    <t>Celkem</t>
  </si>
  <si>
    <t>žárovka</t>
  </si>
  <si>
    <t>zářivka</t>
  </si>
  <si>
    <t>schodiště</t>
  </si>
  <si>
    <t>kotelna</t>
  </si>
  <si>
    <t>umývárna</t>
  </si>
  <si>
    <t>kuchyňka</t>
  </si>
  <si>
    <t>Rozdělit do skupin a doplnit hodiny v listu "PROVOZ"</t>
  </si>
  <si>
    <t>šatna</t>
  </si>
  <si>
    <t>učebna</t>
  </si>
  <si>
    <t>sklad</t>
  </si>
  <si>
    <t>jídelna</t>
  </si>
  <si>
    <t>kancelář</t>
  </si>
  <si>
    <t>archiv</t>
  </si>
  <si>
    <t>LED</t>
  </si>
  <si>
    <t>sklep</t>
  </si>
  <si>
    <t>dílna</t>
  </si>
  <si>
    <t>knihovna</t>
  </si>
  <si>
    <t>vychovatelna</t>
  </si>
  <si>
    <t>úklid</t>
  </si>
  <si>
    <t>klubovna</t>
  </si>
  <si>
    <t>Příkon zářivek [W]</t>
  </si>
  <si>
    <t>Ekvivalentní příkon v LED [W]</t>
  </si>
  <si>
    <t>Měrná cena na trubici [Kč s DPH / trubice]</t>
  </si>
  <si>
    <t>Příkon žárovek [W]</t>
  </si>
  <si>
    <t>Měrná cena na žárovku [Kč s DPH / žárovka]</t>
  </si>
  <si>
    <t>Příkon výbojek [W]</t>
  </si>
  <si>
    <t>Měrná cena na žárovku
 [Kč s DPH / výbojka</t>
  </si>
  <si>
    <t>chodba, schodiště</t>
  </si>
  <si>
    <t>sklad, technická místnost</t>
  </si>
  <si>
    <t>sociální zázemí</t>
  </si>
  <si>
    <t>vrátnice</t>
  </si>
  <si>
    <t>hala</t>
  </si>
  <si>
    <t>Hala č. 1, Třebovská 348</t>
  </si>
  <si>
    <t>hlavní hala</t>
  </si>
  <si>
    <t>montážní jáma</t>
  </si>
  <si>
    <t>sprchy</t>
  </si>
  <si>
    <t>vodárna</t>
  </si>
  <si>
    <t>malá klempírna_hala 2</t>
  </si>
  <si>
    <t>lakovna</t>
  </si>
  <si>
    <t>Hala č. 3</t>
  </si>
  <si>
    <t>rozvodna</t>
  </si>
  <si>
    <t>Administrativní budova</t>
  </si>
  <si>
    <t>Myčka osobních aut</t>
  </si>
  <si>
    <t>myčka</t>
  </si>
  <si>
    <t>Autoservis</t>
  </si>
  <si>
    <t>STK</t>
  </si>
  <si>
    <t>velká klempírna_hala 2</t>
  </si>
  <si>
    <t>montážní jáma 1</t>
  </si>
  <si>
    <t>montážní jáma 2</t>
  </si>
  <si>
    <t>autotronic 1.03</t>
  </si>
  <si>
    <t>kancelář 1.32</t>
  </si>
  <si>
    <t>dílna motocyklů 1.02</t>
  </si>
  <si>
    <t>hlavní hala 1.02</t>
  </si>
  <si>
    <t>sklad 1.09</t>
  </si>
  <si>
    <t>učebna 1.08</t>
  </si>
  <si>
    <t>kancelář mistrů 1.09</t>
  </si>
  <si>
    <t>dílna elektro 1.01</t>
  </si>
  <si>
    <t>dílna motory 1.3</t>
  </si>
  <si>
    <t>sklad 1</t>
  </si>
  <si>
    <t>sklad 2</t>
  </si>
  <si>
    <t>úklid 1.11</t>
  </si>
  <si>
    <t>chodba kotelna</t>
  </si>
  <si>
    <t>chodba kotelna 1.12</t>
  </si>
  <si>
    <t>šatna mistrů 1.13</t>
  </si>
  <si>
    <t>umývárna 1.14</t>
  </si>
  <si>
    <t>umývárna 1.16</t>
  </si>
  <si>
    <t>WC zaměstnanci</t>
  </si>
  <si>
    <t>chodba 1.26</t>
  </si>
  <si>
    <t>zádveří 1.31</t>
  </si>
  <si>
    <t>sprchy 1.28</t>
  </si>
  <si>
    <t>umývárna 1.29</t>
  </si>
  <si>
    <t>šatna 1.27</t>
  </si>
  <si>
    <t>dílna ROMAN</t>
  </si>
  <si>
    <t>sklad elektro 1</t>
  </si>
  <si>
    <t>sklad elektro</t>
  </si>
  <si>
    <t>šatna 1</t>
  </si>
  <si>
    <t>šatna 2</t>
  </si>
  <si>
    <t>lakovna hala 2</t>
  </si>
  <si>
    <t>WC, chodba</t>
  </si>
  <si>
    <t>kancelář mistra</t>
  </si>
  <si>
    <t>hala B</t>
  </si>
  <si>
    <t>hala A</t>
  </si>
  <si>
    <t>kancelář č.16</t>
  </si>
  <si>
    <t>kancelář č.17</t>
  </si>
  <si>
    <t>výdej jídel č.19</t>
  </si>
  <si>
    <t>kantýna č.21</t>
  </si>
  <si>
    <t>WC muži</t>
  </si>
  <si>
    <t>WC ženy</t>
  </si>
  <si>
    <t>sklad úklid č.18</t>
  </si>
  <si>
    <t>chodba WC</t>
  </si>
  <si>
    <t>Administrativní budova 2.NP</t>
  </si>
  <si>
    <t>Administrativní budova 1.NP</t>
  </si>
  <si>
    <t>chodba kopírka</t>
  </si>
  <si>
    <t>kancelář sekr.</t>
  </si>
  <si>
    <t>kancelář ZŘ</t>
  </si>
  <si>
    <t>učebna č.2</t>
  </si>
  <si>
    <t>učebna č.1</t>
  </si>
  <si>
    <t>kancelář č.8</t>
  </si>
  <si>
    <t>kancelář č.11</t>
  </si>
  <si>
    <t>učebna č.4</t>
  </si>
  <si>
    <t>sklad příruční</t>
  </si>
  <si>
    <t>WC u kanc.</t>
  </si>
  <si>
    <t>WC učni</t>
  </si>
  <si>
    <t>dílna velká</t>
  </si>
  <si>
    <t>sklad u velké dílny</t>
  </si>
  <si>
    <t>dílna malá</t>
  </si>
  <si>
    <t>Autoservis 2.NP</t>
  </si>
  <si>
    <t>Autoservis 1.NP</t>
  </si>
  <si>
    <t>kontrolní jáma</t>
  </si>
  <si>
    <t>kancelář emisí</t>
  </si>
  <si>
    <t>kancelář techniků</t>
  </si>
  <si>
    <t>kancelář příjmu</t>
  </si>
  <si>
    <t>kuchyňka 004</t>
  </si>
  <si>
    <t>čekárna 005</t>
  </si>
  <si>
    <t>chodba 006</t>
  </si>
  <si>
    <t>archiv 007</t>
  </si>
  <si>
    <t>chodba WC 008</t>
  </si>
  <si>
    <t>WC 009</t>
  </si>
  <si>
    <t>umývárna 010</t>
  </si>
  <si>
    <t>kancelář 011</t>
  </si>
  <si>
    <r>
      <t>hala C -</t>
    </r>
    <r>
      <rPr>
        <strike/>
        <sz val="11"/>
        <color theme="1"/>
        <rFont val="Calibri"/>
        <family val="2"/>
        <scheme val="minor"/>
      </rPr>
      <t xml:space="preserve"> svařovna</t>
    </r>
  </si>
  <si>
    <t>kontrola emisí nafta</t>
  </si>
  <si>
    <r>
      <t>dílna</t>
    </r>
    <r>
      <rPr>
        <strike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elektro</t>
    </r>
  </si>
  <si>
    <t>kancelář - hala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</si>
</sst>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" fillId="3" borderId="0" xfId="0" applyFont="1" applyFill="1"/>
    <xf numFmtId="0" fontId="3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4" borderId="4" xfId="0" applyFill="1" applyBorder="1"/>
    <xf numFmtId="0" fontId="0" fillId="4" borderId="0" xfId="0" applyFill="1"/>
    <xf numFmtId="3" fontId="0" fillId="4" borderId="5" xfId="0" applyNumberFormat="1" applyFill="1" applyBorder="1"/>
    <xf numFmtId="0" fontId="0" fillId="4" borderId="5" xfId="0" applyFill="1" applyBorder="1"/>
    <xf numFmtId="0" fontId="2" fillId="4" borderId="4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3" fontId="0" fillId="4" borderId="8" xfId="0" applyNumberFormat="1" applyFill="1" applyBorder="1"/>
    <xf numFmtId="0" fontId="2" fillId="0" borderId="0" xfId="0" applyFont="1"/>
    <xf numFmtId="0" fontId="0" fillId="5" borderId="0" xfId="0" applyFill="1"/>
    <xf numFmtId="0" fontId="0" fillId="0" borderId="0" xfId="0" applyFont="1"/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1:B19" totalsRowShown="0">
  <autoFilter ref="A1:B19"/>
  <tableColumns count="2">
    <tableColumn id="1" name="Skupina"/>
    <tableColumn id="2" name="Provoz [hod]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0"/>
  <sheetViews>
    <sheetView tabSelected="1" zoomScale="80" zoomScaleNormal="80" workbookViewId="0" topLeftCell="A1">
      <pane ySplit="2" topLeftCell="A108" activePane="bottomLeft" state="frozen"/>
      <selection pane="bottomLeft" activeCell="M125" sqref="M125"/>
    </sheetView>
  </sheetViews>
  <sheetFormatPr defaultColWidth="9.140625" defaultRowHeight="15"/>
  <cols>
    <col min="1" max="1" width="37.28125" style="0" customWidth="1"/>
    <col min="2" max="2" width="22.7109375" style="0" customWidth="1"/>
    <col min="3" max="4" width="19.7109375" style="0" customWidth="1"/>
    <col min="5" max="6" width="14.421875" style="0" customWidth="1"/>
    <col min="7" max="9" width="11.00390625" style="0" customWidth="1"/>
  </cols>
  <sheetData>
    <row r="1" ht="15">
      <c r="A1" s="5" t="s">
        <v>19</v>
      </c>
    </row>
    <row r="2" spans="1:9" ht="30">
      <c r="A2" s="1" t="s">
        <v>0</v>
      </c>
      <c r="B2" s="1" t="s">
        <v>1</v>
      </c>
      <c r="C2" s="1" t="s">
        <v>2</v>
      </c>
      <c r="D2" s="1" t="s">
        <v>3</v>
      </c>
      <c r="E2" s="2" t="s">
        <v>9</v>
      </c>
      <c r="F2" s="2" t="s">
        <v>6</v>
      </c>
      <c r="G2" s="2" t="s">
        <v>4</v>
      </c>
      <c r="H2" s="2" t="s">
        <v>5</v>
      </c>
      <c r="I2" s="2" t="s">
        <v>10</v>
      </c>
    </row>
    <row r="3" spans="1:9" ht="15">
      <c r="A3" t="s">
        <v>45</v>
      </c>
      <c r="B3" t="s">
        <v>62</v>
      </c>
      <c r="C3" t="s">
        <v>28</v>
      </c>
      <c r="D3" s="21" t="s">
        <v>26</v>
      </c>
      <c r="E3">
        <v>22</v>
      </c>
      <c r="F3">
        <v>2</v>
      </c>
      <c r="G3" s="21">
        <v>20</v>
      </c>
      <c r="H3">
        <f>INDEX(Tabulka1[],MATCH(Osvětlení!C3,Tabulka1[Skupina],0),2)</f>
        <v>1500</v>
      </c>
      <c r="I3">
        <f aca="true" t="shared" si="0" ref="I3:I71">IF(ISNUMBER(F3),E3*F3*G3*H3*0.000001,E3*G3*H3*0.000001)</f>
        <v>1.3199999999999998</v>
      </c>
    </row>
    <row r="4" spans="1:9" ht="15">
      <c r="A4" t="s">
        <v>45</v>
      </c>
      <c r="B4" t="s">
        <v>63</v>
      </c>
      <c r="C4" t="s">
        <v>24</v>
      </c>
      <c r="D4" t="s">
        <v>14</v>
      </c>
      <c r="E4">
        <v>8</v>
      </c>
      <c r="F4">
        <v>2</v>
      </c>
      <c r="G4">
        <v>36</v>
      </c>
      <c r="H4">
        <f>INDEX(Tabulka1[],MATCH(Osvětlení!C4,Tabulka1[Skupina],0),2)</f>
        <v>750</v>
      </c>
      <c r="I4">
        <f t="shared" si="0"/>
        <v>0.432</v>
      </c>
    </row>
    <row r="5" spans="1:9" ht="15">
      <c r="A5" t="s">
        <v>45</v>
      </c>
      <c r="B5" t="s">
        <v>64</v>
      </c>
      <c r="C5" t="s">
        <v>28</v>
      </c>
      <c r="D5" s="21" t="s">
        <v>26</v>
      </c>
      <c r="E5">
        <v>16</v>
      </c>
      <c r="F5">
        <v>2</v>
      </c>
      <c r="G5" s="21">
        <v>20</v>
      </c>
      <c r="H5">
        <f>INDEX(Tabulka1[],MATCH(Osvětlení!C5,Tabulka1[Skupina],0),2)</f>
        <v>1500</v>
      </c>
      <c r="I5">
        <f t="shared" si="0"/>
        <v>0.96</v>
      </c>
    </row>
    <row r="6" spans="1:9" ht="15">
      <c r="A6" t="s">
        <v>45</v>
      </c>
      <c r="B6" t="s">
        <v>65</v>
      </c>
      <c r="C6" t="s">
        <v>44</v>
      </c>
      <c r="D6" s="21" t="s">
        <v>26</v>
      </c>
      <c r="E6">
        <v>38</v>
      </c>
      <c r="F6">
        <v>2</v>
      </c>
      <c r="G6" s="21">
        <v>20</v>
      </c>
      <c r="H6">
        <f>INDEX(Tabulka1[],MATCH(Osvětlení!C6,Tabulka1[Skupina],0),2)</f>
        <v>1500</v>
      </c>
      <c r="I6">
        <f>IF(ISNUMBER(F6),E6*F6*G6*H6*0.000001,E6*G6*H6*0.000001)</f>
        <v>2.28</v>
      </c>
    </row>
    <row r="7" spans="1:9" ht="15">
      <c r="A7" t="s">
        <v>45</v>
      </c>
      <c r="B7" t="s">
        <v>65</v>
      </c>
      <c r="C7" t="s">
        <v>44</v>
      </c>
      <c r="D7" s="21" t="s">
        <v>26</v>
      </c>
      <c r="E7">
        <v>8</v>
      </c>
      <c r="F7">
        <v>1</v>
      </c>
      <c r="G7" s="21">
        <v>20</v>
      </c>
      <c r="H7">
        <f>INDEX(Tabulka1[],MATCH(Osvětlení!C7,Tabulka1[Skupina],0),2)</f>
        <v>1500</v>
      </c>
      <c r="I7">
        <f t="shared" si="0"/>
        <v>0.24</v>
      </c>
    </row>
    <row r="8" spans="1:9" ht="15">
      <c r="A8" t="s">
        <v>45</v>
      </c>
      <c r="B8" t="s">
        <v>46</v>
      </c>
      <c r="C8" t="s">
        <v>44</v>
      </c>
      <c r="D8" s="21" t="s">
        <v>26</v>
      </c>
      <c r="E8">
        <v>1</v>
      </c>
      <c r="F8">
        <v>1</v>
      </c>
      <c r="G8" s="21">
        <v>15</v>
      </c>
      <c r="H8">
        <f>INDEX(Tabulka1[],MATCH(Osvětlení!C8,Tabulka1[Skupina],0),2)</f>
        <v>1500</v>
      </c>
      <c r="I8">
        <f t="shared" si="0"/>
        <v>0.0225</v>
      </c>
    </row>
    <row r="9" spans="1:9" ht="15">
      <c r="A9" t="s">
        <v>45</v>
      </c>
      <c r="B9" t="s">
        <v>60</v>
      </c>
      <c r="C9" t="s">
        <v>47</v>
      </c>
      <c r="D9" t="s">
        <v>14</v>
      </c>
      <c r="E9">
        <v>6</v>
      </c>
      <c r="F9">
        <v>2</v>
      </c>
      <c r="G9">
        <v>18</v>
      </c>
      <c r="H9">
        <f>INDEX(Tabulka1[],MATCH(Osvětlení!C9,Tabulka1[Skupina],0),2)</f>
        <v>1000</v>
      </c>
      <c r="I9">
        <f t="shared" si="0"/>
        <v>0.216</v>
      </c>
    </row>
    <row r="10" spans="1:9" ht="15">
      <c r="A10" t="s">
        <v>45</v>
      </c>
      <c r="B10" t="s">
        <v>60</v>
      </c>
      <c r="C10" t="s">
        <v>47</v>
      </c>
      <c r="D10" t="s">
        <v>14</v>
      </c>
      <c r="E10">
        <v>6</v>
      </c>
      <c r="F10">
        <v>2</v>
      </c>
      <c r="G10">
        <v>58</v>
      </c>
      <c r="H10">
        <f>INDEX(Tabulka1[],MATCH(Osvětlení!C10,Tabulka1[Skupina],0),2)</f>
        <v>1000</v>
      </c>
      <c r="I10">
        <f t="shared" si="0"/>
        <v>0.696</v>
      </c>
    </row>
    <row r="11" spans="1:9" ht="15">
      <c r="A11" t="s">
        <v>45</v>
      </c>
      <c r="B11" t="s">
        <v>61</v>
      </c>
      <c r="C11" t="s">
        <v>47</v>
      </c>
      <c r="D11" t="s">
        <v>14</v>
      </c>
      <c r="E11">
        <v>4</v>
      </c>
      <c r="F11">
        <v>2</v>
      </c>
      <c r="G11">
        <v>18</v>
      </c>
      <c r="H11">
        <f>INDEX(Tabulka1[],MATCH(Osvětlení!C11,Tabulka1[Skupina],0),2)</f>
        <v>1000</v>
      </c>
      <c r="I11">
        <f t="shared" si="0"/>
        <v>0.144</v>
      </c>
    </row>
    <row r="12" spans="1:9" ht="15">
      <c r="A12" t="s">
        <v>45</v>
      </c>
      <c r="B12" t="s">
        <v>61</v>
      </c>
      <c r="C12" t="s">
        <v>47</v>
      </c>
      <c r="D12" t="s">
        <v>14</v>
      </c>
      <c r="E12">
        <v>6</v>
      </c>
      <c r="F12">
        <v>2</v>
      </c>
      <c r="G12">
        <v>58</v>
      </c>
      <c r="H12">
        <f>INDEX(Tabulka1[],MATCH(Osvětlení!C12,Tabulka1[Skupina],0),2)</f>
        <v>1000</v>
      </c>
      <c r="I12">
        <f t="shared" si="0"/>
        <v>0.696</v>
      </c>
    </row>
    <row r="13" spans="1:9" ht="15">
      <c r="A13" t="s">
        <v>45</v>
      </c>
      <c r="B13" t="s">
        <v>66</v>
      </c>
      <c r="C13" t="s">
        <v>41</v>
      </c>
      <c r="D13" t="s">
        <v>14</v>
      </c>
      <c r="E13">
        <v>5</v>
      </c>
      <c r="F13">
        <v>2</v>
      </c>
      <c r="G13">
        <v>36</v>
      </c>
      <c r="H13">
        <f>INDEX(Tabulka1[],MATCH(Osvětlení!C13,Tabulka1[Skupina],0),2)</f>
        <v>175</v>
      </c>
      <c r="I13">
        <f>IF(ISNUMBER(F13),E13*F13*G13*H13*0.000001,E13*G13*H13*0.000001)</f>
        <v>0.063</v>
      </c>
    </row>
    <row r="14" spans="1:9" ht="15">
      <c r="A14" t="s">
        <v>45</v>
      </c>
      <c r="B14" t="s">
        <v>66</v>
      </c>
      <c r="C14" t="s">
        <v>41</v>
      </c>
      <c r="D14" t="s">
        <v>14</v>
      </c>
      <c r="E14">
        <v>1</v>
      </c>
      <c r="F14">
        <v>1</v>
      </c>
      <c r="G14">
        <v>58</v>
      </c>
      <c r="H14">
        <f>INDEX(Tabulka1[],MATCH(Osvětlení!C14,Tabulka1[Skupina],0),2)</f>
        <v>175</v>
      </c>
      <c r="I14">
        <f t="shared" si="0"/>
        <v>0.01015</v>
      </c>
    </row>
    <row r="15" spans="1:9" ht="15">
      <c r="A15" t="s">
        <v>45</v>
      </c>
      <c r="B15" t="s">
        <v>67</v>
      </c>
      <c r="C15" t="s">
        <v>21</v>
      </c>
      <c r="D15" t="s">
        <v>14</v>
      </c>
      <c r="E15">
        <v>10</v>
      </c>
      <c r="F15">
        <v>2</v>
      </c>
      <c r="G15">
        <v>36</v>
      </c>
      <c r="H15">
        <f>INDEX(Tabulka1[],MATCH(Osvětlení!C15,Tabulka1[Skupina],0),2)</f>
        <v>1500</v>
      </c>
      <c r="I15">
        <f>IF(ISNUMBER(F15),E15*F15*G15*H15*0.000001,E15*G15*H15*0.000001)</f>
        <v>1.0799999999999998</v>
      </c>
    </row>
    <row r="16" spans="1:9" ht="15">
      <c r="A16" t="s">
        <v>45</v>
      </c>
      <c r="B16" t="s">
        <v>67</v>
      </c>
      <c r="C16" t="s">
        <v>21</v>
      </c>
      <c r="D16" t="s">
        <v>14</v>
      </c>
      <c r="E16">
        <v>1</v>
      </c>
      <c r="F16">
        <v>1</v>
      </c>
      <c r="G16">
        <v>58</v>
      </c>
      <c r="H16">
        <f>INDEX(Tabulka1[],MATCH(Osvětlení!C16,Tabulka1[Skupina],0),2)</f>
        <v>1500</v>
      </c>
      <c r="I16">
        <f t="shared" si="0"/>
        <v>0.087</v>
      </c>
    </row>
    <row r="17" spans="1:9" ht="15">
      <c r="A17" t="s">
        <v>45</v>
      </c>
      <c r="B17" t="s">
        <v>68</v>
      </c>
      <c r="C17" t="s">
        <v>24</v>
      </c>
      <c r="D17" t="s">
        <v>14</v>
      </c>
      <c r="E17">
        <v>3</v>
      </c>
      <c r="F17">
        <v>2</v>
      </c>
      <c r="G17">
        <v>36</v>
      </c>
      <c r="H17">
        <f>INDEX(Tabulka1[],MATCH(Osvětlení!C17,Tabulka1[Skupina],0),2)</f>
        <v>750</v>
      </c>
      <c r="I17">
        <f t="shared" si="0"/>
        <v>0.162</v>
      </c>
    </row>
    <row r="18" spans="1:9" ht="15">
      <c r="A18" t="s">
        <v>45</v>
      </c>
      <c r="B18" t="s">
        <v>69</v>
      </c>
      <c r="C18" t="s">
        <v>28</v>
      </c>
      <c r="D18" s="21" t="s">
        <v>26</v>
      </c>
      <c r="E18">
        <v>12</v>
      </c>
      <c r="F18">
        <v>4</v>
      </c>
      <c r="G18" s="21">
        <v>20</v>
      </c>
      <c r="H18">
        <f>INDEX(Tabulka1[],MATCH(Osvětlení!C18,Tabulka1[Skupina],0),2)</f>
        <v>1500</v>
      </c>
      <c r="I18">
        <f t="shared" si="0"/>
        <v>1.44</v>
      </c>
    </row>
    <row r="19" spans="1:9" ht="15">
      <c r="A19" t="s">
        <v>45</v>
      </c>
      <c r="B19" t="s">
        <v>70</v>
      </c>
      <c r="C19" t="s">
        <v>28</v>
      </c>
      <c r="D19" s="21" t="s">
        <v>26</v>
      </c>
      <c r="E19">
        <v>24</v>
      </c>
      <c r="F19">
        <v>4</v>
      </c>
      <c r="G19" s="21">
        <v>20</v>
      </c>
      <c r="H19">
        <f>INDEX(Tabulka1[],MATCH(Osvětlení!C19,Tabulka1[Skupina],0),2)</f>
        <v>1500</v>
      </c>
      <c r="I19">
        <f t="shared" si="0"/>
        <v>2.88</v>
      </c>
    </row>
    <row r="20" spans="1:9" ht="15">
      <c r="A20" t="s">
        <v>45</v>
      </c>
      <c r="B20" t="s">
        <v>71</v>
      </c>
      <c r="C20" t="s">
        <v>41</v>
      </c>
      <c r="D20" t="s">
        <v>14</v>
      </c>
      <c r="E20">
        <v>3</v>
      </c>
      <c r="F20">
        <v>4</v>
      </c>
      <c r="G20">
        <v>36</v>
      </c>
      <c r="H20">
        <f>INDEX(Tabulka1[],MATCH(Osvětlení!C20,Tabulka1[Skupina],0),2)</f>
        <v>175</v>
      </c>
      <c r="I20">
        <f t="shared" si="0"/>
        <v>0.0756</v>
      </c>
    </row>
    <row r="21" spans="1:9" ht="15">
      <c r="A21" t="s">
        <v>45</v>
      </c>
      <c r="B21" t="s">
        <v>72</v>
      </c>
      <c r="C21" t="s">
        <v>41</v>
      </c>
      <c r="D21" t="s">
        <v>14</v>
      </c>
      <c r="E21">
        <v>6</v>
      </c>
      <c r="F21">
        <v>4</v>
      </c>
      <c r="G21">
        <v>36</v>
      </c>
      <c r="H21">
        <f>INDEX(Tabulka1[],MATCH(Osvětlení!C21,Tabulka1[Skupina],0),2)</f>
        <v>175</v>
      </c>
      <c r="I21">
        <f t="shared" si="0"/>
        <v>0.1512</v>
      </c>
    </row>
    <row r="22" spans="1:9" ht="15">
      <c r="A22" t="s">
        <v>45</v>
      </c>
      <c r="B22" t="s">
        <v>73</v>
      </c>
      <c r="C22" t="s">
        <v>41</v>
      </c>
      <c r="D22" t="s">
        <v>13</v>
      </c>
      <c r="E22">
        <v>1</v>
      </c>
      <c r="F22">
        <v>1</v>
      </c>
      <c r="G22">
        <v>75</v>
      </c>
      <c r="H22">
        <f>INDEX(Tabulka1[],MATCH(Osvětlení!C22,Tabulka1[Skupina],0),2)</f>
        <v>175</v>
      </c>
      <c r="I22">
        <f t="shared" si="0"/>
        <v>0.013125</v>
      </c>
    </row>
    <row r="23" spans="1:9" ht="15">
      <c r="A23" t="s">
        <v>45</v>
      </c>
      <c r="B23" t="s">
        <v>75</v>
      </c>
      <c r="C23" t="s">
        <v>40</v>
      </c>
      <c r="D23" t="s">
        <v>13</v>
      </c>
      <c r="E23">
        <v>2</v>
      </c>
      <c r="F23">
        <v>1</v>
      </c>
      <c r="G23">
        <v>75</v>
      </c>
      <c r="H23">
        <f>INDEX(Tabulka1[],MATCH(Osvětlení!C23,Tabulka1[Skupina],0),2)</f>
        <v>250</v>
      </c>
      <c r="I23">
        <f t="shared" si="0"/>
        <v>0.0375</v>
      </c>
    </row>
    <row r="24" spans="1:9" ht="15">
      <c r="A24" t="s">
        <v>45</v>
      </c>
      <c r="B24" t="s">
        <v>75</v>
      </c>
      <c r="C24" t="s">
        <v>40</v>
      </c>
      <c r="D24" t="s">
        <v>26</v>
      </c>
      <c r="E24">
        <v>1</v>
      </c>
      <c r="F24">
        <v>1</v>
      </c>
      <c r="G24">
        <v>24</v>
      </c>
      <c r="H24">
        <f>INDEX(Tabulka1[],MATCH(Osvětlení!C24,Tabulka1[Skupina],0),2)</f>
        <v>250</v>
      </c>
      <c r="I24">
        <f t="shared" si="0"/>
        <v>0.006</v>
      </c>
    </row>
    <row r="25" spans="1:9" ht="15">
      <c r="A25" t="s">
        <v>45</v>
      </c>
      <c r="B25" t="s">
        <v>76</v>
      </c>
      <c r="C25" t="s">
        <v>20</v>
      </c>
      <c r="D25" s="21" t="s">
        <v>26</v>
      </c>
      <c r="E25">
        <v>3</v>
      </c>
      <c r="F25">
        <v>2</v>
      </c>
      <c r="G25" s="21">
        <v>20</v>
      </c>
      <c r="H25">
        <f>INDEX(Tabulka1[],MATCH(Osvětlení!C25,Tabulka1[Skupina],0),2)</f>
        <v>250</v>
      </c>
      <c r="I25">
        <f t="shared" si="0"/>
        <v>0.03</v>
      </c>
    </row>
    <row r="26" spans="1:9" ht="15">
      <c r="A26" t="s">
        <v>45</v>
      </c>
      <c r="B26" t="s">
        <v>77</v>
      </c>
      <c r="C26" t="s">
        <v>42</v>
      </c>
      <c r="D26" t="s">
        <v>14</v>
      </c>
      <c r="E26">
        <v>1</v>
      </c>
      <c r="F26">
        <v>2</v>
      </c>
      <c r="G26">
        <v>58</v>
      </c>
      <c r="H26">
        <f>INDEX(Tabulka1[],MATCH(Osvětlení!C26,Tabulka1[Skupina],0),2)</f>
        <v>250</v>
      </c>
      <c r="I26">
        <f t="shared" si="0"/>
        <v>0.028999999999999998</v>
      </c>
    </row>
    <row r="27" spans="1:9" ht="15">
      <c r="A27" t="s">
        <v>45</v>
      </c>
      <c r="B27" t="s">
        <v>78</v>
      </c>
      <c r="C27" t="s">
        <v>42</v>
      </c>
      <c r="D27" t="s">
        <v>14</v>
      </c>
      <c r="E27">
        <v>1</v>
      </c>
      <c r="F27">
        <v>2</v>
      </c>
      <c r="G27">
        <v>58</v>
      </c>
      <c r="H27">
        <f>INDEX(Tabulka1[],MATCH(Osvětlení!C27,Tabulka1[Skupina],0),2)</f>
        <v>250</v>
      </c>
      <c r="I27">
        <f t="shared" si="0"/>
        <v>0.028999999999999998</v>
      </c>
    </row>
    <row r="28" spans="1:9" ht="15">
      <c r="A28" t="s">
        <v>45</v>
      </c>
      <c r="B28" t="s">
        <v>48</v>
      </c>
      <c r="C28" t="s">
        <v>42</v>
      </c>
      <c r="D28" t="s">
        <v>14</v>
      </c>
      <c r="E28">
        <v>1</v>
      </c>
      <c r="F28">
        <v>2</v>
      </c>
      <c r="G28">
        <v>11</v>
      </c>
      <c r="H28">
        <f>INDEX(Tabulka1[],MATCH(Osvětlení!C28,Tabulka1[Skupina],0),2)</f>
        <v>250</v>
      </c>
      <c r="I28">
        <f t="shared" si="0"/>
        <v>0.0055</v>
      </c>
    </row>
    <row r="29" spans="1:9" ht="15">
      <c r="A29" t="s">
        <v>45</v>
      </c>
      <c r="B29" t="s">
        <v>79</v>
      </c>
      <c r="C29" t="s">
        <v>42</v>
      </c>
      <c r="D29" t="s">
        <v>14</v>
      </c>
      <c r="E29">
        <v>1</v>
      </c>
      <c r="F29">
        <v>2</v>
      </c>
      <c r="G29">
        <v>36</v>
      </c>
      <c r="H29">
        <f>INDEX(Tabulka1[],MATCH(Osvětlení!C29,Tabulka1[Skupina],0),2)</f>
        <v>250</v>
      </c>
      <c r="I29">
        <f t="shared" si="0"/>
        <v>0.018</v>
      </c>
    </row>
    <row r="30" spans="1:9" ht="15">
      <c r="A30" t="s">
        <v>45</v>
      </c>
      <c r="B30" t="s">
        <v>79</v>
      </c>
      <c r="C30" t="s">
        <v>42</v>
      </c>
      <c r="D30" t="s">
        <v>14</v>
      </c>
      <c r="E30">
        <v>1</v>
      </c>
      <c r="F30">
        <v>2</v>
      </c>
      <c r="G30">
        <v>18</v>
      </c>
      <c r="H30">
        <f>INDEX(Tabulka1[],MATCH(Osvětlení!C30,Tabulka1[Skupina],0),2)</f>
        <v>250</v>
      </c>
      <c r="I30">
        <f t="shared" si="0"/>
        <v>0.009</v>
      </c>
    </row>
    <row r="31" spans="1:9" ht="15">
      <c r="A31" t="s">
        <v>45</v>
      </c>
      <c r="B31" t="s">
        <v>8</v>
      </c>
      <c r="C31" t="s">
        <v>42</v>
      </c>
      <c r="D31" t="s">
        <v>13</v>
      </c>
      <c r="E31">
        <v>2</v>
      </c>
      <c r="F31">
        <v>1</v>
      </c>
      <c r="G31">
        <v>60</v>
      </c>
      <c r="H31">
        <f>INDEX(Tabulka1[],MATCH(Osvětlení!C31,Tabulka1[Skupina],0),2)</f>
        <v>250</v>
      </c>
      <c r="I31">
        <f t="shared" si="0"/>
        <v>0.03</v>
      </c>
    </row>
    <row r="32" spans="1:9" ht="15">
      <c r="A32" t="s">
        <v>45</v>
      </c>
      <c r="B32" t="s">
        <v>80</v>
      </c>
      <c r="C32" t="s">
        <v>40</v>
      </c>
      <c r="D32" s="21" t="s">
        <v>26</v>
      </c>
      <c r="E32">
        <v>5</v>
      </c>
      <c r="F32">
        <v>2</v>
      </c>
      <c r="G32" s="21">
        <v>20</v>
      </c>
      <c r="H32">
        <f>INDEX(Tabulka1[],MATCH(Osvětlení!C32,Tabulka1[Skupina],0),2)</f>
        <v>250</v>
      </c>
      <c r="I32">
        <f t="shared" si="0"/>
        <v>0.049999999999999996</v>
      </c>
    </row>
    <row r="33" spans="1:9" ht="15">
      <c r="A33" t="s">
        <v>45</v>
      </c>
      <c r="B33" t="s">
        <v>81</v>
      </c>
      <c r="C33" t="s">
        <v>40</v>
      </c>
      <c r="D33" s="21" t="s">
        <v>26</v>
      </c>
      <c r="E33">
        <v>2</v>
      </c>
      <c r="F33">
        <v>2</v>
      </c>
      <c r="G33" s="21">
        <v>20</v>
      </c>
      <c r="H33">
        <f>INDEX(Tabulka1[],MATCH(Osvětlení!C33,Tabulka1[Skupina],0),2)</f>
        <v>250</v>
      </c>
      <c r="I33">
        <f t="shared" si="0"/>
        <v>0.02</v>
      </c>
    </row>
    <row r="34" spans="1:9" ht="15">
      <c r="A34" t="s">
        <v>45</v>
      </c>
      <c r="B34" t="s">
        <v>82</v>
      </c>
      <c r="C34" t="s">
        <v>42</v>
      </c>
      <c r="D34" t="s">
        <v>14</v>
      </c>
      <c r="E34">
        <v>1</v>
      </c>
      <c r="F34">
        <v>2</v>
      </c>
      <c r="G34">
        <v>11</v>
      </c>
      <c r="H34">
        <f>INDEX(Tabulka1[],MATCH(Osvětlení!C34,Tabulka1[Skupina],0),2)</f>
        <v>250</v>
      </c>
      <c r="I34">
        <f t="shared" si="0"/>
        <v>0.0055</v>
      </c>
    </row>
    <row r="35" spans="1:9" ht="15">
      <c r="A35" t="s">
        <v>45</v>
      </c>
      <c r="B35" t="s">
        <v>83</v>
      </c>
      <c r="C35" t="s">
        <v>42</v>
      </c>
      <c r="D35" t="s">
        <v>14</v>
      </c>
      <c r="E35">
        <v>1</v>
      </c>
      <c r="F35">
        <v>2</v>
      </c>
      <c r="G35">
        <v>11</v>
      </c>
      <c r="H35">
        <f>INDEX(Tabulka1[],MATCH(Osvětlení!C35,Tabulka1[Skupina],0),2)</f>
        <v>250</v>
      </c>
      <c r="I35">
        <f t="shared" si="0"/>
        <v>0.0055</v>
      </c>
    </row>
    <row r="36" spans="1:9" ht="15">
      <c r="A36" t="s">
        <v>45</v>
      </c>
      <c r="B36" t="s">
        <v>84</v>
      </c>
      <c r="C36" t="s">
        <v>20</v>
      </c>
      <c r="D36" s="21" t="s">
        <v>26</v>
      </c>
      <c r="E36">
        <v>12</v>
      </c>
      <c r="F36">
        <v>2</v>
      </c>
      <c r="G36" s="21">
        <v>20</v>
      </c>
      <c r="H36">
        <f>INDEX(Tabulka1[],MATCH(Osvětlení!C36,Tabulka1[Skupina],0),2)</f>
        <v>250</v>
      </c>
      <c r="I36">
        <f t="shared" si="0"/>
        <v>0.12</v>
      </c>
    </row>
    <row r="37" spans="1:9" ht="15">
      <c r="A37" t="s">
        <v>45</v>
      </c>
      <c r="B37" s="22" t="s">
        <v>135</v>
      </c>
      <c r="C37" t="s">
        <v>28</v>
      </c>
      <c r="D37" s="21" t="s">
        <v>26</v>
      </c>
      <c r="E37">
        <v>12</v>
      </c>
      <c r="F37">
        <v>2</v>
      </c>
      <c r="G37" s="21">
        <v>20</v>
      </c>
      <c r="H37">
        <f>INDEX(Tabulka1[],MATCH(Osvětlení!C37,Tabulka1[Skupina],0),2)</f>
        <v>1500</v>
      </c>
      <c r="I37">
        <f t="shared" si="0"/>
        <v>0.72</v>
      </c>
    </row>
    <row r="38" spans="1:9" ht="15">
      <c r="A38" t="s">
        <v>45</v>
      </c>
      <c r="B38" t="s">
        <v>85</v>
      </c>
      <c r="C38" t="s">
        <v>28</v>
      </c>
      <c r="D38" s="21" t="s">
        <v>26</v>
      </c>
      <c r="E38">
        <v>1</v>
      </c>
      <c r="F38">
        <v>4</v>
      </c>
      <c r="G38" s="21">
        <v>20</v>
      </c>
      <c r="H38">
        <f>INDEX(Tabulka1[],MATCH(Osvětlení!C38,Tabulka1[Skupina],0),2)</f>
        <v>1500</v>
      </c>
      <c r="I38">
        <f t="shared" si="0"/>
        <v>0.12</v>
      </c>
    </row>
    <row r="39" spans="1:9" ht="15">
      <c r="A39" t="s">
        <v>45</v>
      </c>
      <c r="B39" t="s">
        <v>86</v>
      </c>
      <c r="C39" t="s">
        <v>41</v>
      </c>
      <c r="D39" t="s">
        <v>13</v>
      </c>
      <c r="E39">
        <v>1</v>
      </c>
      <c r="F39">
        <v>1</v>
      </c>
      <c r="G39">
        <v>60</v>
      </c>
      <c r="H39">
        <f>INDEX(Tabulka1[],MATCH(Osvětlení!C39,Tabulka1[Skupina],0),2)</f>
        <v>175</v>
      </c>
      <c r="I39">
        <f t="shared" si="0"/>
        <v>0.010499999999999999</v>
      </c>
    </row>
    <row r="40" spans="1:9" ht="15">
      <c r="A40" t="s">
        <v>45</v>
      </c>
      <c r="B40" t="s">
        <v>7</v>
      </c>
      <c r="C40" t="s">
        <v>40</v>
      </c>
      <c r="D40" t="s">
        <v>14</v>
      </c>
      <c r="E40">
        <v>1</v>
      </c>
      <c r="F40">
        <v>2</v>
      </c>
      <c r="G40">
        <v>36</v>
      </c>
      <c r="H40">
        <f>INDEX(Tabulka1[],MATCH(Osvětlení!C40,Tabulka1[Skupina],0),2)</f>
        <v>250</v>
      </c>
      <c r="I40">
        <f t="shared" si="0"/>
        <v>0.018</v>
      </c>
    </row>
    <row r="41" spans="1:9" ht="15">
      <c r="A41" t="s">
        <v>45</v>
      </c>
      <c r="B41" t="s">
        <v>7</v>
      </c>
      <c r="C41" t="s">
        <v>40</v>
      </c>
      <c r="D41" t="s">
        <v>13</v>
      </c>
      <c r="E41">
        <v>1</v>
      </c>
      <c r="F41">
        <v>1</v>
      </c>
      <c r="G41">
        <v>60</v>
      </c>
      <c r="H41">
        <f>INDEX(Tabulka1[],MATCH(Osvětlení!C41,Tabulka1[Skupina],0),2)</f>
        <v>250</v>
      </c>
      <c r="I41">
        <f t="shared" si="0"/>
        <v>0.015</v>
      </c>
    </row>
    <row r="42" spans="1:9" ht="15">
      <c r="A42" t="s">
        <v>45</v>
      </c>
      <c r="B42" t="s">
        <v>87</v>
      </c>
      <c r="C42" t="s">
        <v>41</v>
      </c>
      <c r="D42" t="s">
        <v>14</v>
      </c>
      <c r="E42">
        <v>1</v>
      </c>
      <c r="F42">
        <v>2</v>
      </c>
      <c r="G42">
        <v>58</v>
      </c>
      <c r="H42">
        <f>INDEX(Tabulka1[],MATCH(Osvětlení!C42,Tabulka1[Skupina],0),2)</f>
        <v>175</v>
      </c>
      <c r="I42">
        <f t="shared" si="0"/>
        <v>0.0203</v>
      </c>
    </row>
    <row r="43" spans="1:9" ht="15">
      <c r="A43" t="s">
        <v>45</v>
      </c>
      <c r="B43" t="s">
        <v>22</v>
      </c>
      <c r="C43" t="s">
        <v>41</v>
      </c>
      <c r="D43" t="s">
        <v>13</v>
      </c>
      <c r="E43">
        <v>1</v>
      </c>
      <c r="F43">
        <v>1</v>
      </c>
      <c r="G43">
        <v>60</v>
      </c>
      <c r="H43">
        <f>INDEX(Tabulka1[],MATCH(Osvětlení!C43,Tabulka1[Skupina],0),2)</f>
        <v>175</v>
      </c>
      <c r="I43">
        <f t="shared" si="0"/>
        <v>0.010499999999999999</v>
      </c>
    </row>
    <row r="44" spans="1:9" ht="15">
      <c r="A44" t="s">
        <v>45</v>
      </c>
      <c r="B44" t="s">
        <v>49</v>
      </c>
      <c r="C44" t="s">
        <v>41</v>
      </c>
      <c r="D44" t="s">
        <v>13</v>
      </c>
      <c r="E44">
        <v>3</v>
      </c>
      <c r="F44">
        <v>1</v>
      </c>
      <c r="G44">
        <v>60</v>
      </c>
      <c r="H44">
        <f>INDEX(Tabulka1[],MATCH(Osvětlení!C44,Tabulka1[Skupina],0),2)</f>
        <v>175</v>
      </c>
      <c r="I44">
        <f t="shared" si="0"/>
        <v>0.0315</v>
      </c>
    </row>
    <row r="45" spans="1:9" ht="15">
      <c r="A45" t="s">
        <v>45</v>
      </c>
      <c r="B45" t="s">
        <v>88</v>
      </c>
      <c r="C45" t="s">
        <v>20</v>
      </c>
      <c r="D45" s="21" t="s">
        <v>26</v>
      </c>
      <c r="E45">
        <v>16</v>
      </c>
      <c r="F45">
        <v>1</v>
      </c>
      <c r="G45">
        <v>10</v>
      </c>
      <c r="H45">
        <f>INDEX(Tabulka1[],MATCH(Osvětlení!C45,Tabulka1[Skupina],0),2)</f>
        <v>250</v>
      </c>
      <c r="I45">
        <f t="shared" si="0"/>
        <v>0.04</v>
      </c>
    </row>
    <row r="46" spans="1:9" ht="15">
      <c r="A46" t="s">
        <v>45</v>
      </c>
      <c r="B46" t="s">
        <v>89</v>
      </c>
      <c r="C46" t="s">
        <v>20</v>
      </c>
      <c r="D46" s="21" t="s">
        <v>26</v>
      </c>
      <c r="E46">
        <v>4</v>
      </c>
      <c r="F46">
        <v>2</v>
      </c>
      <c r="G46">
        <v>5</v>
      </c>
      <c r="H46">
        <f>INDEX(Tabulka1[],MATCH(Osvětlení!C46,Tabulka1[Skupina],0),2)</f>
        <v>250</v>
      </c>
      <c r="I46">
        <f t="shared" si="0"/>
        <v>0.01</v>
      </c>
    </row>
    <row r="47" spans="1:9" ht="15">
      <c r="A47" t="s">
        <v>45</v>
      </c>
      <c r="B47" t="s">
        <v>16</v>
      </c>
      <c r="C47" t="s">
        <v>41</v>
      </c>
      <c r="D47" t="s">
        <v>14</v>
      </c>
      <c r="E47">
        <v>3</v>
      </c>
      <c r="F47">
        <v>2</v>
      </c>
      <c r="G47">
        <v>58</v>
      </c>
      <c r="H47">
        <f>INDEX(Tabulka1[],MATCH(Osvětlení!C47,Tabulka1[Skupina],0),2)</f>
        <v>175</v>
      </c>
      <c r="I47">
        <f t="shared" si="0"/>
        <v>0.060899999999999996</v>
      </c>
    </row>
    <row r="48" spans="1:9" ht="15">
      <c r="A48" t="s">
        <v>45</v>
      </c>
      <c r="B48" t="s">
        <v>27</v>
      </c>
      <c r="C48" t="s">
        <v>41</v>
      </c>
      <c r="D48" t="s">
        <v>14</v>
      </c>
      <c r="E48">
        <v>3</v>
      </c>
      <c r="F48">
        <v>2</v>
      </c>
      <c r="G48">
        <v>36</v>
      </c>
      <c r="H48">
        <f>INDEX(Tabulka1[],MATCH(Osvětlení!C48,Tabulka1[Skupina],0),2)</f>
        <v>175</v>
      </c>
      <c r="I48">
        <f t="shared" si="0"/>
        <v>0.0378</v>
      </c>
    </row>
    <row r="49" spans="1:9" ht="15">
      <c r="A49" t="s">
        <v>50</v>
      </c>
      <c r="B49" t="s">
        <v>28</v>
      </c>
      <c r="C49" t="s">
        <v>28</v>
      </c>
      <c r="D49" t="s">
        <v>26</v>
      </c>
      <c r="E49">
        <v>8</v>
      </c>
      <c r="F49">
        <v>1</v>
      </c>
      <c r="G49">
        <v>36</v>
      </c>
      <c r="H49">
        <f>INDEX(Tabulka1[],MATCH(Osvětlení!C49,Tabulka1[Skupina],0),2)</f>
        <v>1500</v>
      </c>
      <c r="I49">
        <f t="shared" si="0"/>
        <v>0.432</v>
      </c>
    </row>
    <row r="50" spans="1:9" ht="15">
      <c r="A50" t="s">
        <v>59</v>
      </c>
      <c r="B50" t="s">
        <v>28</v>
      </c>
      <c r="C50" t="s">
        <v>28</v>
      </c>
      <c r="D50" t="s">
        <v>26</v>
      </c>
      <c r="E50">
        <v>25</v>
      </c>
      <c r="F50">
        <v>1</v>
      </c>
      <c r="G50">
        <v>36</v>
      </c>
      <c r="H50">
        <f>INDEX(Tabulka1[],MATCH(Osvětlení!C50,Tabulka1[Skupina],0),2)</f>
        <v>1500</v>
      </c>
      <c r="I50">
        <f t="shared" si="0"/>
        <v>1.3499999999999999</v>
      </c>
    </row>
    <row r="51" spans="1:9" ht="15">
      <c r="A51" t="s">
        <v>90</v>
      </c>
      <c r="B51" t="s">
        <v>51</v>
      </c>
      <c r="C51" t="s">
        <v>28</v>
      </c>
      <c r="D51" s="21" t="s">
        <v>26</v>
      </c>
      <c r="E51">
        <v>15</v>
      </c>
      <c r="F51">
        <v>2</v>
      </c>
      <c r="G51" s="21">
        <v>41.5</v>
      </c>
      <c r="H51">
        <f>INDEX(Tabulka1[],MATCH(Osvětlení!C51,Tabulka1[Skupina],0),2)</f>
        <v>1500</v>
      </c>
      <c r="I51">
        <f t="shared" si="0"/>
        <v>1.8675</v>
      </c>
    </row>
    <row r="52" spans="1:9" s="23" customFormat="1" ht="15">
      <c r="A52" s="23" t="s">
        <v>136</v>
      </c>
      <c r="B52" s="23" t="s">
        <v>24</v>
      </c>
      <c r="C52" s="23" t="s">
        <v>24</v>
      </c>
      <c r="D52" s="23" t="s">
        <v>14</v>
      </c>
      <c r="E52" s="23">
        <v>2</v>
      </c>
      <c r="F52" s="23">
        <v>4</v>
      </c>
      <c r="G52" s="23">
        <v>36</v>
      </c>
      <c r="H52" s="23">
        <f>INDEX(Tabulka1[],MATCH(Osvětlení!C52,Tabulka1[Skupina],0),2)</f>
        <v>750</v>
      </c>
      <c r="I52" s="23">
        <f aca="true" t="shared" si="1" ref="I52">IF(ISNUMBER(F52),E52*F52*G52*H52*0.000001,E52*G52*H52*0.000001)</f>
        <v>0.216</v>
      </c>
    </row>
    <row r="53" spans="1:9" ht="15">
      <c r="A53" t="s">
        <v>52</v>
      </c>
      <c r="B53" t="s">
        <v>7</v>
      </c>
      <c r="C53" t="s">
        <v>40</v>
      </c>
      <c r="D53" t="s">
        <v>14</v>
      </c>
      <c r="E53">
        <v>2</v>
      </c>
      <c r="F53">
        <v>2</v>
      </c>
      <c r="G53">
        <v>58</v>
      </c>
      <c r="H53">
        <f>INDEX(Tabulka1[],MATCH(Osvětlení!C53,Tabulka1[Skupina],0),2)</f>
        <v>250</v>
      </c>
      <c r="I53">
        <f t="shared" si="0"/>
        <v>0.057999999999999996</v>
      </c>
    </row>
    <row r="54" spans="1:9" ht="15">
      <c r="A54" t="s">
        <v>52</v>
      </c>
      <c r="B54" t="s">
        <v>91</v>
      </c>
      <c r="C54" t="s">
        <v>42</v>
      </c>
      <c r="D54" t="s">
        <v>13</v>
      </c>
      <c r="E54">
        <v>6</v>
      </c>
      <c r="F54">
        <v>1</v>
      </c>
      <c r="G54">
        <v>100</v>
      </c>
      <c r="H54">
        <f>INDEX(Tabulka1[],MATCH(Osvětlení!C54,Tabulka1[Skupina],0),2)</f>
        <v>250</v>
      </c>
      <c r="I54">
        <f>IF(ISNUMBER(F54),E54*F54*G54*H54*0.000001,E54*G54*H54*0.000001)</f>
        <v>0.15</v>
      </c>
    </row>
    <row r="55" spans="1:9" ht="15">
      <c r="A55" t="s">
        <v>52</v>
      </c>
      <c r="B55" t="s">
        <v>17</v>
      </c>
      <c r="C55" t="s">
        <v>42</v>
      </c>
      <c r="D55" t="s">
        <v>14</v>
      </c>
      <c r="E55">
        <v>4</v>
      </c>
      <c r="F55">
        <v>2</v>
      </c>
      <c r="G55">
        <v>58</v>
      </c>
      <c r="H55">
        <f>INDEX(Tabulka1[],MATCH(Osvětlení!C55,Tabulka1[Skupina],0),2)</f>
        <v>250</v>
      </c>
      <c r="I55">
        <f t="shared" si="0"/>
        <v>0.11599999999999999</v>
      </c>
    </row>
    <row r="56" spans="1:9" ht="15">
      <c r="A56" t="s">
        <v>52</v>
      </c>
      <c r="B56" t="s">
        <v>88</v>
      </c>
      <c r="C56" t="s">
        <v>20</v>
      </c>
      <c r="D56" t="s">
        <v>14</v>
      </c>
      <c r="E56">
        <v>4</v>
      </c>
      <c r="F56">
        <v>2</v>
      </c>
      <c r="G56">
        <v>58</v>
      </c>
      <c r="H56">
        <f>INDEX(Tabulka1[],MATCH(Osvětlení!C56,Tabulka1[Skupina],0),2)</f>
        <v>250</v>
      </c>
      <c r="I56">
        <f t="shared" si="0"/>
        <v>0.11599999999999999</v>
      </c>
    </row>
    <row r="57" spans="1:9" ht="15">
      <c r="A57" t="s">
        <v>52</v>
      </c>
      <c r="B57" t="s">
        <v>89</v>
      </c>
      <c r="C57" t="s">
        <v>20</v>
      </c>
      <c r="D57" t="s">
        <v>14</v>
      </c>
      <c r="E57">
        <v>3</v>
      </c>
      <c r="F57">
        <v>2</v>
      </c>
      <c r="G57">
        <v>58</v>
      </c>
      <c r="H57">
        <f>INDEX(Tabulka1[],MATCH(Osvětlení!C57,Tabulka1[Skupina],0),2)</f>
        <v>250</v>
      </c>
      <c r="I57">
        <f t="shared" si="0"/>
        <v>0.087</v>
      </c>
    </row>
    <row r="58" spans="1:9" ht="15">
      <c r="A58" t="s">
        <v>52</v>
      </c>
      <c r="B58" t="s">
        <v>53</v>
      </c>
      <c r="C58" t="s">
        <v>41</v>
      </c>
      <c r="D58" t="s">
        <v>14</v>
      </c>
      <c r="E58">
        <v>1</v>
      </c>
      <c r="F58">
        <v>2</v>
      </c>
      <c r="G58">
        <v>58</v>
      </c>
      <c r="H58">
        <f>INDEX(Tabulka1[],MATCH(Osvětlení!C58,Tabulka1[Skupina],0),2)</f>
        <v>175</v>
      </c>
      <c r="I58">
        <f t="shared" si="0"/>
        <v>0.0203</v>
      </c>
    </row>
    <row r="59" spans="1:9" ht="15">
      <c r="A59" t="s">
        <v>52</v>
      </c>
      <c r="B59" t="s">
        <v>94</v>
      </c>
      <c r="C59" t="s">
        <v>44</v>
      </c>
      <c r="D59" s="21" t="s">
        <v>26</v>
      </c>
      <c r="E59">
        <v>29</v>
      </c>
      <c r="F59">
        <v>2</v>
      </c>
      <c r="G59" s="21">
        <v>41.5</v>
      </c>
      <c r="H59">
        <f>INDEX(Tabulka1[],MATCH(Osvětlení!C59,Tabulka1[Skupina],0),2)</f>
        <v>1500</v>
      </c>
      <c r="I59">
        <f t="shared" si="0"/>
        <v>3.6105</v>
      </c>
    </row>
    <row r="60" spans="1:9" ht="15">
      <c r="A60" t="s">
        <v>52</v>
      </c>
      <c r="B60" t="s">
        <v>92</v>
      </c>
      <c r="C60" t="s">
        <v>24</v>
      </c>
      <c r="D60" t="s">
        <v>14</v>
      </c>
      <c r="E60">
        <v>3</v>
      </c>
      <c r="F60">
        <v>2</v>
      </c>
      <c r="G60">
        <v>58</v>
      </c>
      <c r="H60">
        <f>INDEX(Tabulka1[],MATCH(Osvětlení!C60,Tabulka1[Skupina],0),2)</f>
        <v>750</v>
      </c>
      <c r="I60">
        <f t="shared" si="0"/>
        <v>0.261</v>
      </c>
    </row>
    <row r="61" spans="1:9" ht="15">
      <c r="A61" t="s">
        <v>52</v>
      </c>
      <c r="B61" t="s">
        <v>93</v>
      </c>
      <c r="C61" t="s">
        <v>44</v>
      </c>
      <c r="D61" s="21" t="s">
        <v>26</v>
      </c>
      <c r="E61">
        <v>34</v>
      </c>
      <c r="F61">
        <v>2</v>
      </c>
      <c r="G61" s="21">
        <v>41.5</v>
      </c>
      <c r="H61">
        <f>INDEX(Tabulka1[],MATCH(Osvětlení!C61,Tabulka1[Skupina],0),2)</f>
        <v>1500</v>
      </c>
      <c r="I61">
        <f t="shared" si="0"/>
        <v>4.233</v>
      </c>
    </row>
    <row r="62" spans="1:9" ht="15">
      <c r="A62" t="s">
        <v>52</v>
      </c>
      <c r="B62" t="s">
        <v>133</v>
      </c>
      <c r="C62" t="s">
        <v>44</v>
      </c>
      <c r="D62" s="21" t="s">
        <v>26</v>
      </c>
      <c r="E62">
        <v>23</v>
      </c>
      <c r="F62">
        <v>2</v>
      </c>
      <c r="G62" s="21">
        <v>41.5</v>
      </c>
      <c r="H62">
        <f>INDEX(Tabulka1[],MATCH(Osvětlení!C62,Tabulka1[Skupina],0),2)</f>
        <v>1500</v>
      </c>
      <c r="I62">
        <f t="shared" si="0"/>
        <v>2.8634999999999997</v>
      </c>
    </row>
    <row r="63" spans="1:9" ht="15">
      <c r="A63" t="s">
        <v>52</v>
      </c>
      <c r="B63" t="s">
        <v>92</v>
      </c>
      <c r="C63" t="s">
        <v>24</v>
      </c>
      <c r="D63" t="s">
        <v>14</v>
      </c>
      <c r="E63">
        <v>3</v>
      </c>
      <c r="F63">
        <v>2</v>
      </c>
      <c r="G63">
        <v>58</v>
      </c>
      <c r="H63">
        <f>INDEX(Tabulka1[],MATCH(Osvětlení!C63,Tabulka1[Skupina],0),2)</f>
        <v>750</v>
      </c>
      <c r="I63">
        <f t="shared" si="0"/>
        <v>0.261</v>
      </c>
    </row>
    <row r="64" spans="1:9" ht="15">
      <c r="A64" t="s">
        <v>104</v>
      </c>
      <c r="B64" t="s">
        <v>43</v>
      </c>
      <c r="C64" t="s">
        <v>43</v>
      </c>
      <c r="D64" t="s">
        <v>14</v>
      </c>
      <c r="E64">
        <v>1</v>
      </c>
      <c r="F64">
        <v>2</v>
      </c>
      <c r="G64">
        <v>36</v>
      </c>
      <c r="H64">
        <f>INDEX(Tabulka1[],MATCH(Osvětlení!C64,Tabulka1[Skupina],0),2)</f>
        <v>500</v>
      </c>
      <c r="I64">
        <f t="shared" si="0"/>
        <v>0.036</v>
      </c>
    </row>
    <row r="65" spans="1:9" ht="15">
      <c r="A65" t="s">
        <v>104</v>
      </c>
      <c r="B65" t="s">
        <v>7</v>
      </c>
      <c r="C65" t="s">
        <v>40</v>
      </c>
      <c r="D65" s="21" t="s">
        <v>26</v>
      </c>
      <c r="E65">
        <v>6</v>
      </c>
      <c r="F65">
        <v>1</v>
      </c>
      <c r="G65" s="21">
        <v>10</v>
      </c>
      <c r="H65">
        <f>INDEX(Tabulka1[],MATCH(Osvětlení!C65,Tabulka1[Skupina],0),2)</f>
        <v>250</v>
      </c>
      <c r="I65">
        <f t="shared" si="0"/>
        <v>0.015</v>
      </c>
    </row>
    <row r="66" spans="1:9" ht="15">
      <c r="A66" t="s">
        <v>104</v>
      </c>
      <c r="B66" t="s">
        <v>95</v>
      </c>
      <c r="C66" t="s">
        <v>24</v>
      </c>
      <c r="D66" t="s">
        <v>14</v>
      </c>
      <c r="E66">
        <v>2</v>
      </c>
      <c r="F66">
        <v>2</v>
      </c>
      <c r="G66">
        <v>36</v>
      </c>
      <c r="H66">
        <f>INDEX(Tabulka1[],MATCH(Osvětlení!C66,Tabulka1[Skupina],0),2)</f>
        <v>750</v>
      </c>
      <c r="I66">
        <f t="shared" si="0"/>
        <v>0.108</v>
      </c>
    </row>
    <row r="67" spans="1:9" ht="15">
      <c r="A67" t="s">
        <v>104</v>
      </c>
      <c r="B67" t="s">
        <v>96</v>
      </c>
      <c r="C67" t="s">
        <v>24</v>
      </c>
      <c r="D67" t="s">
        <v>14</v>
      </c>
      <c r="E67">
        <v>2</v>
      </c>
      <c r="F67">
        <v>2</v>
      </c>
      <c r="G67">
        <v>36</v>
      </c>
      <c r="H67">
        <f>INDEX(Tabulka1[],MATCH(Osvětlení!C67,Tabulka1[Skupina],0),2)</f>
        <v>750</v>
      </c>
      <c r="I67">
        <f t="shared" si="0"/>
        <v>0.108</v>
      </c>
    </row>
    <row r="68" spans="1:9" ht="15">
      <c r="A68" t="s">
        <v>104</v>
      </c>
      <c r="B68" t="s">
        <v>97</v>
      </c>
      <c r="C68" t="s">
        <v>23</v>
      </c>
      <c r="D68" t="s">
        <v>14</v>
      </c>
      <c r="E68">
        <v>1</v>
      </c>
      <c r="F68">
        <v>2</v>
      </c>
      <c r="G68">
        <v>36</v>
      </c>
      <c r="H68">
        <f>INDEX(Tabulka1[],MATCH(Osvětlení!C68,Tabulka1[Skupina],0),2)</f>
        <v>750</v>
      </c>
      <c r="I68">
        <f t="shared" si="0"/>
        <v>0.054</v>
      </c>
    </row>
    <row r="69" spans="1:9" ht="15">
      <c r="A69" t="s">
        <v>104</v>
      </c>
      <c r="B69" t="s">
        <v>23</v>
      </c>
      <c r="C69" t="s">
        <v>23</v>
      </c>
      <c r="D69" t="s">
        <v>14</v>
      </c>
      <c r="E69">
        <v>9</v>
      </c>
      <c r="F69">
        <v>2</v>
      </c>
      <c r="G69">
        <v>36</v>
      </c>
      <c r="H69">
        <f>INDEX(Tabulka1[],MATCH(Osvětlení!C69,Tabulka1[Skupina],0),2)</f>
        <v>750</v>
      </c>
      <c r="I69">
        <f t="shared" si="0"/>
        <v>0.486</v>
      </c>
    </row>
    <row r="70" spans="1:9" ht="15">
      <c r="A70" t="s">
        <v>104</v>
      </c>
      <c r="B70" t="s">
        <v>23</v>
      </c>
      <c r="C70" t="s">
        <v>23</v>
      </c>
      <c r="D70" t="s">
        <v>13</v>
      </c>
      <c r="E70">
        <v>4</v>
      </c>
      <c r="F70">
        <v>4</v>
      </c>
      <c r="G70">
        <v>60</v>
      </c>
      <c r="H70">
        <f>INDEX(Tabulka1[],MATCH(Osvětlení!C70,Tabulka1[Skupina],0),2)</f>
        <v>750</v>
      </c>
      <c r="I70">
        <f t="shared" si="0"/>
        <v>0.72</v>
      </c>
    </row>
    <row r="71" spans="1:9" ht="15">
      <c r="A71" t="s">
        <v>104</v>
      </c>
      <c r="B71" t="s">
        <v>23</v>
      </c>
      <c r="C71" t="s">
        <v>23</v>
      </c>
      <c r="D71" t="s">
        <v>13</v>
      </c>
      <c r="E71">
        <v>2</v>
      </c>
      <c r="F71">
        <v>2</v>
      </c>
      <c r="G71">
        <v>60</v>
      </c>
      <c r="H71">
        <f>INDEX(Tabulka1[],MATCH(Osvětlení!C71,Tabulka1[Skupina],0),2)</f>
        <v>750</v>
      </c>
      <c r="I71">
        <f t="shared" si="0"/>
        <v>0.18</v>
      </c>
    </row>
    <row r="72" spans="1:9" ht="15">
      <c r="A72" t="s">
        <v>104</v>
      </c>
      <c r="B72" t="s">
        <v>98</v>
      </c>
      <c r="C72" t="s">
        <v>23</v>
      </c>
      <c r="D72" t="s">
        <v>14</v>
      </c>
      <c r="E72">
        <v>2</v>
      </c>
      <c r="F72">
        <v>2</v>
      </c>
      <c r="G72">
        <v>36</v>
      </c>
      <c r="H72">
        <f>INDEX(Tabulka1[],MATCH(Osvětlení!C72,Tabulka1[Skupina],0),2)</f>
        <v>750</v>
      </c>
      <c r="I72">
        <f aca="true" t="shared" si="2" ref="I72:I132">IF(ISNUMBER(F72),E72*F72*G72*H72*0.000001,E72*G72*H72*0.000001)</f>
        <v>0.108</v>
      </c>
    </row>
    <row r="73" spans="1:9" ht="15">
      <c r="A73" t="s">
        <v>104</v>
      </c>
      <c r="B73" t="s">
        <v>99</v>
      </c>
      <c r="C73" t="s">
        <v>42</v>
      </c>
      <c r="D73" t="s">
        <v>13</v>
      </c>
      <c r="E73">
        <v>4</v>
      </c>
      <c r="F73">
        <v>1</v>
      </c>
      <c r="G73">
        <v>75</v>
      </c>
      <c r="H73">
        <f>INDEX(Tabulka1[],MATCH(Osvětlení!C73,Tabulka1[Skupina],0),2)</f>
        <v>250</v>
      </c>
      <c r="I73">
        <f t="shared" si="2"/>
        <v>0.075</v>
      </c>
    </row>
    <row r="74" spans="1:9" ht="15">
      <c r="A74" t="s">
        <v>104</v>
      </c>
      <c r="B74" t="s">
        <v>100</v>
      </c>
      <c r="C74" t="s">
        <v>42</v>
      </c>
      <c r="D74" t="s">
        <v>13</v>
      </c>
      <c r="E74">
        <v>4</v>
      </c>
      <c r="F74">
        <v>1</v>
      </c>
      <c r="G74">
        <v>75</v>
      </c>
      <c r="H74">
        <f>INDEX(Tabulka1[],MATCH(Osvětlení!C74,Tabulka1[Skupina],0),2)</f>
        <v>250</v>
      </c>
      <c r="I74">
        <f t="shared" si="2"/>
        <v>0.075</v>
      </c>
    </row>
    <row r="75" spans="1:9" ht="15">
      <c r="A75" t="s">
        <v>104</v>
      </c>
      <c r="B75" t="s">
        <v>101</v>
      </c>
      <c r="C75" t="s">
        <v>41</v>
      </c>
      <c r="D75" t="s">
        <v>14</v>
      </c>
      <c r="E75">
        <v>1</v>
      </c>
      <c r="F75">
        <v>2</v>
      </c>
      <c r="G75">
        <v>36</v>
      </c>
      <c r="H75">
        <f>INDEX(Tabulka1[],MATCH(Osvětlení!C75,Tabulka1[Skupina],0),2)</f>
        <v>175</v>
      </c>
      <c r="I75">
        <f t="shared" si="2"/>
        <v>0.0126</v>
      </c>
    </row>
    <row r="76" spans="1:9" ht="15">
      <c r="A76" t="s">
        <v>104</v>
      </c>
      <c r="B76" t="s">
        <v>101</v>
      </c>
      <c r="C76" t="s">
        <v>41</v>
      </c>
      <c r="D76" t="s">
        <v>13</v>
      </c>
      <c r="E76">
        <v>1</v>
      </c>
      <c r="F76">
        <v>1</v>
      </c>
      <c r="G76">
        <v>75</v>
      </c>
      <c r="H76">
        <f>INDEX(Tabulka1[],MATCH(Osvětlení!C76,Tabulka1[Skupina],0),2)</f>
        <v>175</v>
      </c>
      <c r="I76">
        <f t="shared" si="2"/>
        <v>0.013125</v>
      </c>
    </row>
    <row r="77" spans="1:9" ht="15">
      <c r="A77" t="s">
        <v>104</v>
      </c>
      <c r="B77" t="s">
        <v>101</v>
      </c>
      <c r="C77" t="s">
        <v>41</v>
      </c>
      <c r="D77" t="s">
        <v>13</v>
      </c>
      <c r="E77">
        <v>1</v>
      </c>
      <c r="F77">
        <v>1</v>
      </c>
      <c r="G77">
        <v>60</v>
      </c>
      <c r="H77">
        <f>INDEX(Tabulka1[],MATCH(Osvětlení!C77,Tabulka1[Skupina],0),2)</f>
        <v>175</v>
      </c>
      <c r="I77">
        <f t="shared" si="2"/>
        <v>0.010499999999999999</v>
      </c>
    </row>
    <row r="78" spans="1:9" ht="15">
      <c r="A78" t="s">
        <v>104</v>
      </c>
      <c r="B78" t="s">
        <v>87</v>
      </c>
      <c r="C78" t="s">
        <v>41</v>
      </c>
      <c r="D78" t="s">
        <v>14</v>
      </c>
      <c r="E78">
        <v>2</v>
      </c>
      <c r="F78">
        <v>2</v>
      </c>
      <c r="G78">
        <v>36</v>
      </c>
      <c r="H78">
        <f>INDEX(Tabulka1[],MATCH(Osvětlení!C78,Tabulka1[Skupina],0),2)</f>
        <v>175</v>
      </c>
      <c r="I78">
        <f t="shared" si="2"/>
        <v>0.0252</v>
      </c>
    </row>
    <row r="79" spans="1:9" ht="15">
      <c r="A79" t="s">
        <v>103</v>
      </c>
      <c r="B79" t="s">
        <v>102</v>
      </c>
      <c r="C79" t="s">
        <v>40</v>
      </c>
      <c r="D79" t="s">
        <v>13</v>
      </c>
      <c r="E79">
        <v>1</v>
      </c>
      <c r="F79">
        <v>1</v>
      </c>
      <c r="G79">
        <v>60</v>
      </c>
      <c r="H79">
        <f>INDEX(Tabulka1[],MATCH(Osvětlení!C79,Tabulka1[Skupina],0),2)</f>
        <v>250</v>
      </c>
      <c r="I79">
        <f t="shared" si="2"/>
        <v>0.015</v>
      </c>
    </row>
    <row r="80" spans="1:9" ht="15">
      <c r="A80" t="s">
        <v>54</v>
      </c>
      <c r="B80" t="s">
        <v>102</v>
      </c>
      <c r="C80" t="s">
        <v>40</v>
      </c>
      <c r="D80" t="s">
        <v>13</v>
      </c>
      <c r="E80">
        <v>1</v>
      </c>
      <c r="F80">
        <v>1</v>
      </c>
      <c r="G80">
        <v>75</v>
      </c>
      <c r="H80">
        <f>INDEX(Tabulka1[],MATCH(Osvětlení!C80,Tabulka1[Skupina],0),2)</f>
        <v>250</v>
      </c>
      <c r="I80">
        <f t="shared" si="2"/>
        <v>0.01875</v>
      </c>
    </row>
    <row r="81" spans="1:9" ht="15">
      <c r="A81" t="s">
        <v>54</v>
      </c>
      <c r="B81" t="s">
        <v>99</v>
      </c>
      <c r="C81" t="s">
        <v>42</v>
      </c>
      <c r="D81" t="s">
        <v>13</v>
      </c>
      <c r="E81">
        <v>2</v>
      </c>
      <c r="F81">
        <v>1</v>
      </c>
      <c r="G81">
        <v>75</v>
      </c>
      <c r="H81">
        <f>INDEX(Tabulka1[],MATCH(Osvětlení!C81,Tabulka1[Skupina],0),2)</f>
        <v>250</v>
      </c>
      <c r="I81">
        <f t="shared" si="2"/>
        <v>0.0375</v>
      </c>
    </row>
    <row r="82" spans="1:9" ht="15">
      <c r="A82" t="s">
        <v>54</v>
      </c>
      <c r="B82" t="s">
        <v>100</v>
      </c>
      <c r="C82" t="s">
        <v>42</v>
      </c>
      <c r="D82" t="s">
        <v>13</v>
      </c>
      <c r="E82">
        <v>2</v>
      </c>
      <c r="F82">
        <v>1</v>
      </c>
      <c r="G82">
        <v>75</v>
      </c>
      <c r="H82">
        <f>INDEX(Tabulka1[],MATCH(Osvětlení!C82,Tabulka1[Skupina],0),2)</f>
        <v>250</v>
      </c>
      <c r="I82">
        <f t="shared" si="2"/>
        <v>0.0375</v>
      </c>
    </row>
    <row r="83" spans="1:9" ht="15">
      <c r="A83" t="s">
        <v>54</v>
      </c>
      <c r="B83" t="s">
        <v>105</v>
      </c>
      <c r="C83" t="s">
        <v>40</v>
      </c>
      <c r="D83" t="s">
        <v>14</v>
      </c>
      <c r="E83">
        <v>1</v>
      </c>
      <c r="F83">
        <v>4</v>
      </c>
      <c r="G83">
        <v>36</v>
      </c>
      <c r="H83">
        <f>INDEX(Tabulka1[],MATCH(Osvětlení!C83,Tabulka1[Skupina],0),2)</f>
        <v>250</v>
      </c>
      <c r="I83">
        <f t="shared" si="2"/>
        <v>0.036</v>
      </c>
    </row>
    <row r="84" spans="1:9" ht="15">
      <c r="A84" t="s">
        <v>54</v>
      </c>
      <c r="B84" t="s">
        <v>8</v>
      </c>
      <c r="C84" t="s">
        <v>42</v>
      </c>
      <c r="D84" t="s">
        <v>13</v>
      </c>
      <c r="E84">
        <v>2</v>
      </c>
      <c r="F84">
        <v>1</v>
      </c>
      <c r="G84">
        <v>75</v>
      </c>
      <c r="H84">
        <f>INDEX(Tabulka1[],MATCH(Osvětlení!C84,Tabulka1[Skupina],0),2)</f>
        <v>250</v>
      </c>
      <c r="I84">
        <f t="shared" si="2"/>
        <v>0.0375</v>
      </c>
    </row>
    <row r="85" spans="1:9" ht="15">
      <c r="A85" t="s">
        <v>54</v>
      </c>
      <c r="B85" t="s">
        <v>8</v>
      </c>
      <c r="C85" t="s">
        <v>42</v>
      </c>
      <c r="D85" t="s">
        <v>13</v>
      </c>
      <c r="E85">
        <v>1</v>
      </c>
      <c r="F85">
        <v>1</v>
      </c>
      <c r="G85">
        <v>60</v>
      </c>
      <c r="H85">
        <f>INDEX(Tabulka1[],MATCH(Osvětlení!C85,Tabulka1[Skupina],0),2)</f>
        <v>250</v>
      </c>
      <c r="I85">
        <f t="shared" si="2"/>
        <v>0.015</v>
      </c>
    </row>
    <row r="86" spans="1:9" ht="15">
      <c r="A86" t="s">
        <v>54</v>
      </c>
      <c r="B86" t="s">
        <v>8</v>
      </c>
      <c r="C86" t="s">
        <v>42</v>
      </c>
      <c r="D86" t="s">
        <v>13</v>
      </c>
      <c r="E86">
        <v>1</v>
      </c>
      <c r="F86">
        <v>1</v>
      </c>
      <c r="G86">
        <v>60</v>
      </c>
      <c r="H86">
        <f>INDEX(Tabulka1[],MATCH(Osvětlení!C86,Tabulka1[Skupina],0),2)</f>
        <v>250</v>
      </c>
      <c r="I86">
        <f t="shared" si="2"/>
        <v>0.015</v>
      </c>
    </row>
    <row r="87" spans="1:9" ht="15">
      <c r="A87" t="s">
        <v>54</v>
      </c>
      <c r="B87" t="s">
        <v>24</v>
      </c>
      <c r="C87" t="s">
        <v>24</v>
      </c>
      <c r="D87" t="s">
        <v>14</v>
      </c>
      <c r="E87">
        <v>1</v>
      </c>
      <c r="F87">
        <v>4</v>
      </c>
      <c r="G87">
        <v>36</v>
      </c>
      <c r="H87">
        <f>INDEX(Tabulka1[],MATCH(Osvětlení!C87,Tabulka1[Skupina],0),2)</f>
        <v>750</v>
      </c>
      <c r="I87">
        <f t="shared" si="2"/>
        <v>0.108</v>
      </c>
    </row>
    <row r="88" spans="1:9" ht="15">
      <c r="A88" t="s">
        <v>54</v>
      </c>
      <c r="B88" t="s">
        <v>18</v>
      </c>
      <c r="C88" t="s">
        <v>18</v>
      </c>
      <c r="D88" t="s">
        <v>14</v>
      </c>
      <c r="E88">
        <v>1</v>
      </c>
      <c r="F88">
        <v>4</v>
      </c>
      <c r="G88">
        <v>36</v>
      </c>
      <c r="H88">
        <f>INDEX(Tabulka1[],MATCH(Osvětlení!C88,Tabulka1[Skupina],0),2)</f>
        <v>250</v>
      </c>
      <c r="I88">
        <f t="shared" si="2"/>
        <v>0.036</v>
      </c>
    </row>
    <row r="89" spans="1:9" ht="15">
      <c r="A89" t="s">
        <v>54</v>
      </c>
      <c r="B89" t="s">
        <v>106</v>
      </c>
      <c r="C89" t="s">
        <v>24</v>
      </c>
      <c r="D89" t="s">
        <v>14</v>
      </c>
      <c r="E89">
        <v>1</v>
      </c>
      <c r="F89">
        <v>4</v>
      </c>
      <c r="G89">
        <v>36</v>
      </c>
      <c r="H89">
        <f>INDEX(Tabulka1[],MATCH(Osvětlení!C89,Tabulka1[Skupina],0),2)</f>
        <v>750</v>
      </c>
      <c r="I89">
        <f t="shared" si="2"/>
        <v>0.108</v>
      </c>
    </row>
    <row r="90" spans="1:9" ht="15">
      <c r="A90" t="s">
        <v>54</v>
      </c>
      <c r="B90" t="s">
        <v>107</v>
      </c>
      <c r="C90" t="s">
        <v>24</v>
      </c>
      <c r="D90" t="s">
        <v>14</v>
      </c>
      <c r="E90">
        <v>1</v>
      </c>
      <c r="F90">
        <v>4</v>
      </c>
      <c r="G90">
        <v>36</v>
      </c>
      <c r="H90">
        <f>INDEX(Tabulka1[],MATCH(Osvětlení!C90,Tabulka1[Skupina],0),2)</f>
        <v>750</v>
      </c>
      <c r="I90">
        <f t="shared" si="2"/>
        <v>0.108</v>
      </c>
    </row>
    <row r="91" spans="1:9" ht="15">
      <c r="A91" t="s">
        <v>54</v>
      </c>
      <c r="B91" t="s">
        <v>108</v>
      </c>
      <c r="C91" t="s">
        <v>21</v>
      </c>
      <c r="D91" t="s">
        <v>14</v>
      </c>
      <c r="E91">
        <v>4</v>
      </c>
      <c r="F91">
        <v>2</v>
      </c>
      <c r="G91">
        <v>40</v>
      </c>
      <c r="H91">
        <f>INDEX(Tabulka1[],MATCH(Osvětlení!C91,Tabulka1[Skupina],0),2)</f>
        <v>1500</v>
      </c>
      <c r="I91">
        <f t="shared" si="2"/>
        <v>0.48</v>
      </c>
    </row>
    <row r="92" spans="1:9" ht="15">
      <c r="A92" t="s">
        <v>54</v>
      </c>
      <c r="B92" t="s">
        <v>109</v>
      </c>
      <c r="C92" t="s">
        <v>21</v>
      </c>
      <c r="D92" s="21" t="s">
        <v>26</v>
      </c>
      <c r="E92">
        <v>4</v>
      </c>
      <c r="F92">
        <v>2</v>
      </c>
      <c r="G92" s="21">
        <v>20</v>
      </c>
      <c r="H92">
        <f>INDEX(Tabulka1[],MATCH(Osvětlení!C92,Tabulka1[Skupina],0),2)</f>
        <v>1500</v>
      </c>
      <c r="I92">
        <f t="shared" si="2"/>
        <v>0.24</v>
      </c>
    </row>
    <row r="93" spans="1:9" ht="15">
      <c r="A93" t="s">
        <v>54</v>
      </c>
      <c r="B93" t="s">
        <v>110</v>
      </c>
      <c r="C93" t="s">
        <v>24</v>
      </c>
      <c r="D93" t="s">
        <v>14</v>
      </c>
      <c r="E93">
        <v>2</v>
      </c>
      <c r="F93">
        <v>4</v>
      </c>
      <c r="G93">
        <v>36</v>
      </c>
      <c r="H93">
        <f>INDEX(Tabulka1[],MATCH(Osvětlení!C93,Tabulka1[Skupina],0),2)</f>
        <v>750</v>
      </c>
      <c r="I93">
        <f t="shared" si="2"/>
        <v>0.216</v>
      </c>
    </row>
    <row r="94" spans="1:9" ht="15">
      <c r="A94" t="s">
        <v>54</v>
      </c>
      <c r="B94" t="s">
        <v>111</v>
      </c>
      <c r="C94" t="s">
        <v>24</v>
      </c>
      <c r="D94" t="s">
        <v>14</v>
      </c>
      <c r="E94">
        <v>1</v>
      </c>
      <c r="F94">
        <v>2</v>
      </c>
      <c r="G94">
        <v>36</v>
      </c>
      <c r="H94">
        <f>INDEX(Tabulka1[],MATCH(Osvětlení!C94,Tabulka1[Skupina],0),2)</f>
        <v>750</v>
      </c>
      <c r="I94">
        <f t="shared" si="2"/>
        <v>0.054</v>
      </c>
    </row>
    <row r="95" spans="1:9" ht="15">
      <c r="A95" t="s">
        <v>54</v>
      </c>
      <c r="B95" t="s">
        <v>7</v>
      </c>
      <c r="C95" t="s">
        <v>40</v>
      </c>
      <c r="D95" t="s">
        <v>13</v>
      </c>
      <c r="E95">
        <v>3</v>
      </c>
      <c r="F95">
        <v>1</v>
      </c>
      <c r="G95">
        <v>75</v>
      </c>
      <c r="H95">
        <f>INDEX(Tabulka1[],MATCH(Osvětlení!C95,Tabulka1[Skupina],0),2)</f>
        <v>250</v>
      </c>
      <c r="I95">
        <f t="shared" si="2"/>
        <v>0.056249999999999994</v>
      </c>
    </row>
    <row r="96" spans="1:9" ht="15">
      <c r="A96" t="s">
        <v>54</v>
      </c>
      <c r="B96" t="s">
        <v>25</v>
      </c>
      <c r="C96" t="s">
        <v>41</v>
      </c>
      <c r="D96" t="s">
        <v>14</v>
      </c>
      <c r="E96">
        <v>1</v>
      </c>
      <c r="F96">
        <v>2</v>
      </c>
      <c r="G96">
        <v>36</v>
      </c>
      <c r="H96">
        <f>INDEX(Tabulka1[],MATCH(Osvětlení!C96,Tabulka1[Skupina],0),2)</f>
        <v>175</v>
      </c>
      <c r="I96">
        <f t="shared" si="2"/>
        <v>0.0126</v>
      </c>
    </row>
    <row r="97" spans="1:9" ht="15">
      <c r="A97" t="s">
        <v>54</v>
      </c>
      <c r="B97" t="s">
        <v>15</v>
      </c>
      <c r="C97" t="s">
        <v>40</v>
      </c>
      <c r="D97" t="s">
        <v>14</v>
      </c>
      <c r="E97">
        <v>2</v>
      </c>
      <c r="F97">
        <v>2</v>
      </c>
      <c r="G97">
        <v>36</v>
      </c>
      <c r="H97">
        <f>INDEX(Tabulka1[],MATCH(Osvětlení!C97,Tabulka1[Skupina],0),2)</f>
        <v>250</v>
      </c>
      <c r="I97">
        <f t="shared" si="2"/>
        <v>0.036</v>
      </c>
    </row>
    <row r="98" spans="1:9" ht="15">
      <c r="A98" t="s">
        <v>54</v>
      </c>
      <c r="B98" t="s">
        <v>112</v>
      </c>
      <c r="C98" t="s">
        <v>21</v>
      </c>
      <c r="D98" t="s">
        <v>14</v>
      </c>
      <c r="E98">
        <v>7</v>
      </c>
      <c r="F98">
        <v>2</v>
      </c>
      <c r="G98">
        <v>40</v>
      </c>
      <c r="H98">
        <f>INDEX(Tabulka1[],MATCH(Osvětlení!C98,Tabulka1[Skupina],0),2)</f>
        <v>1500</v>
      </c>
      <c r="I98">
        <f t="shared" si="2"/>
        <v>0.84</v>
      </c>
    </row>
    <row r="99" spans="1:9" ht="15">
      <c r="A99" t="s">
        <v>54</v>
      </c>
      <c r="B99" t="s">
        <v>21</v>
      </c>
      <c r="C99" t="s">
        <v>21</v>
      </c>
      <c r="D99" t="s">
        <v>14</v>
      </c>
      <c r="E99">
        <v>3</v>
      </c>
      <c r="F99">
        <v>2</v>
      </c>
      <c r="G99">
        <v>36</v>
      </c>
      <c r="H99">
        <f>INDEX(Tabulka1[],MATCH(Osvětlení!C99,Tabulka1[Skupina],0),2)</f>
        <v>1500</v>
      </c>
      <c r="I99">
        <f t="shared" si="2"/>
        <v>0.324</v>
      </c>
    </row>
    <row r="100" spans="1:9" ht="15">
      <c r="A100" t="s">
        <v>54</v>
      </c>
      <c r="B100" t="s">
        <v>74</v>
      </c>
      <c r="C100" t="s">
        <v>40</v>
      </c>
      <c r="D100" t="s">
        <v>13</v>
      </c>
      <c r="E100">
        <v>2</v>
      </c>
      <c r="F100">
        <v>2</v>
      </c>
      <c r="G100">
        <v>100</v>
      </c>
      <c r="H100">
        <f>INDEX(Tabulka1[],MATCH(Osvětlení!C100,Tabulka1[Skupina],0),2)</f>
        <v>250</v>
      </c>
      <c r="I100">
        <f t="shared" si="2"/>
        <v>0.09999999999999999</v>
      </c>
    </row>
    <row r="101" spans="1:9" ht="15">
      <c r="A101" t="s">
        <v>54</v>
      </c>
      <c r="B101" t="s">
        <v>74</v>
      </c>
      <c r="C101" t="s">
        <v>40</v>
      </c>
      <c r="D101" t="s">
        <v>13</v>
      </c>
      <c r="E101">
        <v>1</v>
      </c>
      <c r="F101">
        <v>1</v>
      </c>
      <c r="G101">
        <v>200</v>
      </c>
      <c r="H101">
        <f>INDEX(Tabulka1[],MATCH(Osvětlení!C101,Tabulka1[Skupina],0),2)</f>
        <v>250</v>
      </c>
      <c r="I101">
        <f t="shared" si="2"/>
        <v>0.049999999999999996</v>
      </c>
    </row>
    <row r="102" spans="1:9" ht="15">
      <c r="A102" t="s">
        <v>54</v>
      </c>
      <c r="B102" t="s">
        <v>16</v>
      </c>
      <c r="C102" t="s">
        <v>41</v>
      </c>
      <c r="D102" t="s">
        <v>13</v>
      </c>
      <c r="E102">
        <v>1</v>
      </c>
      <c r="F102">
        <v>2</v>
      </c>
      <c r="G102">
        <v>100</v>
      </c>
      <c r="H102">
        <f>INDEX(Tabulka1[],MATCH(Osvětlení!C102,Tabulka1[Skupina],0),2)</f>
        <v>175</v>
      </c>
      <c r="I102">
        <f t="shared" si="2"/>
        <v>0.034999999999999996</v>
      </c>
    </row>
    <row r="103" spans="1:9" ht="15">
      <c r="A103" t="s">
        <v>54</v>
      </c>
      <c r="B103" t="s">
        <v>16</v>
      </c>
      <c r="C103" t="s">
        <v>41</v>
      </c>
      <c r="D103" t="s">
        <v>13</v>
      </c>
      <c r="E103">
        <v>3</v>
      </c>
      <c r="F103">
        <v>1</v>
      </c>
      <c r="G103">
        <v>200</v>
      </c>
      <c r="H103">
        <f>INDEX(Tabulka1[],MATCH(Osvětlení!C103,Tabulka1[Skupina],0),2)</f>
        <v>175</v>
      </c>
      <c r="I103">
        <f t="shared" si="2"/>
        <v>0.105</v>
      </c>
    </row>
    <row r="104" spans="1:9" ht="15">
      <c r="A104" t="s">
        <v>55</v>
      </c>
      <c r="B104" t="s">
        <v>56</v>
      </c>
      <c r="C104" t="s">
        <v>28</v>
      </c>
      <c r="D104" s="21" t="s">
        <v>26</v>
      </c>
      <c r="E104">
        <v>10</v>
      </c>
      <c r="F104">
        <v>3</v>
      </c>
      <c r="G104" s="21">
        <v>18</v>
      </c>
      <c r="H104">
        <f>INDEX(Tabulka1[],MATCH(Osvětlení!C104,Tabulka1[Skupina],0),2)</f>
        <v>1500</v>
      </c>
      <c r="I104">
        <f t="shared" si="2"/>
        <v>0.8099999999999999</v>
      </c>
    </row>
    <row r="105" spans="1:9" ht="15">
      <c r="A105" t="s">
        <v>55</v>
      </c>
      <c r="B105" t="s">
        <v>56</v>
      </c>
      <c r="C105" t="s">
        <v>28</v>
      </c>
      <c r="D105" t="s">
        <v>13</v>
      </c>
      <c r="E105">
        <v>1</v>
      </c>
      <c r="F105">
        <v>1</v>
      </c>
      <c r="G105">
        <v>200</v>
      </c>
      <c r="H105">
        <f>INDEX(Tabulka1[],MATCH(Osvětlení!C105,Tabulka1[Skupina],0),2)</f>
        <v>1500</v>
      </c>
      <c r="I105">
        <f t="shared" si="2"/>
        <v>0.3</v>
      </c>
    </row>
    <row r="106" spans="1:9" ht="15">
      <c r="A106" t="s">
        <v>120</v>
      </c>
      <c r="B106" t="s">
        <v>7</v>
      </c>
      <c r="C106" t="s">
        <v>40</v>
      </c>
      <c r="D106" s="21" t="s">
        <v>26</v>
      </c>
      <c r="E106">
        <v>3</v>
      </c>
      <c r="F106">
        <v>1</v>
      </c>
      <c r="G106" s="21">
        <v>18</v>
      </c>
      <c r="H106">
        <f>INDEX(Tabulka1[],MATCH(Osvětlení!C106,Tabulka1[Skupina],0),2)</f>
        <v>250</v>
      </c>
      <c r="I106">
        <f t="shared" si="2"/>
        <v>0.0135</v>
      </c>
    </row>
    <row r="107" spans="1:9" ht="15">
      <c r="A107" t="s">
        <v>120</v>
      </c>
      <c r="B107" t="s">
        <v>24</v>
      </c>
      <c r="C107" t="s">
        <v>24</v>
      </c>
      <c r="D107" s="21" t="s">
        <v>26</v>
      </c>
      <c r="E107">
        <v>6</v>
      </c>
      <c r="F107">
        <v>2</v>
      </c>
      <c r="G107" s="21">
        <v>20</v>
      </c>
      <c r="H107">
        <f>INDEX(Tabulka1[],MATCH(Osvětlení!C107,Tabulka1[Skupina],0),2)</f>
        <v>750</v>
      </c>
      <c r="I107">
        <f t="shared" si="2"/>
        <v>0.18</v>
      </c>
    </row>
    <row r="108" spans="1:9" ht="15">
      <c r="A108" t="s">
        <v>120</v>
      </c>
      <c r="B108" t="s">
        <v>113</v>
      </c>
      <c r="C108" t="s">
        <v>41</v>
      </c>
      <c r="D108" t="s">
        <v>14</v>
      </c>
      <c r="E108">
        <v>2</v>
      </c>
      <c r="F108">
        <v>2</v>
      </c>
      <c r="G108">
        <v>38</v>
      </c>
      <c r="H108">
        <f>INDEX(Tabulka1[],MATCH(Osvětlení!C108,Tabulka1[Skupina],0),2)</f>
        <v>175</v>
      </c>
      <c r="I108">
        <f t="shared" si="2"/>
        <v>0.0266</v>
      </c>
    </row>
    <row r="109" spans="1:9" ht="15">
      <c r="A109" t="s">
        <v>120</v>
      </c>
      <c r="B109" t="s">
        <v>113</v>
      </c>
      <c r="C109" t="s">
        <v>41</v>
      </c>
      <c r="D109" t="s">
        <v>14</v>
      </c>
      <c r="E109">
        <v>1</v>
      </c>
      <c r="F109">
        <v>2</v>
      </c>
      <c r="G109">
        <v>38</v>
      </c>
      <c r="H109">
        <f>INDEX(Tabulka1[],MATCH(Osvětlení!C109,Tabulka1[Skupina],0),2)</f>
        <v>175</v>
      </c>
      <c r="I109">
        <f t="shared" si="2"/>
        <v>0.0133</v>
      </c>
    </row>
    <row r="110" spans="1:9" ht="15">
      <c r="A110" t="s">
        <v>120</v>
      </c>
      <c r="B110" t="s">
        <v>114</v>
      </c>
      <c r="C110" t="s">
        <v>42</v>
      </c>
      <c r="D110" t="s">
        <v>13</v>
      </c>
      <c r="E110">
        <v>3</v>
      </c>
      <c r="F110">
        <v>1</v>
      </c>
      <c r="G110">
        <v>60</v>
      </c>
      <c r="H110">
        <f>INDEX(Tabulka1[],MATCH(Osvětlení!C110,Tabulka1[Skupina],0),2)</f>
        <v>250</v>
      </c>
      <c r="I110">
        <f t="shared" si="2"/>
        <v>0.045</v>
      </c>
    </row>
    <row r="111" spans="1:9" ht="15">
      <c r="A111" t="s">
        <v>120</v>
      </c>
      <c r="B111" t="s">
        <v>115</v>
      </c>
      <c r="C111" t="s">
        <v>42</v>
      </c>
      <c r="D111" t="s">
        <v>13</v>
      </c>
      <c r="E111">
        <v>3</v>
      </c>
      <c r="F111">
        <v>1</v>
      </c>
      <c r="G111">
        <v>60</v>
      </c>
      <c r="H111">
        <f>INDEX(Tabulka1[],MATCH(Osvětlení!C111,Tabulka1[Skupina],0),2)</f>
        <v>250</v>
      </c>
      <c r="I111">
        <f t="shared" si="2"/>
        <v>0.045</v>
      </c>
    </row>
    <row r="112" spans="1:9" ht="15">
      <c r="A112" t="s">
        <v>120</v>
      </c>
      <c r="B112" t="s">
        <v>116</v>
      </c>
      <c r="C112" t="s">
        <v>28</v>
      </c>
      <c r="D112" s="21" t="s">
        <v>26</v>
      </c>
      <c r="E112">
        <v>50</v>
      </c>
      <c r="F112">
        <v>2</v>
      </c>
      <c r="G112" s="21">
        <v>20</v>
      </c>
      <c r="H112">
        <f>INDEX(Tabulka1[],MATCH(Osvětlení!C112,Tabulka1[Skupina],0),2)</f>
        <v>1500</v>
      </c>
      <c r="I112">
        <f t="shared" si="2"/>
        <v>3</v>
      </c>
    </row>
    <row r="113" spans="1:9" ht="15">
      <c r="A113" t="s">
        <v>120</v>
      </c>
      <c r="B113" t="s">
        <v>117</v>
      </c>
      <c r="C113" t="s">
        <v>41</v>
      </c>
      <c r="D113" t="s">
        <v>14</v>
      </c>
      <c r="E113">
        <v>1</v>
      </c>
      <c r="F113">
        <v>3</v>
      </c>
      <c r="G113">
        <v>36</v>
      </c>
      <c r="H113">
        <f>INDEX(Tabulka1[],MATCH(Osvětlení!C113,Tabulka1[Skupina],0),2)</f>
        <v>175</v>
      </c>
      <c r="I113">
        <f t="shared" si="2"/>
        <v>0.0189</v>
      </c>
    </row>
    <row r="114" spans="1:9" ht="15">
      <c r="A114" t="s">
        <v>119</v>
      </c>
      <c r="B114" t="s">
        <v>17</v>
      </c>
      <c r="C114" t="s">
        <v>42</v>
      </c>
      <c r="D114" t="s">
        <v>14</v>
      </c>
      <c r="E114">
        <v>1</v>
      </c>
      <c r="F114">
        <v>2</v>
      </c>
      <c r="G114">
        <v>36</v>
      </c>
      <c r="H114">
        <f>INDEX(Tabulka1[],MATCH(Osvětlení!C114,Tabulka1[Skupina],0),2)</f>
        <v>250</v>
      </c>
      <c r="I114">
        <f t="shared" si="2"/>
        <v>0.018</v>
      </c>
    </row>
    <row r="115" spans="1:9" ht="15">
      <c r="A115" t="s">
        <v>119</v>
      </c>
      <c r="B115" t="s">
        <v>17</v>
      </c>
      <c r="C115" t="s">
        <v>42</v>
      </c>
      <c r="D115" t="s">
        <v>14</v>
      </c>
      <c r="E115">
        <v>1</v>
      </c>
      <c r="F115">
        <v>1</v>
      </c>
      <c r="G115">
        <v>36</v>
      </c>
      <c r="H115">
        <f>INDEX(Tabulka1[],MATCH(Osvětlení!C115,Tabulka1[Skupina],0),2)</f>
        <v>250</v>
      </c>
      <c r="I115">
        <f t="shared" si="2"/>
        <v>0.009</v>
      </c>
    </row>
    <row r="116" spans="1:9" ht="15">
      <c r="A116" t="s">
        <v>119</v>
      </c>
      <c r="B116" t="s">
        <v>7</v>
      </c>
      <c r="C116" t="s">
        <v>40</v>
      </c>
      <c r="D116" s="21" t="s">
        <v>26</v>
      </c>
      <c r="E116">
        <v>2</v>
      </c>
      <c r="F116">
        <v>2</v>
      </c>
      <c r="G116" s="21">
        <v>20</v>
      </c>
      <c r="H116">
        <f>INDEX(Tabulka1[],MATCH(Osvětlení!C116,Tabulka1[Skupina],0),2)</f>
        <v>250</v>
      </c>
      <c r="I116">
        <f t="shared" si="2"/>
        <v>0.02</v>
      </c>
    </row>
    <row r="117" spans="1:9" ht="15">
      <c r="A117" t="s">
        <v>119</v>
      </c>
      <c r="B117" t="s">
        <v>20</v>
      </c>
      <c r="C117" t="s">
        <v>20</v>
      </c>
      <c r="D117" t="s">
        <v>14</v>
      </c>
      <c r="E117">
        <v>1</v>
      </c>
      <c r="F117">
        <v>1</v>
      </c>
      <c r="G117">
        <v>36</v>
      </c>
      <c r="H117">
        <f>INDEX(Tabulka1[],MATCH(Osvětlení!C117,Tabulka1[Skupina],0),2)</f>
        <v>250</v>
      </c>
      <c r="I117">
        <f t="shared" si="2"/>
        <v>0.009</v>
      </c>
    </row>
    <row r="118" spans="1:9" ht="15">
      <c r="A118" t="s">
        <v>119</v>
      </c>
      <c r="B118" t="s">
        <v>20</v>
      </c>
      <c r="C118" t="s">
        <v>20</v>
      </c>
      <c r="D118" t="s">
        <v>14</v>
      </c>
      <c r="E118">
        <v>1</v>
      </c>
      <c r="F118">
        <v>2</v>
      </c>
      <c r="G118">
        <v>38</v>
      </c>
      <c r="H118">
        <f>INDEX(Tabulka1[],MATCH(Osvětlení!C118,Tabulka1[Skupina],0),2)</f>
        <v>250</v>
      </c>
      <c r="I118">
        <f t="shared" si="2"/>
        <v>0.019</v>
      </c>
    </row>
    <row r="119" spans="1:9" ht="15">
      <c r="A119" t="s">
        <v>119</v>
      </c>
      <c r="B119" t="s">
        <v>8</v>
      </c>
      <c r="C119" t="s">
        <v>42</v>
      </c>
      <c r="D119" t="s">
        <v>13</v>
      </c>
      <c r="E119">
        <v>3</v>
      </c>
      <c r="F119">
        <v>1</v>
      </c>
      <c r="G119">
        <v>60</v>
      </c>
      <c r="H119">
        <f>INDEX(Tabulka1[],MATCH(Osvětlení!C119,Tabulka1[Skupina],0),2)</f>
        <v>250</v>
      </c>
      <c r="I119">
        <f t="shared" si="2"/>
        <v>0.045</v>
      </c>
    </row>
    <row r="120" spans="1:9" ht="15">
      <c r="A120" t="s">
        <v>119</v>
      </c>
      <c r="B120" t="s">
        <v>21</v>
      </c>
      <c r="C120" t="s">
        <v>21</v>
      </c>
      <c r="D120" t="s">
        <v>14</v>
      </c>
      <c r="E120">
        <v>4</v>
      </c>
      <c r="F120">
        <v>2</v>
      </c>
      <c r="G120">
        <v>36</v>
      </c>
      <c r="H120">
        <f>INDEX(Tabulka1[],MATCH(Osvětlení!C120,Tabulka1[Skupina],0),2)</f>
        <v>1500</v>
      </c>
      <c r="I120">
        <f t="shared" si="2"/>
        <v>0.432</v>
      </c>
    </row>
    <row r="121" spans="1:9" ht="15">
      <c r="A121" t="s">
        <v>119</v>
      </c>
      <c r="B121" t="s">
        <v>31</v>
      </c>
      <c r="C121" t="s">
        <v>41</v>
      </c>
      <c r="D121" t="s">
        <v>13</v>
      </c>
      <c r="E121">
        <v>1</v>
      </c>
      <c r="F121">
        <v>1</v>
      </c>
      <c r="G121">
        <v>60</v>
      </c>
      <c r="H121">
        <f>INDEX(Tabulka1[],MATCH(Osvětlení!C121,Tabulka1[Skupina],0),2)</f>
        <v>175</v>
      </c>
      <c r="I121">
        <f t="shared" si="2"/>
        <v>0.010499999999999999</v>
      </c>
    </row>
    <row r="122" spans="1:9" ht="15">
      <c r="A122" t="s">
        <v>57</v>
      </c>
      <c r="B122" t="s">
        <v>118</v>
      </c>
      <c r="C122" t="s">
        <v>28</v>
      </c>
      <c r="D122" s="21" t="s">
        <v>26</v>
      </c>
      <c r="E122">
        <v>30</v>
      </c>
      <c r="F122">
        <v>3</v>
      </c>
      <c r="G122" s="21">
        <v>18</v>
      </c>
      <c r="H122">
        <f>INDEX(Tabulka1[],MATCH(Osvětlení!C122,Tabulka1[Skupina],0),2)</f>
        <v>1500</v>
      </c>
      <c r="I122">
        <f t="shared" si="2"/>
        <v>2.4299999999999997</v>
      </c>
    </row>
    <row r="123" spans="1:9" ht="15">
      <c r="A123" t="s">
        <v>58</v>
      </c>
      <c r="B123" t="s">
        <v>44</v>
      </c>
      <c r="C123" t="s">
        <v>44</v>
      </c>
      <c r="D123" s="21" t="s">
        <v>26</v>
      </c>
      <c r="E123">
        <v>29</v>
      </c>
      <c r="F123">
        <v>1</v>
      </c>
      <c r="G123" s="21">
        <v>41.5</v>
      </c>
      <c r="H123">
        <f>INDEX(Tabulka1[],MATCH(Osvětlení!C123,Tabulka1[Skupina],0),2)</f>
        <v>1500</v>
      </c>
      <c r="I123">
        <f t="shared" si="2"/>
        <v>1.80525</v>
      </c>
    </row>
    <row r="124" spans="1:9" ht="15">
      <c r="A124" t="s">
        <v>58</v>
      </c>
      <c r="B124" t="s">
        <v>121</v>
      </c>
      <c r="C124" t="s">
        <v>28</v>
      </c>
      <c r="D124" s="21" t="s">
        <v>26</v>
      </c>
      <c r="E124">
        <v>12</v>
      </c>
      <c r="F124">
        <v>1</v>
      </c>
      <c r="G124" s="21">
        <v>41.5</v>
      </c>
      <c r="H124">
        <f>INDEX(Tabulka1[],MATCH(Osvětlení!C124,Tabulka1[Skupina],0),2)</f>
        <v>1500</v>
      </c>
      <c r="I124">
        <f>IF(ISNUMBER(F124),E124*F124*G124*H124*0.000001,E124*G124*H124*0.000001)</f>
        <v>0.747</v>
      </c>
    </row>
    <row r="125" spans="1:9" ht="15">
      <c r="A125" t="s">
        <v>58</v>
      </c>
      <c r="B125" t="s">
        <v>134</v>
      </c>
      <c r="C125" t="s">
        <v>28</v>
      </c>
      <c r="D125" s="21" t="s">
        <v>26</v>
      </c>
      <c r="E125">
        <v>12</v>
      </c>
      <c r="F125">
        <v>1</v>
      </c>
      <c r="G125" s="21">
        <v>41.5</v>
      </c>
      <c r="H125">
        <f>INDEX(Tabulka1[],MATCH(Osvětlení!C125,Tabulka1[Skupina],0),2)</f>
        <v>1500</v>
      </c>
      <c r="I125">
        <f t="shared" si="2"/>
        <v>0.747</v>
      </c>
    </row>
    <row r="126" spans="1:9" ht="15">
      <c r="A126" t="s">
        <v>58</v>
      </c>
      <c r="B126" t="s">
        <v>122</v>
      </c>
      <c r="C126" t="s">
        <v>24</v>
      </c>
      <c r="D126" t="s">
        <v>14</v>
      </c>
      <c r="E126">
        <v>2</v>
      </c>
      <c r="F126">
        <v>2</v>
      </c>
      <c r="G126">
        <v>36</v>
      </c>
      <c r="H126">
        <f>INDEX(Tabulka1[],MATCH(Osvětlení!C126,Tabulka1[Skupina],0),2)</f>
        <v>750</v>
      </c>
      <c r="I126">
        <f t="shared" si="2"/>
        <v>0.108</v>
      </c>
    </row>
    <row r="127" spans="1:9" ht="15">
      <c r="A127" t="s">
        <v>58</v>
      </c>
      <c r="B127" t="s">
        <v>123</v>
      </c>
      <c r="C127" t="s">
        <v>24</v>
      </c>
      <c r="D127" t="s">
        <v>14</v>
      </c>
      <c r="E127">
        <v>4</v>
      </c>
      <c r="F127">
        <v>4</v>
      </c>
      <c r="G127">
        <v>36</v>
      </c>
      <c r="H127">
        <f>INDEX(Tabulka1[],MATCH(Osvětlení!C127,Tabulka1[Skupina],0),2)</f>
        <v>750</v>
      </c>
      <c r="I127">
        <f t="shared" si="2"/>
        <v>0.432</v>
      </c>
    </row>
    <row r="128" spans="1:9" ht="15">
      <c r="A128" t="s">
        <v>58</v>
      </c>
      <c r="B128" t="s">
        <v>124</v>
      </c>
      <c r="C128" t="s">
        <v>24</v>
      </c>
      <c r="D128" t="s">
        <v>14</v>
      </c>
      <c r="E128">
        <v>2</v>
      </c>
      <c r="F128">
        <v>4</v>
      </c>
      <c r="G128">
        <v>36</v>
      </c>
      <c r="H128">
        <f>INDEX(Tabulka1[],MATCH(Osvětlení!C128,Tabulka1[Skupina],0),2)</f>
        <v>750</v>
      </c>
      <c r="I128">
        <f t="shared" si="2"/>
        <v>0.216</v>
      </c>
    </row>
    <row r="129" spans="1:9" ht="15">
      <c r="A129" t="s">
        <v>58</v>
      </c>
      <c r="B129" t="s">
        <v>125</v>
      </c>
      <c r="C129" t="s">
        <v>18</v>
      </c>
      <c r="D129" t="s">
        <v>14</v>
      </c>
      <c r="E129">
        <v>1</v>
      </c>
      <c r="F129">
        <v>2</v>
      </c>
      <c r="G129">
        <v>36</v>
      </c>
      <c r="H129">
        <f>INDEX(Tabulka1[],MATCH(Osvětlení!C129,Tabulka1[Skupina],0),2)</f>
        <v>250</v>
      </c>
      <c r="I129">
        <f t="shared" si="2"/>
        <v>0.018</v>
      </c>
    </row>
    <row r="130" spans="1:9" ht="15">
      <c r="A130" t="s">
        <v>58</v>
      </c>
      <c r="B130" t="s">
        <v>126</v>
      </c>
      <c r="C130" t="s">
        <v>40</v>
      </c>
      <c r="D130" t="s">
        <v>14</v>
      </c>
      <c r="E130">
        <v>1</v>
      </c>
      <c r="F130">
        <v>2</v>
      </c>
      <c r="G130">
        <v>36</v>
      </c>
      <c r="H130">
        <f>INDEX(Tabulka1[],MATCH(Osvětlení!C130,Tabulka1[Skupina],0),2)</f>
        <v>250</v>
      </c>
      <c r="I130">
        <f t="shared" si="2"/>
        <v>0.018</v>
      </c>
    </row>
    <row r="131" spans="1:9" ht="15">
      <c r="A131" t="s">
        <v>58</v>
      </c>
      <c r="B131" t="s">
        <v>127</v>
      </c>
      <c r="C131" t="s">
        <v>40</v>
      </c>
      <c r="D131" t="s">
        <v>13</v>
      </c>
      <c r="E131">
        <v>2</v>
      </c>
      <c r="F131">
        <v>1</v>
      </c>
      <c r="G131">
        <v>60</v>
      </c>
      <c r="H131">
        <f>INDEX(Tabulka1[],MATCH(Osvětlení!C131,Tabulka1[Skupina],0),2)</f>
        <v>250</v>
      </c>
      <c r="I131">
        <f t="shared" si="2"/>
        <v>0.03</v>
      </c>
    </row>
    <row r="132" spans="1:9" ht="15">
      <c r="A132" t="s">
        <v>58</v>
      </c>
      <c r="B132" t="s">
        <v>128</v>
      </c>
      <c r="C132" t="s">
        <v>41</v>
      </c>
      <c r="D132" t="s">
        <v>14</v>
      </c>
      <c r="E132">
        <v>1</v>
      </c>
      <c r="F132">
        <v>2</v>
      </c>
      <c r="G132">
        <v>36</v>
      </c>
      <c r="H132">
        <f>INDEX(Tabulka1[],MATCH(Osvětlení!C132,Tabulka1[Skupina],0),2)</f>
        <v>175</v>
      </c>
      <c r="I132">
        <f t="shared" si="2"/>
        <v>0.0126</v>
      </c>
    </row>
    <row r="133" spans="1:9" ht="15">
      <c r="A133" t="s">
        <v>58</v>
      </c>
      <c r="B133" t="s">
        <v>129</v>
      </c>
      <c r="C133" t="s">
        <v>40</v>
      </c>
      <c r="D133" t="s">
        <v>13</v>
      </c>
      <c r="E133">
        <v>2</v>
      </c>
      <c r="F133">
        <v>1</v>
      </c>
      <c r="G133">
        <v>60</v>
      </c>
      <c r="H133">
        <f>INDEX(Tabulka1[],MATCH(Osvětlení!C133,Tabulka1[Skupina],0),2)</f>
        <v>250</v>
      </c>
      <c r="I133">
        <f>IF(ISNUMBER(F133),E133*F133*G133*H133*0.000001,E133*G133*H133*0.000001)</f>
        <v>0.03</v>
      </c>
    </row>
    <row r="134" spans="1:9" ht="15">
      <c r="A134" t="s">
        <v>58</v>
      </c>
      <c r="B134" t="s">
        <v>130</v>
      </c>
      <c r="C134" t="s">
        <v>42</v>
      </c>
      <c r="D134" t="s">
        <v>13</v>
      </c>
      <c r="E134">
        <v>2</v>
      </c>
      <c r="F134">
        <v>1</v>
      </c>
      <c r="G134">
        <v>60</v>
      </c>
      <c r="H134">
        <f>INDEX(Tabulka1[],MATCH(Osvětlení!C134,Tabulka1[Skupina],0),2)</f>
        <v>250</v>
      </c>
      <c r="I134">
        <f>IF(ISNUMBER(F134),E134*F134*G134*H134*0.000001,E134*G134*H134*0.000001)</f>
        <v>0.03</v>
      </c>
    </row>
    <row r="135" spans="1:9" ht="15">
      <c r="A135" t="s">
        <v>58</v>
      </c>
      <c r="B135" t="s">
        <v>131</v>
      </c>
      <c r="C135" t="s">
        <v>42</v>
      </c>
      <c r="D135" t="s">
        <v>14</v>
      </c>
      <c r="E135">
        <v>2</v>
      </c>
      <c r="F135">
        <v>1</v>
      </c>
      <c r="G135">
        <v>22</v>
      </c>
      <c r="H135">
        <f>INDEX(Tabulka1[],MATCH(Osvětlení!C135,Tabulka1[Skupina],0),2)</f>
        <v>250</v>
      </c>
      <c r="I135">
        <f>IF(ISNUMBER(F135),E135*F135*G135*H135*0.000001,E135*G135*H135*0.000001)</f>
        <v>0.011</v>
      </c>
    </row>
    <row r="136" spans="1:9" ht="15">
      <c r="A136" t="s">
        <v>58</v>
      </c>
      <c r="B136" t="s">
        <v>132</v>
      </c>
      <c r="C136" t="s">
        <v>24</v>
      </c>
      <c r="D136" t="s">
        <v>14</v>
      </c>
      <c r="E136">
        <v>4</v>
      </c>
      <c r="F136">
        <v>4</v>
      </c>
      <c r="G136">
        <v>36</v>
      </c>
      <c r="H136">
        <f>INDEX(Tabulka1[],MATCH(Osvětlení!C136,Tabulka1[Skupina],0),2)</f>
        <v>750</v>
      </c>
      <c r="I136">
        <f>IF(ISNUMBER(F136),E136*F136*G136*H136*0.000001,E136*G136*H136*0.000001)</f>
        <v>0.432</v>
      </c>
    </row>
    <row r="137" spans="8:9" ht="15">
      <c r="H137" s="4" t="s">
        <v>12</v>
      </c>
      <c r="I137" s="4">
        <f>SUM(I3:I136)</f>
        <v>47.32905000000001</v>
      </c>
    </row>
    <row r="138" ht="15">
      <c r="I138">
        <f>I137*3.6</f>
        <v>170.38458000000003</v>
      </c>
    </row>
    <row r="140" spans="8:9" ht="15">
      <c r="H140" s="20"/>
      <c r="I140" s="20"/>
    </row>
  </sheetData>
  <autoFilter ref="A2:I138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9"/>
  <sheetViews>
    <sheetView workbookViewId="0" topLeftCell="A1">
      <selection activeCell="G29" sqref="G29"/>
    </sheetView>
  </sheetViews>
  <sheetFormatPr defaultColWidth="9.140625" defaultRowHeight="15"/>
  <cols>
    <col min="1" max="1" width="18.7109375" style="0" customWidth="1"/>
    <col min="2" max="2" width="13.28125" style="0" customWidth="1"/>
  </cols>
  <sheetData>
    <row r="1" spans="1:2" ht="15">
      <c r="A1" t="s">
        <v>2</v>
      </c>
      <c r="B1" s="3" t="s">
        <v>11</v>
      </c>
    </row>
    <row r="2" spans="1:2" ht="15">
      <c r="A2" t="s">
        <v>40</v>
      </c>
      <c r="B2">
        <v>250</v>
      </c>
    </row>
    <row r="3" spans="1:2" ht="15">
      <c r="A3" t="s">
        <v>41</v>
      </c>
      <c r="B3">
        <v>175</v>
      </c>
    </row>
    <row r="4" spans="1:2" ht="15">
      <c r="A4" t="s">
        <v>21</v>
      </c>
      <c r="B4">
        <v>1500</v>
      </c>
    </row>
    <row r="5" spans="1:2" ht="15">
      <c r="A5" t="s">
        <v>42</v>
      </c>
      <c r="B5">
        <v>250</v>
      </c>
    </row>
    <row r="6" spans="1:2" ht="15">
      <c r="A6" t="s">
        <v>20</v>
      </c>
      <c r="B6">
        <v>250</v>
      </c>
    </row>
    <row r="7" spans="1:2" ht="15">
      <c r="A7" t="s">
        <v>28</v>
      </c>
      <c r="B7">
        <v>1500</v>
      </c>
    </row>
    <row r="8" spans="1:2" ht="15">
      <c r="A8" t="s">
        <v>44</v>
      </c>
      <c r="B8">
        <v>1500</v>
      </c>
    </row>
    <row r="9" spans="1:2" ht="15">
      <c r="A9" t="s">
        <v>18</v>
      </c>
      <c r="B9">
        <v>250</v>
      </c>
    </row>
    <row r="10" spans="1:2" ht="15">
      <c r="A10" t="s">
        <v>24</v>
      </c>
      <c r="B10">
        <v>750</v>
      </c>
    </row>
    <row r="11" spans="1:2" ht="15">
      <c r="A11" t="s">
        <v>23</v>
      </c>
      <c r="B11">
        <v>750</v>
      </c>
    </row>
    <row r="12" spans="1:2" ht="15">
      <c r="A12" t="s">
        <v>43</v>
      </c>
      <c r="B12">
        <v>500</v>
      </c>
    </row>
    <row r="13" spans="1:2" ht="15">
      <c r="A13" t="s">
        <v>47</v>
      </c>
      <c r="B13">
        <v>1000</v>
      </c>
    </row>
    <row r="14" spans="1:2" ht="15">
      <c r="A14" t="s">
        <v>32</v>
      </c>
      <c r="B14">
        <v>800</v>
      </c>
    </row>
    <row r="16" spans="1:2" ht="15">
      <c r="A16" t="s">
        <v>29</v>
      </c>
      <c r="B16">
        <v>800</v>
      </c>
    </row>
    <row r="17" spans="1:2" ht="15">
      <c r="A17" t="s">
        <v>30</v>
      </c>
      <c r="B17">
        <v>2000</v>
      </c>
    </row>
    <row r="21" ht="15.75" thickBot="1"/>
    <row r="22" spans="1:3" ht="90">
      <c r="A22" s="6" t="s">
        <v>33</v>
      </c>
      <c r="B22" s="7" t="s">
        <v>34</v>
      </c>
      <c r="C22" s="8" t="s">
        <v>35</v>
      </c>
    </row>
    <row r="23" spans="1:3" ht="15">
      <c r="A23" s="9">
        <v>15</v>
      </c>
      <c r="B23" s="10">
        <v>10</v>
      </c>
      <c r="C23" s="11">
        <f>C24</f>
        <v>1149.5</v>
      </c>
    </row>
    <row r="24" spans="1:3" ht="15">
      <c r="A24" s="9">
        <v>18</v>
      </c>
      <c r="B24" s="10">
        <v>10</v>
      </c>
      <c r="C24" s="11">
        <f>1.21*950</f>
        <v>1149.5</v>
      </c>
    </row>
    <row r="25" spans="1:3" ht="15">
      <c r="A25" s="9">
        <v>36</v>
      </c>
      <c r="B25" s="10">
        <v>20</v>
      </c>
      <c r="C25" s="11">
        <f>1.21*1100</f>
        <v>1331</v>
      </c>
    </row>
    <row r="26" spans="1:3" ht="15">
      <c r="A26" s="9">
        <v>58</v>
      </c>
      <c r="B26" s="10">
        <v>24</v>
      </c>
      <c r="C26" s="11">
        <f>1.21*1400</f>
        <v>1694</v>
      </c>
    </row>
    <row r="27" spans="1:3" ht="15">
      <c r="A27" s="9">
        <v>56</v>
      </c>
      <c r="B27" s="10">
        <f>B26</f>
        <v>24</v>
      </c>
      <c r="C27" s="11">
        <f>C26</f>
        <v>1694</v>
      </c>
    </row>
    <row r="28" spans="1:3" ht="15">
      <c r="A28" s="9">
        <v>38</v>
      </c>
      <c r="B28" s="10">
        <v>20</v>
      </c>
      <c r="C28" s="11">
        <f>C25</f>
        <v>1331</v>
      </c>
    </row>
    <row r="29" spans="1:3" ht="90">
      <c r="A29" s="13" t="s">
        <v>36</v>
      </c>
      <c r="B29" s="14" t="s">
        <v>34</v>
      </c>
      <c r="C29" s="15" t="s">
        <v>37</v>
      </c>
    </row>
    <row r="30" spans="1:3" ht="15">
      <c r="A30" s="9">
        <v>40</v>
      </c>
      <c r="B30" s="10">
        <v>9</v>
      </c>
      <c r="C30" s="11">
        <f>1.21*200</f>
        <v>242</v>
      </c>
    </row>
    <row r="31" spans="1:3" ht="15">
      <c r="A31" s="9">
        <v>60</v>
      </c>
      <c r="B31" s="10">
        <v>9</v>
      </c>
      <c r="C31" s="11">
        <f>1.21*200</f>
        <v>242</v>
      </c>
    </row>
    <row r="32" spans="1:3" ht="15">
      <c r="A32" s="9">
        <v>75</v>
      </c>
      <c r="B32" s="10">
        <v>9</v>
      </c>
      <c r="C32" s="11">
        <v>242</v>
      </c>
    </row>
    <row r="33" spans="1:3" ht="15">
      <c r="A33" s="9">
        <v>100</v>
      </c>
      <c r="B33" s="10">
        <v>15</v>
      </c>
      <c r="C33" s="12">
        <f>1.21*300</f>
        <v>363</v>
      </c>
    </row>
    <row r="34" spans="1:3" ht="15.75" thickBot="1">
      <c r="A34" s="16">
        <v>200</v>
      </c>
      <c r="B34" s="17">
        <v>30</v>
      </c>
      <c r="C34" s="18">
        <f>2*C33</f>
        <v>726</v>
      </c>
    </row>
    <row r="35" spans="1:3" ht="90">
      <c r="A35" s="6" t="s">
        <v>38</v>
      </c>
      <c r="B35" s="7" t="s">
        <v>34</v>
      </c>
      <c r="C35" s="8" t="s">
        <v>39</v>
      </c>
    </row>
    <row r="36" spans="1:3" ht="15">
      <c r="A36" s="9">
        <v>200</v>
      </c>
      <c r="B36" s="10">
        <v>108</v>
      </c>
      <c r="C36" s="11">
        <f>1.21*5700</f>
        <v>6897</v>
      </c>
    </row>
    <row r="37" spans="1:3" ht="15">
      <c r="A37" s="9">
        <v>150</v>
      </c>
      <c r="B37" s="10">
        <v>70</v>
      </c>
      <c r="C37" s="11">
        <v>2300</v>
      </c>
    </row>
    <row r="38" spans="1:3" ht="15">
      <c r="A38" s="9">
        <v>250</v>
      </c>
      <c r="B38" s="10">
        <v>108</v>
      </c>
      <c r="C38" s="11">
        <f>C36</f>
        <v>6897</v>
      </c>
    </row>
    <row r="39" spans="1:3" ht="15.75" thickBot="1">
      <c r="A39" s="16">
        <v>400</v>
      </c>
      <c r="B39" s="17">
        <v>209</v>
      </c>
      <c r="C39" s="19">
        <f>1.21*10200</f>
        <v>12342</v>
      </c>
    </row>
  </sheetData>
  <conditionalFormatting sqref="A2:A17">
    <cfRule type="duplicateValues" priority="4" dxfId="0">
      <formula>AND(COUNTIF($A$2:$A$17,A2)&gt;1,NOT(ISBLANK(A2)))</formula>
    </cfRule>
  </conditionalFormatting>
  <conditionalFormatting sqref="A23">
    <cfRule type="duplicateValues" priority="1" dxfId="0">
      <formula>AND(COUNTIF($A$23:$A$23,A23)&gt;1,NOT(ISBLANK(A23)))</formula>
    </cfRule>
  </conditionalFormatting>
  <conditionalFormatting sqref="A33">
    <cfRule type="duplicateValues" priority="2" dxfId="0">
      <formula>AND(COUNTIF($A$33:$A$33,A33)&gt;1,NOT(ISBLANK(A33)))</formula>
    </cfRule>
  </conditionalFormatting>
  <conditionalFormatting sqref="A34:A39 A22 A24:A32">
    <cfRule type="duplicateValues" priority="3" dxfId="0">
      <formula>AND(COUNTIF($A$34:$A$39,A22)+COUNTIF($A$22:$A$22,A22)+COUNTIF($A$24:$A$32,A22)&gt;1,NOT(ISBLANK(A22)))</formula>
    </cfRule>
  </conditionalFormatting>
  <conditionalFormatting sqref="F2:F17">
    <cfRule type="duplicateValues" priority="18" dxfId="0">
      <formula>AND(COUNTIF($F$2:$F$17,F2)&gt;1,NOT(ISBLANK(F2)))</formula>
    </cfRule>
  </conditionalFormatting>
  <printOptions/>
  <pageMargins left="0.7" right="0.7" top="0.787401575" bottom="0.7874015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2023-11-27T08:55:29Z</dcterms:modified>
  <cp:category/>
  <cp:version/>
  <cp:contentType/>
  <cp:contentStatus/>
</cp:coreProperties>
</file>