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bra\Downloads\"/>
    </mc:Choice>
  </mc:AlternateContent>
  <xr:revisionPtr revIDLastSave="0" documentId="13_ncr:1_{EE485185-F123-4606-B5A3-CD17F2BBD050}" xr6:coauthVersionLast="47" xr6:coauthVersionMax="47" xr10:uidLastSave="{00000000-0000-0000-0000-000000000000}"/>
  <bookViews>
    <workbookView xWindow="-120" yWindow="-120" windowWidth="29040" windowHeight="15720" tabRatio="802" firstSheet="1" activeTab="1" xr2:uid="{00000000-000D-0000-FFFF-FFFF00000000}"/>
  </bookViews>
  <sheets>
    <sheet name="Pokyny pro vyplnění" sheetId="11" state="hidden" r:id="rId1"/>
    <sheet name="Rekapitulace" sheetId="57" r:id="rId2"/>
    <sheet name="ARS SO01" sheetId="61" r:id="rId3"/>
    <sheet name="ARS střecha SO01" sheetId="62" r:id="rId4"/>
    <sheet name="ARS střecha SO02" sheetId="63" r:id="rId5"/>
    <sheet name="ARS střecha SO03" sheetId="70" r:id="rId6"/>
    <sheet name="ARS střecha SO04" sheetId="71" r:id="rId7"/>
    <sheet name="ÚTSO01" sheetId="60" r:id="rId8"/>
    <sheet name="ZTI SO01" sheetId="64" r:id="rId9"/>
    <sheet name="VZT SO01" sheetId="65" r:id="rId10"/>
    <sheet name="Silnopr SO01" sheetId="69" r:id="rId11"/>
    <sheet name="Slabopr SO01" sheetId="67" r:id="rId12"/>
    <sheet name="Zvuk SO01" sheetId="68" r:id="rId13"/>
    <sheet name="Hrom SO03" sheetId="72" r:id="rId14"/>
    <sheet name="Hrom SO04" sheetId="73" r:id="rId15"/>
    <sheet name="MaR SO01" sheetId="74" r:id="rId16"/>
    <sheet name="VzorPolozky" sheetId="10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mat1">[1]ACCESS!$L$1</definedName>
    <definedName name="____BPK1">#REF!</definedName>
    <definedName name="____BPK2">#REF!</definedName>
    <definedName name="____BPK3">#REF!</definedName>
    <definedName name="____mat1">[1]ACCESS!$L$1</definedName>
    <definedName name="___BPK1">#REF!</definedName>
    <definedName name="___BPK2">#REF!</definedName>
    <definedName name="___BPK3">#REF!</definedName>
    <definedName name="___mat1">[1]ACCESS!$L$1</definedName>
    <definedName name="__BPK1">#REF!</definedName>
    <definedName name="__BPK2">#REF!</definedName>
    <definedName name="__BPK3">#REF!</definedName>
    <definedName name="__mat1">[1]ACCESS!$L$1</definedName>
    <definedName name="_BPK1">#REF!</definedName>
    <definedName name="_BPK2">#REF!</definedName>
    <definedName name="_BPK3">#REF!</definedName>
    <definedName name="_mat1">[1]ACCESS!$L$1</definedName>
    <definedName name="a">#REF!</definedName>
    <definedName name="AA">#REF!</definedName>
    <definedName name="AAB">#REF!</definedName>
    <definedName name="acmat">[2]REKAPITULACE!#REF!</definedName>
    <definedName name="acmont">[2]REKAPITULACE!#REF!</definedName>
    <definedName name="ACS_EZS_PARADOX">#REF!</definedName>
    <definedName name="ACS_ING_DOD">#REF!</definedName>
    <definedName name="ACS_ING_MONT">#REF!</definedName>
    <definedName name="ACS_KAB_DOD">#REF!</definedName>
    <definedName name="ACS_TRASY_DOD">#REF!</definedName>
    <definedName name="ACS_TRASY_MONT">#REF!</definedName>
    <definedName name="ACS_ZAR_DOD">#REF!</definedName>
    <definedName name="AD_a">#REF!</definedName>
    <definedName name="AP_ING_DOD">#REF!</definedName>
    <definedName name="AP_ING_MONT">#REF!</definedName>
    <definedName name="AP_ZAR_DOD">#REF!</definedName>
    <definedName name="AP_ZAR_MONT">#REF!</definedName>
    <definedName name="apma">#REF!</definedName>
    <definedName name="apmat">[2]REKAPITULACE!#REF!</definedName>
    <definedName name="apmo">#REF!</definedName>
    <definedName name="apmont">[2]REKAPITULACE!#REF!</definedName>
    <definedName name="ASC_KAB_MONT">#REF!</definedName>
    <definedName name="ASC_ZAR_MONT">#REF!</definedName>
    <definedName name="Autokont">#REF!</definedName>
    <definedName name="AV_TRASY_DOD">#REF!</definedName>
    <definedName name="AV_TRASY_MONT">#REF!</definedName>
    <definedName name="avindmont">#REF!</definedName>
    <definedName name="avmat">[2]REKAPITULACE!#REF!</definedName>
    <definedName name="avmont">[2]REKAPITULACE!#REF!</definedName>
    <definedName name="CCTV_ING_DOD">#REF!</definedName>
    <definedName name="CCTV_ING_MONT">#REF!</definedName>
    <definedName name="CCTV_KAB_DOD">#REF!</definedName>
    <definedName name="CCTV_KAB_MONT">#REF!</definedName>
    <definedName name="CCTV_TRASY_DOD">#REF!</definedName>
    <definedName name="CCTV_TRASY_MONT">#REF!</definedName>
    <definedName name="CCTV_ZAR_DOD">#REF!</definedName>
    <definedName name="CCTV_ZAR_MONT">#REF!</definedName>
    <definedName name="cctvma">#REF!</definedName>
    <definedName name="cctvmat">[2]REKAPITULACE!#REF!</definedName>
    <definedName name="cctvmo">#REF!</definedName>
    <definedName name="cctvmont">[2]REKAPITULACE!#REF!</definedName>
    <definedName name="CelkemDPHVypocet" localSheetId="1">Rekapitulace!#REF!</definedName>
    <definedName name="Cena" localSheetId="15">#REF!</definedName>
    <definedName name="cena">#REF!</definedName>
    <definedName name="Cena1" localSheetId="15">#REF!</definedName>
    <definedName name="Cena1">#REF!</definedName>
    <definedName name="Cena2" localSheetId="15">#REF!</definedName>
    <definedName name="cena2">#REF!</definedName>
    <definedName name="Cena3" localSheetId="15">#REF!</definedName>
    <definedName name="Cena3">#REF!</definedName>
    <definedName name="Cena4" localSheetId="15">#REF!</definedName>
    <definedName name="Cena4">#REF!</definedName>
    <definedName name="Cena5" localSheetId="15">#REF!</definedName>
    <definedName name="Cena5">#REF!</definedName>
    <definedName name="Cena6" localSheetId="15">#REF!</definedName>
    <definedName name="Cena6">#REF!</definedName>
    <definedName name="Cena7" localSheetId="15">#REF!</definedName>
    <definedName name="Cena7">#REF!</definedName>
    <definedName name="Cena8" localSheetId="15">#REF!</definedName>
    <definedName name="Cena8">#REF!</definedName>
    <definedName name="CenaCelkem" localSheetId="5">#REF!</definedName>
    <definedName name="CenaCelkem" localSheetId="6">#REF!</definedName>
    <definedName name="CenaCelkem" localSheetId="13">#REF!</definedName>
    <definedName name="CenaCelkem" localSheetId="14">#REF!</definedName>
    <definedName name="CenaCelkem" localSheetId="1">Rekapitulace!$G$25</definedName>
    <definedName name="CenaCelkem" localSheetId="10">[3]Stavba!$G$29</definedName>
    <definedName name="CenaCelkem" localSheetId="9">[4]Stavba!$G$29</definedName>
    <definedName name="CenaCelkem">#REF!</definedName>
    <definedName name="CenaCelkemBezDPH" localSheetId="1">Rekapitulace!#REF!</definedName>
    <definedName name="CenaCelkemBezDPH">#REF!</definedName>
    <definedName name="CenaCelkemVypocet" localSheetId="1">Rekapitulace!#REF!</definedName>
    <definedName name="Cenainstmat">#REF!</definedName>
    <definedName name="Cenainstmat2">#REF!</definedName>
    <definedName name="centmat">[2]REKAPITULACE!#REF!</definedName>
    <definedName name="centmont">[2]REKAPITULACE!#REF!</definedName>
    <definedName name="cisloobjektu" localSheetId="1">Rekapitulace!$D$3</definedName>
    <definedName name="cisloobjektu">#REF!</definedName>
    <definedName name="CisloRozpoctu" localSheetId="13">'[5]Krycí list'!$C$2</definedName>
    <definedName name="CisloRozpoctu" localSheetId="14">'[5]Krycí list'!$C$2</definedName>
    <definedName name="CisloRozpoctu" localSheetId="10">'[5]Krycí list'!$C$2</definedName>
    <definedName name="CisloRozpoctu">'[6]Krycí list'!$C$2</definedName>
    <definedName name="cislostavby" localSheetId="13">'[5]Krycí list'!$A$7</definedName>
    <definedName name="cislostavby" localSheetId="14">'[5]Krycí list'!$A$7</definedName>
    <definedName name="CisloStavby" localSheetId="1">Rekapitulace!$D$2</definedName>
    <definedName name="cislostavby" localSheetId="10">'[5]Krycí list'!$A$7</definedName>
    <definedName name="cislostavby">'[6]Krycí list'!$A$7</definedName>
    <definedName name="CisloStavebnihoRozpoctu" localSheetId="1">Rekapitulace!$D$4</definedName>
    <definedName name="CisloStavebnihoRozpoctu">#REF!</definedName>
    <definedName name="dadresa" localSheetId="1">Rekapitulace!$D$12:$G$12</definedName>
    <definedName name="dadresa">#REF!</definedName>
    <definedName name="Datum" localSheetId="15">[7]MaR!#REF!</definedName>
    <definedName name="Datum">#REF!</definedName>
    <definedName name="Datum_10" localSheetId="15">[8]MaR!#REF!</definedName>
    <definedName name="Datum_10">[9]MaR!#REF!</definedName>
    <definedName name="Datum_11" localSheetId="15">[8]MaR!#REF!</definedName>
    <definedName name="Datum_11">[9]MaR!#REF!</definedName>
    <definedName name="Datum_12" localSheetId="15">[8]MaR!#REF!</definedName>
    <definedName name="Datum_12">[9]MaR!#REF!</definedName>
    <definedName name="Datum_13" localSheetId="15">[8]MaR!#REF!</definedName>
    <definedName name="Datum_13">[9]MaR!#REF!</definedName>
    <definedName name="Datum_14" localSheetId="15">[8]MaR!#REF!</definedName>
    <definedName name="Datum_14">[9]MaR!#REF!</definedName>
    <definedName name="Datum_15" localSheetId="15">[8]MaR!#REF!</definedName>
    <definedName name="Datum_15">[9]MaR!#REF!</definedName>
    <definedName name="Datum_16" localSheetId="15">[8]MaR!#REF!</definedName>
    <definedName name="Datum_16">[9]MaR!#REF!</definedName>
    <definedName name="Datum_17" localSheetId="15">[8]MaR!#REF!</definedName>
    <definedName name="Datum_17">[9]MaR!#REF!</definedName>
    <definedName name="Datum_4" localSheetId="15">[10]List1!#REF!</definedName>
    <definedName name="Datum_4">[11]List1!#REF!</definedName>
    <definedName name="Datum_9" localSheetId="15">[8]MaR!#REF!</definedName>
    <definedName name="Datum_9">[9]MaR!#REF!</definedName>
    <definedName name="ddd" localSheetId="5">#REF!</definedName>
    <definedName name="ddd" localSheetId="6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IČ" localSheetId="1">Rekapitulace!$I$12</definedName>
    <definedName name="Dil">#REF!</definedName>
    <definedName name="Dispečink" localSheetId="15">[7]MaR!#REF!</definedName>
    <definedName name="Dispečink">[12]MaR!#REF!</definedName>
    <definedName name="Dispečink_10" localSheetId="15">[8]MaR!#REF!</definedName>
    <definedName name="Dispečink_10">[9]MaR!#REF!</definedName>
    <definedName name="Dispečink_11" localSheetId="15">[8]MaR!#REF!</definedName>
    <definedName name="Dispečink_11">[9]MaR!#REF!</definedName>
    <definedName name="Dispečink_12" localSheetId="15">[8]MaR!#REF!</definedName>
    <definedName name="Dispečink_12">[9]MaR!#REF!</definedName>
    <definedName name="Dispečink_13" localSheetId="15">[8]MaR!#REF!</definedName>
    <definedName name="Dispečink_13">[9]MaR!#REF!</definedName>
    <definedName name="Dispečink_14" localSheetId="15">[8]MaR!#REF!</definedName>
    <definedName name="Dispečink_14">[9]MaR!#REF!</definedName>
    <definedName name="Dispečink_15" localSheetId="15">[8]MaR!#REF!</definedName>
    <definedName name="Dispečink_15">[9]MaR!#REF!</definedName>
    <definedName name="Dispečink_16" localSheetId="15">[8]MaR!#REF!</definedName>
    <definedName name="Dispečink_16">[9]MaR!#REF!</definedName>
    <definedName name="Dispečink_17" localSheetId="15">[8]MaR!#REF!</definedName>
    <definedName name="Dispečink_17">[9]MaR!#REF!</definedName>
    <definedName name="Dispečink_4" localSheetId="15">[10]List1!#REF!</definedName>
    <definedName name="Dispečink_4">[11]List1!#REF!</definedName>
    <definedName name="Dispečink_9" localSheetId="15">[8]MaR!#REF!</definedName>
    <definedName name="Dispečink_9">[9]MaR!#REF!</definedName>
    <definedName name="dmisto" localSheetId="1">Rekapitulace!$E$13:$G$13</definedName>
    <definedName name="dmisto">#REF!</definedName>
    <definedName name="Dodavka">#REF!</definedName>
    <definedName name="Dodavka0">#REF!</definedName>
    <definedName name="dolar">#REF!</definedName>
    <definedName name="dolar2">#REF!</definedName>
    <definedName name="doma">#REF!</definedName>
    <definedName name="domo">#REF!</definedName>
    <definedName name="DPHSni" localSheetId="5">#REF!</definedName>
    <definedName name="DPHSni" localSheetId="6">#REF!</definedName>
    <definedName name="DPHSni" localSheetId="13">#REF!</definedName>
    <definedName name="DPHSni" localSheetId="14">#REF!</definedName>
    <definedName name="DPHSni" localSheetId="1">Rekapitulace!$G$21</definedName>
    <definedName name="DPHSni" localSheetId="10">[3]Stavba!$G$24</definedName>
    <definedName name="DPHSni" localSheetId="9">[4]Stavba!$G$24</definedName>
    <definedName name="DPHSni">#REF!</definedName>
    <definedName name="DPHZakl" localSheetId="5">#REF!</definedName>
    <definedName name="DPHZakl" localSheetId="6">#REF!</definedName>
    <definedName name="DPHZakl" localSheetId="13">#REF!</definedName>
    <definedName name="DPHZakl" localSheetId="14">#REF!</definedName>
    <definedName name="DPHZakl" localSheetId="1">Rekapitulace!$G$23</definedName>
    <definedName name="DPHZakl" localSheetId="10">[3]Stavba!$G$26</definedName>
    <definedName name="DPHZakl" localSheetId="9">[4]Stavba!$G$26</definedName>
    <definedName name="DPHZakl">#REF!</definedName>
    <definedName name="dpsc" localSheetId="1">Rekapitulace!$D$13</definedName>
    <definedName name="dtmat">#REF!</definedName>
    <definedName name="dtmont">#REF!</definedName>
    <definedName name="eee">#REF!</definedName>
    <definedName name="epsma">#REF!</definedName>
    <definedName name="epsmat">[2]REKAPITULACE!$G$8</definedName>
    <definedName name="epsmo">#REF!</definedName>
    <definedName name="epsmont">[2]REKAPITULACE!$H$8</definedName>
    <definedName name="ermat">[2]REKAPITULACE!#REF!</definedName>
    <definedName name="ermont">[2]REKAPITULACE!#REF!</definedName>
    <definedName name="Excel_BuiltIn__FilterDatabase_10" localSheetId="15">#REF!</definedName>
    <definedName name="Excel_BuiltIn__FilterDatabase_10">#REF!</definedName>
    <definedName name="Excel_BuiltIn__FilterDatabase_11" localSheetId="15">'MaR SO01'!$A$9:$K$84</definedName>
    <definedName name="Excel_BuiltIn__FilterDatabase_11">#REF!</definedName>
    <definedName name="Excel_BuiltIn__FilterDatabase_12" localSheetId="15">#REF!</definedName>
    <definedName name="Excel_BuiltIn__FilterDatabase_12">#REF!</definedName>
    <definedName name="Excel_BuiltIn__FilterDatabase_13" localSheetId="15">#REF!</definedName>
    <definedName name="Excel_BuiltIn__FilterDatabase_13">#REF!</definedName>
    <definedName name="Excel_BuiltIn__FilterDatabase_14" localSheetId="15">#REF!</definedName>
    <definedName name="Excel_BuiltIn__FilterDatabase_14">#REF!</definedName>
    <definedName name="Excel_BuiltIn__FilterDatabase_15" localSheetId="15">#REF!</definedName>
    <definedName name="Excel_BuiltIn__FilterDatabase_15">#REF!</definedName>
    <definedName name="Excel_BuiltIn__FilterDatabase_16" localSheetId="15">#REF!</definedName>
    <definedName name="Excel_BuiltIn__FilterDatabase_16">#REF!</definedName>
    <definedName name="Excel_BuiltIn__FilterDatabase_17" localSheetId="15">#REF!</definedName>
    <definedName name="Excel_BuiltIn__FilterDatabase_17">#REF!</definedName>
    <definedName name="Excel_BuiltIn__FilterDatabase_5" localSheetId="15">#REF!</definedName>
    <definedName name="Excel_BuiltIn__FilterDatabase_5">#REF!</definedName>
    <definedName name="Excel_BuiltIn__FilterDatabase_6" localSheetId="15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Print_Area" localSheetId="15">'MaR SO01'!$A$1:$M$84</definedName>
    <definedName name="Excel_BuiltIn_Print_Area_1" localSheetId="15">#REF!</definedName>
    <definedName name="Excel_BuiltIn_Print_Area_1">#REF!</definedName>
    <definedName name="Excel_BuiltIn_Print_Area_10" localSheetId="15">#REF!</definedName>
    <definedName name="Excel_BuiltIn_Print_Area_10">#REF!</definedName>
    <definedName name="Excel_BuiltIn_Print_Area_12" localSheetId="15">#REF!</definedName>
    <definedName name="Excel_BuiltIn_Print_Area_12">#REF!</definedName>
    <definedName name="Excel_BuiltIn_Print_Area_13" localSheetId="15">#REF!</definedName>
    <definedName name="Excel_BuiltIn_Print_Area_13">#REF!</definedName>
    <definedName name="Excel_BuiltIn_Print_Area_14" localSheetId="15">#REF!</definedName>
    <definedName name="Excel_BuiltIn_Print_Area_14">#REF!</definedName>
    <definedName name="Excel_BuiltIn_Print_Area_15" localSheetId="15">#REF!</definedName>
    <definedName name="Excel_BuiltIn_Print_Area_15">#REF!</definedName>
    <definedName name="Excel_BuiltIn_Print_Area_16" localSheetId="15">#REF!</definedName>
    <definedName name="Excel_BuiltIn_Print_Area_16">#REF!</definedName>
    <definedName name="Excel_BuiltIn_Print_Area_17" localSheetId="15">#REF!</definedName>
    <definedName name="Excel_BuiltIn_Print_Area_17">#REF!</definedName>
    <definedName name="Excel_BuiltIn_Print_Area_3" localSheetId="15">#REF!</definedName>
    <definedName name="Excel_BuiltIn_Print_Area_3">#REF!</definedName>
    <definedName name="Excel_BuiltIn_Print_Area_5" localSheetId="15">#REF!</definedName>
    <definedName name="Excel_BuiltIn_Print_Area_5">#REF!</definedName>
    <definedName name="Excel_BuiltIn_Print_Area_6" localSheetId="15">#REF!</definedName>
    <definedName name="Excel_BuiltIn_Print_Area_6">#REF!</definedName>
    <definedName name="Excel_BuiltIn_Print_Area_7" localSheetId="15">#REF!</definedName>
    <definedName name="Excel_BuiltIn_Print_Area_7">#REF!</definedName>
    <definedName name="Excel_BuiltIn_Print_Area_8" localSheetId="15">#REF!</definedName>
    <definedName name="Excel_BuiltIn_Print_Area_8">#REF!</definedName>
    <definedName name="Excel_BuiltIn_Print_Area_9" localSheetId="15">#REF!</definedName>
    <definedName name="Excel_BuiltIn_Print_Area_9">#REF!</definedName>
    <definedName name="Excel_BuiltIn_Print_Titles" localSheetId="15">'MaR SO01'!$5:$7</definedName>
    <definedName name="Excel_BuiltIn_Print_Titles_10" localSheetId="15">#REF!</definedName>
    <definedName name="Excel_BuiltIn_Print_Titles_10">#REF!</definedName>
    <definedName name="Excel_BuiltIn_Print_Titles_12" localSheetId="15">#REF!</definedName>
    <definedName name="Excel_BuiltIn_Print_Titles_12">#REF!</definedName>
    <definedName name="Excel_BuiltIn_Print_Titles_13" localSheetId="15">#REF!</definedName>
    <definedName name="Excel_BuiltIn_Print_Titles_13">#REF!</definedName>
    <definedName name="Excel_BuiltIn_Print_Titles_14" localSheetId="15">#REF!</definedName>
    <definedName name="Excel_BuiltIn_Print_Titles_14">#REF!</definedName>
    <definedName name="Excel_BuiltIn_Print_Titles_15" localSheetId="15">#REF!</definedName>
    <definedName name="Excel_BuiltIn_Print_Titles_15">#REF!</definedName>
    <definedName name="Excel_BuiltIn_Print_Titles_16" localSheetId="15">#REF!</definedName>
    <definedName name="Excel_BuiltIn_Print_Titles_16">#REF!</definedName>
    <definedName name="Excel_BuiltIn_Print_Titles_17" localSheetId="15">#REF!</definedName>
    <definedName name="Excel_BuiltIn_Print_Titles_17">#REF!</definedName>
    <definedName name="Excel_BuiltIn_Print_Titles_3" localSheetId="15">#REF!</definedName>
    <definedName name="Excel_BuiltIn_Print_Titles_3">#REF!</definedName>
    <definedName name="Excel_BuiltIn_Print_Titles_4" localSheetId="15">#REF!</definedName>
    <definedName name="Excel_BuiltIn_Print_Titles_4">#REF!</definedName>
    <definedName name="Excel_BuiltIn_Print_Titles_5" localSheetId="15">#REF!</definedName>
    <definedName name="Excel_BuiltIn_Print_Titles_5">#REF!</definedName>
    <definedName name="Excel_BuiltIn_Print_Titles_6" localSheetId="15">#REF!</definedName>
    <definedName name="Excel_BuiltIn_Print_Titles_6">#REF!</definedName>
    <definedName name="Excel_BuiltIn_Print_Titles_7" localSheetId="15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ZE_TRASY_MONT">#REF!</definedName>
    <definedName name="EZS_ING_DOD">#REF!</definedName>
    <definedName name="EZS_ING_MONT">#REF!</definedName>
    <definedName name="EZS_KAB_DOD">#REF!</definedName>
    <definedName name="EZS_KAB_MONT">#REF!</definedName>
    <definedName name="EZS_TRASY_DOD">#REF!</definedName>
    <definedName name="EZS_ZAR_DOD">#REF!</definedName>
    <definedName name="EZS_ZAR_MONT">#REF!</definedName>
    <definedName name="ezsma">#REF!</definedName>
    <definedName name="ezsmac">#REF!</definedName>
    <definedName name="ezsmat">[2]REKAPITULACE!#REF!</definedName>
    <definedName name="ezsmo">#REF!</definedName>
    <definedName name="ezsmont">[2]REKAPITULACE!#REF!</definedName>
    <definedName name="fefr">#REF!</definedName>
    <definedName name="fff">#REF!</definedName>
    <definedName name="G___P__">#REF!</definedName>
    <definedName name="Hlavička" localSheetId="15">[7]MaR!#REF!</definedName>
    <definedName name="Hlavička">[12]MaR!#REF!</definedName>
    <definedName name="Hlavička_10" localSheetId="15">[8]MaR!#REF!</definedName>
    <definedName name="Hlavička_10">[9]MaR!#REF!</definedName>
    <definedName name="Hlavička_11" localSheetId="15">[8]MaR!#REF!</definedName>
    <definedName name="Hlavička_11">[9]MaR!#REF!</definedName>
    <definedName name="Hlavička_12" localSheetId="15">[8]MaR!#REF!</definedName>
    <definedName name="Hlavička_12">[9]MaR!#REF!</definedName>
    <definedName name="Hlavička_13" localSheetId="15">[8]MaR!#REF!</definedName>
    <definedName name="Hlavička_13">[9]MaR!#REF!</definedName>
    <definedName name="Hlavička_14" localSheetId="15">[8]MaR!#REF!</definedName>
    <definedName name="Hlavička_14">[9]MaR!#REF!</definedName>
    <definedName name="Hlavička_15" localSheetId="15">[8]MaR!#REF!</definedName>
    <definedName name="Hlavička_15">[9]MaR!#REF!</definedName>
    <definedName name="Hlavička_16" localSheetId="15">[8]MaR!#REF!</definedName>
    <definedName name="Hlavička_16">[9]MaR!#REF!</definedName>
    <definedName name="Hlavička_17" localSheetId="15">[8]MaR!#REF!</definedName>
    <definedName name="Hlavička_17">[9]MaR!#REF!</definedName>
    <definedName name="Hlavička_4" localSheetId="15">[10]List1!#REF!</definedName>
    <definedName name="Hlavička_4">[11]List1!#REF!</definedName>
    <definedName name="Hlavička_9" localSheetId="15">[8]MaR!#REF!</definedName>
    <definedName name="Hlavička_9">[9]MaR!#REF!</definedName>
    <definedName name="HSV" localSheetId="5">#REF!</definedName>
    <definedName name="HSV" localSheetId="6">#REF!</definedName>
    <definedName name="HSV" localSheetId="13">#REF!</definedName>
    <definedName name="HSV" localSheetId="14">#REF!</definedName>
    <definedName name="HSV" localSheetId="15">#REF!</definedName>
    <definedName name="HSV">#REF!</definedName>
    <definedName name="HSV0" localSheetId="5">#REF!</definedName>
    <definedName name="HSV0" localSheetId="6">#REF!</definedName>
    <definedName name="HSV0" localSheetId="13">#REF!</definedName>
    <definedName name="HSV0" localSheetId="14">#REF!</definedName>
    <definedName name="HSV0" localSheetId="15">#REF!</definedName>
    <definedName name="HSV0">#REF!</definedName>
    <definedName name="HZS" localSheetId="5">#REF!</definedName>
    <definedName name="HZS" localSheetId="6">#REF!</definedName>
    <definedName name="HZS" localSheetId="13">#REF!</definedName>
    <definedName name="HZS" localSheetId="14">#REF!</definedName>
    <definedName name="HZS" localSheetId="15">#REF!</definedName>
    <definedName name="HZS">#REF!</definedName>
    <definedName name="HZS0">#REF!</definedName>
    <definedName name="IČO" localSheetId="1">Rekapitulace!$I$11</definedName>
    <definedName name="ikmat">[2]REKAPITULACE!#REF!</definedName>
    <definedName name="ikmont">[2]REKAPITULACE!#REF!</definedName>
    <definedName name="ING_EPS">#REF!</definedName>
    <definedName name="INSMATEPS">#REF!</definedName>
    <definedName name="INSMATEZS">#REF!</definedName>
    <definedName name="INST_EPS">#REF!</definedName>
    <definedName name="INSTACCESS">#REF!</definedName>
    <definedName name="INSTACCESS_MONT">#REF!</definedName>
    <definedName name="INSTCCTV">#REF!</definedName>
    <definedName name="INSTCCTV_MONT">#REF!</definedName>
    <definedName name="INSTEPS">#REF!</definedName>
    <definedName name="INSTEPS_MONT">#REF!</definedName>
    <definedName name="INSTEZS">#REF!</definedName>
    <definedName name="INSTEZS_MONT">#REF!</definedName>
    <definedName name="INSTINTERKOM">#REF!</definedName>
    <definedName name="INSTINTERKOM_MONT">#REF!</definedName>
    <definedName name="INSTJC_DOD">#REF!</definedName>
    <definedName name="INSTJC_MONT">#REF!</definedName>
    <definedName name="INSTMAT_EPS">#REF!</definedName>
    <definedName name="INSTSK">#REF!</definedName>
    <definedName name="INSTSK_MONT">#REF!</definedName>
    <definedName name="INSTZEM">#REF!</definedName>
    <definedName name="INSTZEM_MONT">#REF!</definedName>
    <definedName name="Intalačnímateriál">[13]Proměnné!$F$7</definedName>
    <definedName name="JC_ING_DOD" localSheetId="5">#REF!</definedName>
    <definedName name="JC_ING_DOD" localSheetId="6">#REF!</definedName>
    <definedName name="JC_ING_DOD" localSheetId="13">#REF!</definedName>
    <definedName name="JC_ING_DOD" localSheetId="14">#REF!</definedName>
    <definedName name="JC_ING_DOD" localSheetId="15">#REF!</definedName>
    <definedName name="JC_ING_DOD">#REF!</definedName>
    <definedName name="JC_ING_MONT" localSheetId="5">#REF!</definedName>
    <definedName name="JC_ING_MONT" localSheetId="6">#REF!</definedName>
    <definedName name="JC_ING_MONT" localSheetId="13">#REF!</definedName>
    <definedName name="JC_ING_MONT" localSheetId="14">#REF!</definedName>
    <definedName name="JC_ING_MONT" localSheetId="15">#REF!</definedName>
    <definedName name="JC_ING_MONT">#REF!</definedName>
    <definedName name="JC_KAB_DOD" localSheetId="5">#REF!</definedName>
    <definedName name="JC_KAB_DOD" localSheetId="6">#REF!</definedName>
    <definedName name="JC_KAB_DOD" localSheetId="13">#REF!</definedName>
    <definedName name="JC_KAB_DOD" localSheetId="14">#REF!</definedName>
    <definedName name="JC_KAB_DOD" localSheetId="15">#REF!</definedName>
    <definedName name="JC_KAB_DOD">#REF!</definedName>
    <definedName name="JC_KAB_MONT">#REF!</definedName>
    <definedName name="JC_TRASY_DOD">#REF!</definedName>
    <definedName name="JC_TRASY_MONT">#REF!</definedName>
    <definedName name="JC_ZAR_DOD">#REF!</definedName>
    <definedName name="JC_ZAR_MONT">#REF!</definedName>
    <definedName name="jcmat">[2]REKAPITULACE!#REF!</definedName>
    <definedName name="jcmont">[2]REKAPITULACE!#REF!</definedName>
    <definedName name="JKSO">#REF!</definedName>
    <definedName name="KAB_EPS">#REF!</definedName>
    <definedName name="kabmat">[2]REKAPITULACE!$I$5</definedName>
    <definedName name="kabmont">[2]REKAPITULACE!$J$5</definedName>
    <definedName name="KABMONT_EPS">#REF!</definedName>
    <definedName name="kkk">#REF!</definedName>
    <definedName name="Kod" localSheetId="15">#REF!</definedName>
    <definedName name="Kod">#REF!</definedName>
    <definedName name="koef_systimax">#REF!</definedName>
    <definedName name="koeficientcelkem">#REF!</definedName>
    <definedName name="koeficientpreceneni">'[14]Souhrnný rozpočet SK'!#REF!</definedName>
    <definedName name="koefmontazi" localSheetId="5">#REF!</definedName>
    <definedName name="koefmontazi" localSheetId="6">#REF!</definedName>
    <definedName name="koefmontazi" localSheetId="13">#REF!</definedName>
    <definedName name="koefmontazi" localSheetId="14">#REF!</definedName>
    <definedName name="koefmontazi" localSheetId="15">#REF!</definedName>
    <definedName name="koefmontazi">#REF!</definedName>
    <definedName name="koefmontproCCTV" localSheetId="5">#REF!</definedName>
    <definedName name="koefmontproCCTV" localSheetId="6">#REF!</definedName>
    <definedName name="koefmontproCCTV" localSheetId="13">#REF!</definedName>
    <definedName name="koefmontproCCTV" localSheetId="14">#REF!</definedName>
    <definedName name="koefmontproCCTV" localSheetId="15">#REF!</definedName>
    <definedName name="koefmontproCCTV">#REF!</definedName>
    <definedName name="koefpronabídky" localSheetId="5">#REF!</definedName>
    <definedName name="koefpronabídky" localSheetId="6">#REF!</definedName>
    <definedName name="koefpronabídky" localSheetId="13">#REF!</definedName>
    <definedName name="koefpronabídky" localSheetId="14">#REF!</definedName>
    <definedName name="koefpronabídky" localSheetId="15">#REF!</definedName>
    <definedName name="koefpronabídky">#REF!</definedName>
    <definedName name="lll">#REF!</definedName>
    <definedName name="ma">#REF!</definedName>
    <definedName name="mar">#REF!</definedName>
    <definedName name="MAT">#REF!</definedName>
    <definedName name="mat_cctv">#REF!</definedName>
    <definedName name="mat_eps">#REF!</definedName>
    <definedName name="mat_ezs">#REF!</definedName>
    <definedName name="mat_mr">#REF!</definedName>
    <definedName name="mat_oz">#REF!</definedName>
    <definedName name="mat_sk">#REF!</definedName>
    <definedName name="mat_vjezd">#REF!</definedName>
    <definedName name="MATACCESS">#REF!</definedName>
    <definedName name="MATACCESS_MONT">#REF!</definedName>
    <definedName name="MATAV">#REF!</definedName>
    <definedName name="matav2">#REF!</definedName>
    <definedName name="MATCCTV">#REF!</definedName>
    <definedName name="MATCCTV_MONT">#REF!</definedName>
    <definedName name="MATDT">#REF!</definedName>
    <definedName name="MATel">#REF!</definedName>
    <definedName name="MATEPS">#REF!</definedName>
    <definedName name="MATEPS_MONT">#REF!</definedName>
    <definedName name="material">#REF!</definedName>
    <definedName name="Material_trasy">#REF!</definedName>
    <definedName name="MATEZS">#REF!</definedName>
    <definedName name="MATEZS_MONT">#REF!</definedName>
    <definedName name="matezs2">'[15]PA-Philips'!$L$1</definedName>
    <definedName name="matezs3" localSheetId="5">#REF!</definedName>
    <definedName name="matezs3" localSheetId="6">#REF!</definedName>
    <definedName name="matezs3" localSheetId="13">#REF!</definedName>
    <definedName name="matezs3" localSheetId="14">#REF!</definedName>
    <definedName name="matezs3" localSheetId="15">#REF!</definedName>
    <definedName name="matezs3">#REF!</definedName>
    <definedName name="MATINTERKOM" localSheetId="5">#REF!</definedName>
    <definedName name="MATINTERKOM" localSheetId="6">#REF!</definedName>
    <definedName name="MATINTERKOM" localSheetId="13">#REF!</definedName>
    <definedName name="MATINTERKOM" localSheetId="14">#REF!</definedName>
    <definedName name="MATINTERKOM" localSheetId="15">#REF!</definedName>
    <definedName name="MATINTERKOM">#REF!</definedName>
    <definedName name="MATINTERKOM_MONT" localSheetId="5">#REF!</definedName>
    <definedName name="MATINTERKOM_MONT" localSheetId="6">#REF!</definedName>
    <definedName name="MATINTERKOM_MONT" localSheetId="13">#REF!</definedName>
    <definedName name="MATINTERKOM_MONT" localSheetId="14">#REF!</definedName>
    <definedName name="MATINTERKOM_MONT" localSheetId="15">#REF!</definedName>
    <definedName name="MATINTERKOM_MONT">#REF!</definedName>
    <definedName name="MATJC">#REF!</definedName>
    <definedName name="MATJC_DOD">#REF!</definedName>
    <definedName name="MATJC_MONT">#REF!</definedName>
    <definedName name="MATLF">#REF!</definedName>
    <definedName name="MATOST">#REF!</definedName>
    <definedName name="MATPA">#REF!</definedName>
    <definedName name="MATSITPRIVOD">#REF!</definedName>
    <definedName name="MATSK">#REF!</definedName>
    <definedName name="MATSK_MONT">#REF!</definedName>
    <definedName name="MATSTA">#REF!</definedName>
    <definedName name="MATTLF">#REF!</definedName>
    <definedName name="MATZAT">#REF!</definedName>
    <definedName name="MATZEM">#REF!</definedName>
    <definedName name="MATZEM_MONT">#REF!</definedName>
    <definedName name="MAVYTR">#REF!</definedName>
    <definedName name="Mena" localSheetId="2">[16]Stavba!$J$29</definedName>
    <definedName name="Mena" localSheetId="3">[16]Stavba!$J$29</definedName>
    <definedName name="Mena" localSheetId="4">[16]Stavba!$J$29</definedName>
    <definedName name="Mena" localSheetId="5">[17]Stavba!$J$29</definedName>
    <definedName name="Mena" localSheetId="6">[17]Stavba!$J$29</definedName>
    <definedName name="Mena" localSheetId="13">[18]Stavba!$J$29</definedName>
    <definedName name="Mena" localSheetId="14">[19]Stavba!$J$29</definedName>
    <definedName name="Mena" localSheetId="1">Rekapitulace!$J$25</definedName>
    <definedName name="Mena" localSheetId="10">[3]Stavba!$J$29</definedName>
    <definedName name="Mena" localSheetId="9">[4]Stavba!$J$29</definedName>
    <definedName name="Mena">#REF!</definedName>
    <definedName name="MistoStavby" localSheetId="1">Rekapitulace!$D$4</definedName>
    <definedName name="MistoStavby">#REF!</definedName>
    <definedName name="MJ">#REF!</definedName>
    <definedName name="MO">#REF!</definedName>
    <definedName name="MONINSMATEEZS">#REF!</definedName>
    <definedName name="Mont">#REF!</definedName>
    <definedName name="Mont.inst_mat">#REF!</definedName>
    <definedName name="mont_cctv">#REF!</definedName>
    <definedName name="MONT_EPS">#REF!</definedName>
    <definedName name="mont_ezs">#REF!</definedName>
    <definedName name="Mont_inst_mat">#REF!</definedName>
    <definedName name="mont_mr">#REF!</definedName>
    <definedName name="mont_oz">#REF!</definedName>
    <definedName name="mont_sk">#REF!</definedName>
    <definedName name="mont_tras">#REF!</definedName>
    <definedName name="mont_vjezd">#REF!</definedName>
    <definedName name="mont1">[1]ACCESS!$M$1</definedName>
    <definedName name="MONTAV">#REF!</definedName>
    <definedName name="montav2">#REF!</definedName>
    <definedName name="montaz">#REF!</definedName>
    <definedName name="Montaz0">#REF!</definedName>
    <definedName name="Montáž">#REF!</definedName>
    <definedName name="Montážnípráce">[13]Proměnné!$F$6</definedName>
    <definedName name="MONTCCTV" localSheetId="5">#REF!</definedName>
    <definedName name="MONTCCTV" localSheetId="6">#REF!</definedName>
    <definedName name="MONTCCTV" localSheetId="13">#REF!</definedName>
    <definedName name="MONTCCTV" localSheetId="14">#REF!</definedName>
    <definedName name="MONTCCTV" localSheetId="15">#REF!</definedName>
    <definedName name="MONTCCTV">#REF!</definedName>
    <definedName name="MONTDT" localSheetId="5">#REF!</definedName>
    <definedName name="MONTDT" localSheetId="6">#REF!</definedName>
    <definedName name="MONTDT" localSheetId="13">#REF!</definedName>
    <definedName name="MONTDT" localSheetId="14">#REF!</definedName>
    <definedName name="MONTDT" localSheetId="15">#REF!</definedName>
    <definedName name="MONTDT">#REF!</definedName>
    <definedName name="MONTEL" localSheetId="5">#REF!</definedName>
    <definedName name="MONTEL" localSheetId="6">#REF!</definedName>
    <definedName name="MONTEL" localSheetId="13">#REF!</definedName>
    <definedName name="MONTEL" localSheetId="14">#REF!</definedName>
    <definedName name="MONTEL" localSheetId="15">#REF!</definedName>
    <definedName name="MONTEL">#REF!</definedName>
    <definedName name="MONTEPS">#REF!</definedName>
    <definedName name="MONTEZS">#REF!</definedName>
    <definedName name="montezs2">'[15]PA-Philips'!$M$1</definedName>
    <definedName name="montezs3" localSheetId="5">#REF!</definedName>
    <definedName name="montezs3" localSheetId="6">#REF!</definedName>
    <definedName name="montezs3" localSheetId="13">#REF!</definedName>
    <definedName name="montezs3" localSheetId="14">#REF!</definedName>
    <definedName name="montezs3" localSheetId="15">#REF!</definedName>
    <definedName name="montezs3">#REF!</definedName>
    <definedName name="MONTINST_EPS" localSheetId="5">#REF!</definedName>
    <definedName name="MONTINST_EPS" localSheetId="6">#REF!</definedName>
    <definedName name="MONTINST_EPS" localSheetId="13">#REF!</definedName>
    <definedName name="MONTINST_EPS" localSheetId="14">#REF!</definedName>
    <definedName name="MONTINST_EPS" localSheetId="15">#REF!</definedName>
    <definedName name="MONTINST_EPS">#REF!</definedName>
    <definedName name="MONTINSTEPS" localSheetId="5">#REF!</definedName>
    <definedName name="MONTINSTEPS" localSheetId="6">#REF!</definedName>
    <definedName name="MONTINSTEPS" localSheetId="13">#REF!</definedName>
    <definedName name="MONTINSTEPS" localSheetId="14">#REF!</definedName>
    <definedName name="MONTINSTEPS" localSheetId="15">#REF!</definedName>
    <definedName name="MONTINSTEPS">#REF!</definedName>
    <definedName name="MONTJC">#REF!</definedName>
    <definedName name="MONTOST">#REF!</definedName>
    <definedName name="MONTPA">#REF!</definedName>
    <definedName name="MONTSITPRIVOD">#REF!</definedName>
    <definedName name="MONTSTA">#REF!</definedName>
    <definedName name="MONTTLF">#REF!</definedName>
    <definedName name="MONTVYTR">#REF!</definedName>
    <definedName name="MONTZAR">#REF!</definedName>
    <definedName name="MONTZAT">#REF!</definedName>
    <definedName name="MR_ING_DOD">#REF!</definedName>
    <definedName name="MR_ING_MONT">#REF!</definedName>
    <definedName name="MR_KAB_DOD">#REF!</definedName>
    <definedName name="MR_KAB_MONT">#REF!</definedName>
    <definedName name="MR_TRASY_DOD">#REF!</definedName>
    <definedName name="MR_TRASY_MONT">#REF!</definedName>
    <definedName name="MR_ZAR_DOD">#REF!</definedName>
    <definedName name="MR_ZAR_MONT">#REF!</definedName>
    <definedName name="mrma">#REF!</definedName>
    <definedName name="mrmat">[2]REKAPITULACE!#REF!</definedName>
    <definedName name="mrmo">#REF!</definedName>
    <definedName name="mrmont">[2]REKAPITULACE!#REF!</definedName>
    <definedName name="mterial">#REF!</definedName>
    <definedName name="nak">#REF!</definedName>
    <definedName name="Nákup_Autocont">#REF!</definedName>
    <definedName name="NazevDilu">#REF!</definedName>
    <definedName name="nazevobjektu" localSheetId="1">Rekapitulace!$E$3</definedName>
    <definedName name="nazevobjektu">#REF!</definedName>
    <definedName name="NazevRozpoctu" localSheetId="13">'[5]Krycí list'!$D$2</definedName>
    <definedName name="NazevRozpoctu" localSheetId="14">'[5]Krycí list'!$D$2</definedName>
    <definedName name="NazevRozpoctu" localSheetId="10">'[5]Krycí list'!$D$2</definedName>
    <definedName name="NazevRozpoctu">'[6]Krycí list'!$D$2</definedName>
    <definedName name="nazevstavby" localSheetId="13">'[5]Krycí list'!$C$7</definedName>
    <definedName name="nazevstavby" localSheetId="14">'[5]Krycí list'!$C$7</definedName>
    <definedName name="NazevStavby" localSheetId="1">Rekapitulace!$E$2</definedName>
    <definedName name="nazevstavby" localSheetId="10">'[5]Krycí list'!$C$7</definedName>
    <definedName name="nazevstavby">'[6]Krycí list'!$C$7</definedName>
    <definedName name="NazevStavebnihoRozpoctu" localSheetId="1">Rekapitulace!$E$4</definedName>
    <definedName name="NazevStavebnihoRozpoctu">#REF!</definedName>
    <definedName name="_xlnm.Print_Titles" localSheetId="2">'ARS SO01'!$1:$7</definedName>
    <definedName name="_xlnm.Print_Titles" localSheetId="3">'ARS střecha SO01'!$1:$7</definedName>
    <definedName name="_xlnm.Print_Titles" localSheetId="4">'ARS střecha SO02'!$1:$7</definedName>
    <definedName name="_xlnm.Print_Titles" localSheetId="5">'ARS střecha SO03'!$1:$7</definedName>
    <definedName name="_xlnm.Print_Titles" localSheetId="6">'ARS střecha SO04'!$1:$7</definedName>
    <definedName name="_xlnm.Print_Titles" localSheetId="13">'Hrom SO03'!$1:$7</definedName>
    <definedName name="_xlnm.Print_Titles" localSheetId="14">'Hrom SO04'!$1:$7</definedName>
    <definedName name="_xlnm.Print_Titles" localSheetId="15">'MaR SO01'!$5:$7</definedName>
    <definedName name="_xlnm.Print_Titles" localSheetId="10">'Silnopr SO01'!$1:$7</definedName>
    <definedName name="_xlnm.Print_Titles" localSheetId="7">ÚTSO01!$1:$6</definedName>
    <definedName name="_xlnm.Print_Titles" localSheetId="9">'VZT SO01'!$1:$7</definedName>
    <definedName name="_xlnm.Print_Titles" localSheetId="8">'ZTI SO01'!$1:$6</definedName>
    <definedName name="oadresa" localSheetId="1">Rekapitulace!$D$6</definedName>
    <definedName name="oadresa">#REF!</definedName>
    <definedName name="Objednatel" localSheetId="1">Rekapitulace!$D$5</definedName>
    <definedName name="Objednatel">#REF!</definedName>
    <definedName name="Objekt" localSheetId="1">Rekapitulace!#REF!</definedName>
    <definedName name="OBKLADY" localSheetId="15">'[20]6.patro'!#REF!</definedName>
    <definedName name="OBKLADY">'[21]6.patro'!#REF!</definedName>
    <definedName name="_xlnm.Print_Area" localSheetId="2">'ARS SO01'!$A$1:$Y$735</definedName>
    <definedName name="_xlnm.Print_Area" localSheetId="3">'ARS střecha SO01'!$A$1:$Y$91</definedName>
    <definedName name="_xlnm.Print_Area" localSheetId="4">'ARS střecha SO02'!$A$1:$Y$93</definedName>
    <definedName name="_xlnm.Print_Area" localSheetId="5">'ARS střecha SO03'!$A$1:$Y$88</definedName>
    <definedName name="_xlnm.Print_Area" localSheetId="6">'ARS střecha SO04'!$A$1:$Y$96</definedName>
    <definedName name="_xlnm.Print_Area" localSheetId="13">'Hrom SO03'!$A$1:$Y$27</definedName>
    <definedName name="_xlnm.Print_Area" localSheetId="14">'Hrom SO04'!$A$1:$Y$27</definedName>
    <definedName name="_xlnm.Print_Area" localSheetId="15">'MaR SO01'!$A$1:$M$84</definedName>
    <definedName name="_xlnm.Print_Area" localSheetId="1">Rekapitulace!$A$1:$J$47</definedName>
    <definedName name="_xlnm.Print_Area" localSheetId="10">'Silnopr SO01'!$A$1:$Y$437</definedName>
    <definedName name="_xlnm.Print_Area" localSheetId="7">ÚTSO01!$A$1:$K$75</definedName>
    <definedName name="_xlnm.Print_Area" localSheetId="9">'VZT SO01'!$A$1:$X$13</definedName>
    <definedName name="_xlnm.Print_Area" localSheetId="8">'ZTI SO01'!$A$1:$K$160</definedName>
    <definedName name="_xlnm.Print_Area" localSheetId="12">'Zvuk SO01'!$A$1:$H$60</definedName>
    <definedName name="odic" localSheetId="1">Rekapitulace!$I$6</definedName>
    <definedName name="oico" localSheetId="1">Rekapitulace!$I$5</definedName>
    <definedName name="okfmat">[2]REKAPITULACE!#REF!</definedName>
    <definedName name="okfmont">[2]REKAPITULACE!#REF!</definedName>
    <definedName name="okno" localSheetId="15">#REF!</definedName>
    <definedName name="okno">#REF!</definedName>
    <definedName name="omisto" localSheetId="1">Rekapitulace!$E$7</definedName>
    <definedName name="onazev" localSheetId="1">Rekapitulace!$D$6</definedName>
    <definedName name="ooo">#REF!</definedName>
    <definedName name="opsc" localSheetId="1">Rekapitulace!$D$7</definedName>
    <definedName name="ozmat">#REF!</definedName>
    <definedName name="ozmont">#REF!</definedName>
    <definedName name="padresa" localSheetId="1">Rekapitulace!$D$9</definedName>
    <definedName name="padresa">#REF!</definedName>
    <definedName name="PARAPETY" localSheetId="15">'[20]6.patro'!#REF!</definedName>
    <definedName name="PARAPETY">'[21]6.patro'!#REF!</definedName>
    <definedName name="parkmat" localSheetId="5">#REF!</definedName>
    <definedName name="parkmat" localSheetId="6">#REF!</definedName>
    <definedName name="parkmat" localSheetId="13">#REF!</definedName>
    <definedName name="parkmat" localSheetId="14">#REF!</definedName>
    <definedName name="parkmat" localSheetId="15">#REF!</definedName>
    <definedName name="parkmat">#REF!</definedName>
    <definedName name="parkmont" localSheetId="5">#REF!</definedName>
    <definedName name="parkmont" localSheetId="6">#REF!</definedName>
    <definedName name="parkmont" localSheetId="13">#REF!</definedName>
    <definedName name="parkmont" localSheetId="14">#REF!</definedName>
    <definedName name="parkmont" localSheetId="15">#REF!</definedName>
    <definedName name="parkmont">#REF!</definedName>
    <definedName name="pdic" localSheetId="1">Rekapitulace!$I$9</definedName>
    <definedName name="pdic">#REF!</definedName>
    <definedName name="pico" localSheetId="1">Rekapitulace!$I$8</definedName>
    <definedName name="pico">#REF!</definedName>
    <definedName name="pmisto" localSheetId="1">Rekapitulace!$E$10</definedName>
    <definedName name="pmisto">#REF!</definedName>
    <definedName name="PocetMJ" localSheetId="2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13">#REF!</definedName>
    <definedName name="PocetMJ" localSheetId="14">#REF!</definedName>
    <definedName name="PocetMJ" localSheetId="10">#REF!</definedName>
    <definedName name="PocetMJ" localSheetId="9">#REF!</definedName>
    <definedName name="PocetMJ">#REF!</definedName>
    <definedName name="PODLAHY" localSheetId="15">'[20]6.patro'!#REF!</definedName>
    <definedName name="PODLAHY">'[21]6.patro'!#REF!</definedName>
    <definedName name="ponížení" localSheetId="5">#REF!</definedName>
    <definedName name="ponížení" localSheetId="6">#REF!</definedName>
    <definedName name="ponížení" localSheetId="13">#REF!</definedName>
    <definedName name="ponížení" localSheetId="14">#REF!</definedName>
    <definedName name="ponížení" localSheetId="15">#REF!</definedName>
    <definedName name="ponížení">#REF!</definedName>
    <definedName name="PoptavkaID" localSheetId="1">Rekapitulace!$A$1</definedName>
    <definedName name="PoptavkaID">#REF!</definedName>
    <definedName name="Poznamka">#REF!</definedName>
    <definedName name="ppp">#REF!</definedName>
    <definedName name="pPSC" localSheetId="1">Rekapitulace!$D$10</definedName>
    <definedName name="pPSC">#REF!</definedName>
    <definedName name="Projektant" localSheetId="1">Rekapitulace!$D$8</definedName>
    <definedName name="Projektant">#REF!</definedName>
    <definedName name="Přehled" localSheetId="15">#REF!</definedName>
    <definedName name="Přehled">#REF!</definedName>
    <definedName name="PSV">#REF!</definedName>
    <definedName name="PSV0">#REF!</definedName>
    <definedName name="rezerva">#REF!</definedName>
    <definedName name="rezerva_so002">#REF!</definedName>
    <definedName name="Rok_nabídky" localSheetId="15">#REF!</definedName>
    <definedName name="Rok_nabídky">#REF!</definedName>
    <definedName name="rozmat">[2]REKAPITULACE!#REF!</definedName>
    <definedName name="rozmont">[2]REKAPITULACE!#REF!</definedName>
    <definedName name="rrr">#REF!</definedName>
    <definedName name="s">#REF!</definedName>
    <definedName name="SazbaDPH1" localSheetId="13">'[5]Krycí list'!$C$30</definedName>
    <definedName name="SazbaDPH1" localSheetId="14">'[5]Krycí list'!$C$30</definedName>
    <definedName name="SazbaDPH1" localSheetId="1">Rekapitulace!$E$20</definedName>
    <definedName name="SazbaDPH1" localSheetId="10">'[5]Krycí list'!$C$30</definedName>
    <definedName name="SazbaDPH1">'[6]Krycí list'!$C$30</definedName>
    <definedName name="SazbaDPH2" localSheetId="13">'[5]Krycí list'!$C$32</definedName>
    <definedName name="SazbaDPH2" localSheetId="14">'[5]Krycí list'!$C$32</definedName>
    <definedName name="SazbaDPH2" localSheetId="1">Rekapitulace!$E$22</definedName>
    <definedName name="SazbaDPH2" localSheetId="10">'[5]Krycí list'!$C$32</definedName>
    <definedName name="SazbaDPH2">'[6]Krycí list'!$C$32</definedName>
    <definedName name="sdfasf" localSheetId="5">#REF!</definedName>
    <definedName name="sdfasf" localSheetId="6">#REF!</definedName>
    <definedName name="sdfasf" localSheetId="13">#REF!</definedName>
    <definedName name="sdfasf" localSheetId="14">#REF!</definedName>
    <definedName name="sdfasf" localSheetId="15">#REF!</definedName>
    <definedName name="sdfasf">#REF!</definedName>
    <definedName name="SIT_EPS" localSheetId="5">#REF!</definedName>
    <definedName name="SIT_EPS" localSheetId="6">#REF!</definedName>
    <definedName name="SIT_EPS" localSheetId="13">#REF!</definedName>
    <definedName name="SIT_EPS" localSheetId="14">#REF!</definedName>
    <definedName name="SIT_EPS" localSheetId="15">#REF!</definedName>
    <definedName name="SIT_EPS">#REF!</definedName>
    <definedName name="SITMONT_EPS" localSheetId="5">#REF!</definedName>
    <definedName name="SITMONT_EPS" localSheetId="6">#REF!</definedName>
    <definedName name="SITMONT_EPS" localSheetId="13">#REF!</definedName>
    <definedName name="SITMONT_EPS" localSheetId="14">#REF!</definedName>
    <definedName name="SITMONT_EPS" localSheetId="15">#REF!</definedName>
    <definedName name="SITMONT_EPS">#REF!</definedName>
    <definedName name="SK_ING_DOD">#REF!</definedName>
    <definedName name="SK_ING_MONT">#REF!</definedName>
    <definedName name="SK_KAB_DOD">#REF!</definedName>
    <definedName name="SK_KAB_MONT">#REF!</definedName>
    <definedName name="SK_TRASY_DOD">#REF!</definedName>
    <definedName name="SK_TRASY_MONT">#REF!</definedName>
    <definedName name="SK_ZAR_DOD">#REF!</definedName>
    <definedName name="SK_ZAR_MONT">#REF!</definedName>
    <definedName name="skma">#REF!</definedName>
    <definedName name="skmat">[2]REKAPITULACE!#REF!</definedName>
    <definedName name="skmo">#REF!</definedName>
    <definedName name="skmont">[2]REKAPITULACE!#REF!</definedName>
    <definedName name="SloupecCC" localSheetId="2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13">#REF!</definedName>
    <definedName name="SloupecCC" localSheetId="14">#REF!</definedName>
    <definedName name="SloupecCC" localSheetId="10">#REF!</definedName>
    <definedName name="SloupecCC" localSheetId="9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13">#REF!</definedName>
    <definedName name="SloupecCisloPol" localSheetId="14">#REF!</definedName>
    <definedName name="SloupecCisloPol" localSheetId="10">#REF!</definedName>
    <definedName name="SloupecCisloPol" localSheetId="9">#REF!</definedName>
    <definedName name="SloupecCisloPol">#REF!</definedName>
    <definedName name="SloupecCH">#REF!</definedName>
    <definedName name="SloupecJC" localSheetId="2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13">#REF!</definedName>
    <definedName name="SloupecJC" localSheetId="14">#REF!</definedName>
    <definedName name="SloupecJC" localSheetId="10">#REF!</definedName>
    <definedName name="SloupecJC" localSheetId="9">#REF!</definedName>
    <definedName name="SloupecJC">#REF!</definedName>
    <definedName name="SloupecJH">#REF!</definedName>
    <definedName name="SloupecMJ" localSheetId="2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13">#REF!</definedName>
    <definedName name="SloupecMJ" localSheetId="14">#REF!</definedName>
    <definedName name="SloupecMJ" localSheetId="10">#REF!</definedName>
    <definedName name="SloupecMJ" localSheetId="9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13">#REF!</definedName>
    <definedName name="SloupecMnozstvi" localSheetId="14">#REF!</definedName>
    <definedName name="SloupecMnozstvi" localSheetId="10">#REF!</definedName>
    <definedName name="SloupecMnozstvi" localSheetId="9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13">#REF!</definedName>
    <definedName name="SloupecNazPol" localSheetId="14">#REF!</definedName>
    <definedName name="SloupecNazPol" localSheetId="10">#REF!</definedName>
    <definedName name="SloupecNazPol" localSheetId="9">#REF!</definedName>
    <definedName name="SloupecNazPol">#REF!</definedName>
    <definedName name="SloupecPC" localSheetId="2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13">#REF!</definedName>
    <definedName name="SloupecPC" localSheetId="14">#REF!</definedName>
    <definedName name="SloupecPC" localSheetId="10">#REF!</definedName>
    <definedName name="SloupecPC" localSheetId="9">#REF!</definedName>
    <definedName name="SloupecPC">#REF!</definedName>
    <definedName name="solver_lin" localSheetId="7" hidden="1">0</definedName>
    <definedName name="solver_lin" localSheetId="8" hidden="1">0</definedName>
    <definedName name="solver_num" localSheetId="7" hidden="1">0</definedName>
    <definedName name="solver_num" localSheetId="8" hidden="1">0</definedName>
    <definedName name="solver_opt" localSheetId="7" hidden="1">ÚTSO01!#REF!</definedName>
    <definedName name="solver_opt" localSheetId="8" hidden="1">'ZTI SO01'!#REF!</definedName>
    <definedName name="solver_typ" localSheetId="7" hidden="1">1</definedName>
    <definedName name="solver_typ" localSheetId="8" hidden="1">1</definedName>
    <definedName name="solver_val" localSheetId="7" hidden="1">0</definedName>
    <definedName name="solver_val" localSheetId="8" hidden="1">0</definedName>
    <definedName name="soupis_EZS_AKU38" localSheetId="5">#REF!</definedName>
    <definedName name="soupis_EZS_AKU38" localSheetId="6">#REF!</definedName>
    <definedName name="soupis_EZS_AKU38" localSheetId="13">#REF!</definedName>
    <definedName name="soupis_EZS_AKU38" localSheetId="14">#REF!</definedName>
    <definedName name="soupis_EZS_AKU38" localSheetId="15">#REF!</definedName>
    <definedName name="soupis_EZS_AKU38">#REF!</definedName>
    <definedName name="soupis_EZS_B9501" localSheetId="5">#REF!</definedName>
    <definedName name="soupis_EZS_B9501" localSheetId="6">#REF!</definedName>
    <definedName name="soupis_EZS_B9501" localSheetId="13">#REF!</definedName>
    <definedName name="soupis_EZS_B9501" localSheetId="14">#REF!</definedName>
    <definedName name="soupis_EZS_B9501" localSheetId="15">#REF!</definedName>
    <definedName name="soupis_EZS_B9501">#REF!</definedName>
    <definedName name="soupis_EZS_CYH" localSheetId="5">#REF!</definedName>
    <definedName name="soupis_EZS_CYH" localSheetId="6">#REF!</definedName>
    <definedName name="soupis_EZS_CYH" localSheetId="13">#REF!</definedName>
    <definedName name="soupis_EZS_CYH" localSheetId="14">#REF!</definedName>
    <definedName name="soupis_EZS_CYH" localSheetId="15">#REF!</definedName>
    <definedName name="soupis_EZS_CYH">#REF!</definedName>
    <definedName name="soupis_EZS_CYKY">#REF!</definedName>
    <definedName name="soupis_EZS_ext_SIR">#REF!</definedName>
    <definedName name="soupis_EZS_GLASS">#REF!</definedName>
    <definedName name="soupis_EZS_int_SIR">#REF!</definedName>
    <definedName name="soupis_EZS_J24">#REF!</definedName>
    <definedName name="soupis_EZS_J40">#REF!</definedName>
    <definedName name="soupis_EZS_klavesnice">#REF!</definedName>
    <definedName name="soupis_EZS_koncentrator">#REF!</definedName>
    <definedName name="soupis_EZS_kryt_Z40">#REF!</definedName>
    <definedName name="soupis_EZS_MG_dvere">#REF!</definedName>
    <definedName name="soupis_EZS_MG_vrata">#REF!</definedName>
    <definedName name="soupis_EZS_PIR_dl_dosah_RX40QZD">#REF!</definedName>
    <definedName name="soupis_EZS_PIR_dual">#REF!</definedName>
    <definedName name="soupis_EZS_PIR_RX40QZD">#REF!</definedName>
    <definedName name="soupis_EZS_signalizace">#REF!</definedName>
    <definedName name="soupis_EZS_UTP">#REF!</definedName>
    <definedName name="soupis_EZS_Zdroj_10A">#REF!</definedName>
    <definedName name="Specifikace" localSheetId="15">#REF!</definedName>
    <definedName name="Specifikace">#REF!</definedName>
    <definedName name="STA_ING_DOD">#REF!</definedName>
    <definedName name="STA_ING_MONT">#REF!</definedName>
    <definedName name="STA_KAB_DOD">#REF!</definedName>
    <definedName name="STA_KAB_MONT">#REF!</definedName>
    <definedName name="STA_TRASY_DOD">#REF!</definedName>
    <definedName name="STA_TRASY_MONT">#REF!</definedName>
    <definedName name="STA_ZAR_DOD">#REF!</definedName>
    <definedName name="STA_ZAR_MONT">#REF!</definedName>
    <definedName name="STA_ZAŘ_DOD">#REF!</definedName>
    <definedName name="stama">#REF!</definedName>
    <definedName name="stamat">[2]REKAPITULACE!#REF!</definedName>
    <definedName name="stamo">#REF!</definedName>
    <definedName name="stamont">[2]REKAPITULACE!#REF!</definedName>
    <definedName name="STĚNY" localSheetId="15">'[20]6.patro'!#REF!</definedName>
    <definedName name="STĚNY">'[21]6.patro'!#REF!</definedName>
    <definedName name="STROPY" localSheetId="15">'[20]6.patro'!#REF!</definedName>
    <definedName name="STROPY">'[21]6.patro'!#REF!</definedName>
    <definedName name="ŠPALETY" localSheetId="15">'[20]6.patro'!#REF!</definedName>
    <definedName name="ŠPALETY">'[21]6.patro'!#REF!</definedName>
    <definedName name="telmat" localSheetId="5">#REF!</definedName>
    <definedName name="telmat" localSheetId="6">#REF!</definedName>
    <definedName name="telmat" localSheetId="13">#REF!</definedName>
    <definedName name="telmat" localSheetId="14">#REF!</definedName>
    <definedName name="telmat" localSheetId="15">#REF!</definedName>
    <definedName name="telmat">#REF!</definedName>
    <definedName name="telmont" localSheetId="5">#REF!</definedName>
    <definedName name="telmont" localSheetId="6">#REF!</definedName>
    <definedName name="telmont" localSheetId="13">#REF!</definedName>
    <definedName name="telmont" localSheetId="14">#REF!</definedName>
    <definedName name="telmont" localSheetId="15">#REF!</definedName>
    <definedName name="telmont">#REF!</definedName>
    <definedName name="tlfmat" localSheetId="5">[2]REKAPITULACE!#REF!</definedName>
    <definedName name="tlfmat" localSheetId="6">[2]REKAPITULACE!#REF!</definedName>
    <definedName name="tlfmat" localSheetId="13">[2]REKAPITULACE!#REF!</definedName>
    <definedName name="tlfmat" localSheetId="14">[2]REKAPITULACE!#REF!</definedName>
    <definedName name="tlfmat" localSheetId="15">[2]REKAPITULACE!#REF!</definedName>
    <definedName name="tlfmat">[2]REKAPITULACE!#REF!</definedName>
    <definedName name="tlfmont" localSheetId="5">[2]REKAPITULACE!#REF!</definedName>
    <definedName name="tlfmont" localSheetId="6">[2]REKAPITULACE!#REF!</definedName>
    <definedName name="tlfmont" localSheetId="13">[2]REKAPITULACE!#REF!</definedName>
    <definedName name="tlfmont" localSheetId="14">[2]REKAPITULACE!#REF!</definedName>
    <definedName name="tlfmont" localSheetId="15">[2]REKAPITULACE!#REF!</definedName>
    <definedName name="tlfmont">[2]REKAPITULACE!#REF!</definedName>
    <definedName name="trasy_mont" localSheetId="5">#REF!</definedName>
    <definedName name="trasy_mont" localSheetId="6">#REF!</definedName>
    <definedName name="trasy_mont" localSheetId="13">#REF!</definedName>
    <definedName name="trasy_mont" localSheetId="14">#REF!</definedName>
    <definedName name="trasy_mont" localSheetId="15">#REF!</definedName>
    <definedName name="trasy_mont">#REF!</definedName>
    <definedName name="trasymat">[2]REKAPITULACE!$I$3</definedName>
    <definedName name="trasymont">[2]REKAPITULACE!$J$3</definedName>
    <definedName name="tuma">#REF!</definedName>
    <definedName name="tumat">[2]REKAPITULACE!#REF!</definedName>
    <definedName name="túmat">[2]REKAPITULACE!#REF!</definedName>
    <definedName name="tumo">#REF!</definedName>
    <definedName name="Typ" localSheetId="15">([7]MaR!$C$151:$C$161,[7]MaR!$C$44:$C$143)</definedName>
    <definedName name="Typ">#REF!</definedName>
    <definedName name="Typ_10" localSheetId="15">([8]MaR!$C$151:$C$161,[8]MaR!$C$44:$C$143)</definedName>
    <definedName name="Typ_10">([9]MaR!$C$151:$C$161,[9]MaR!$C$44:$C$143)</definedName>
    <definedName name="Typ_11" localSheetId="15">([8]MaR!$C$151:$C$161,[8]MaR!$C$44:$C$143)</definedName>
    <definedName name="Typ_11">([9]MaR!$C$151:$C$161,[9]MaR!$C$44:$C$143)</definedName>
    <definedName name="Typ_12" localSheetId="15">([8]MaR!$C$151:$C$161,[8]MaR!$C$44:$C$143)</definedName>
    <definedName name="Typ_12">([9]MaR!$C$151:$C$161,[9]MaR!$C$44:$C$143)</definedName>
    <definedName name="Typ_13" localSheetId="15">([8]MaR!$C$151:$C$161,[8]MaR!$C$44:$C$143)</definedName>
    <definedName name="Typ_13">([9]MaR!$C$151:$C$161,[9]MaR!$C$44:$C$143)</definedName>
    <definedName name="Typ_14" localSheetId="15">([8]MaR!$C$151:$C$161,[8]MaR!$C$44:$C$143)</definedName>
    <definedName name="Typ_14">([9]MaR!$C$151:$C$161,[9]MaR!$C$44:$C$143)</definedName>
    <definedName name="Typ_15" localSheetId="15">([8]MaR!$C$151:$C$161,[8]MaR!$C$44:$C$143)</definedName>
    <definedName name="Typ_15">([9]MaR!$C$151:$C$161,[9]MaR!$C$44:$C$143)</definedName>
    <definedName name="Typ_16" localSheetId="15">([8]MaR!$C$151:$C$161,[8]MaR!$C$44:$C$143)</definedName>
    <definedName name="Typ_16">([9]MaR!$C$151:$C$161,[9]MaR!$C$44:$C$143)</definedName>
    <definedName name="Typ_17" localSheetId="15">([8]MaR!$C$151:$C$161,[8]MaR!$C$44:$C$143)</definedName>
    <definedName name="Typ_17">([9]MaR!$C$151:$C$161,[9]MaR!$C$44:$C$143)</definedName>
    <definedName name="Typ_4" localSheetId="15">([10]List1!$C$151:$C$161,[10]List1!$C$44:$C$143)</definedName>
    <definedName name="Typ_4">([11]List1!$C$151:$C$161,[11]List1!$C$44:$C$143)</definedName>
    <definedName name="Typ_9" localSheetId="15">([8]MaR!$C$151:$C$161,[8]MaR!$C$44:$C$143)</definedName>
    <definedName name="Typ_9">([9]MaR!$C$151:$C$161,[9]MaR!$C$44:$C$143)</definedName>
    <definedName name="uuu" localSheetId="5">#REF!</definedName>
    <definedName name="uuu" localSheetId="6">#REF!</definedName>
    <definedName name="uuu" localSheetId="13">#REF!</definedName>
    <definedName name="uuu" localSheetId="14">#REF!</definedName>
    <definedName name="uuu" localSheetId="15">#REF!</definedName>
    <definedName name="uuu">#REF!</definedName>
    <definedName name="VRN" localSheetId="5">#REF!</definedName>
    <definedName name="VRN" localSheetId="6">#REF!</definedName>
    <definedName name="VRN" localSheetId="13">#REF!</definedName>
    <definedName name="VRN" localSheetId="14">#REF!</definedName>
    <definedName name="VRN" localSheetId="15">#REF!</definedName>
    <definedName name="VRN">#REF!</definedName>
    <definedName name="VRNKc" localSheetId="15">#REF!</definedName>
    <definedName name="VRNKc">#REF!</definedName>
    <definedName name="VRNnazev">#REF!</definedName>
    <definedName name="VRNproc">#REF!</definedName>
    <definedName name="VRNzakl">#REF!</definedName>
    <definedName name="vsmat">[2]REKAPITULACE!#REF!</definedName>
    <definedName name="vsmont">[2]REKAPITULACE!#REF!</definedName>
    <definedName name="vtma">#REF!</definedName>
    <definedName name="vtmo">#REF!</definedName>
    <definedName name="vyp">#REF!</definedName>
    <definedName name="VÝPLNĚ" localSheetId="15">'[20]6.patro'!#REF!</definedName>
    <definedName name="VÝPLNĚ">'[21]6.patro'!#REF!</definedName>
    <definedName name="Vypracoval" localSheetId="1">Rekapitulace!$D$14</definedName>
    <definedName name="Vypracoval">#REF!</definedName>
    <definedName name="vyvmat">[2]REKAPITULACE!#REF!</definedName>
    <definedName name="vyvmont">[2]REKAPITULACE!#REF!</definedName>
    <definedName name="wifimat">[2]REKAPITULACE!#REF!</definedName>
    <definedName name="wifimont">[2]REKAPITULACE!#REF!</definedName>
    <definedName name="ww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Rekapitulace!$B$1:$J$32</definedName>
    <definedName name="Zakazka">#REF!</definedName>
    <definedName name="Zaklad22">#REF!</definedName>
    <definedName name="Zaklad5">#REF!</definedName>
    <definedName name="ZakladDPHSni" localSheetId="5">#REF!</definedName>
    <definedName name="ZakladDPHSni" localSheetId="6">#REF!</definedName>
    <definedName name="ZakladDPHSni" localSheetId="13">#REF!</definedName>
    <definedName name="ZakladDPHSni" localSheetId="14">#REF!</definedName>
    <definedName name="ZakladDPHSni" localSheetId="1">Rekapitulace!$G$20</definedName>
    <definedName name="ZakladDPHSni" localSheetId="10">[3]Stavba!$G$23</definedName>
    <definedName name="ZakladDPHSni" localSheetId="9">[4]Stavba!$G$23</definedName>
    <definedName name="ZakladDPHSni">#REF!</definedName>
    <definedName name="ZakladDPHSniVypocet" localSheetId="1">Rekapitulace!#REF!</definedName>
    <definedName name="ZakladDPHZakl" localSheetId="5">#REF!</definedName>
    <definedName name="ZakladDPHZakl" localSheetId="6">#REF!</definedName>
    <definedName name="ZakladDPHZakl" localSheetId="13">#REF!</definedName>
    <definedName name="ZakladDPHZakl" localSheetId="14">#REF!</definedName>
    <definedName name="ZakladDPHZakl" localSheetId="1">Rekapitulace!$G$22</definedName>
    <definedName name="ZakladDPHZakl" localSheetId="10">[3]Stavba!$G$25</definedName>
    <definedName name="ZakladDPHZakl" localSheetId="9">[4]Stavba!$G$25</definedName>
    <definedName name="ZakladDPHZakl">#REF!</definedName>
    <definedName name="ZakladDPHZaklVypocet" localSheetId="1">Rekapitulace!#REF!</definedName>
    <definedName name="ZaObjednatele" localSheetId="1">Rekapitulace!$G$30</definedName>
    <definedName name="ZaObjednatele">#REF!</definedName>
    <definedName name="Zaokrouhleni" localSheetId="1">Rekapitulace!$G$24</definedName>
    <definedName name="Zaokrouhleni">#REF!</definedName>
    <definedName name="ZAR_EPS">#REF!</definedName>
    <definedName name="ZAREPS">#REF!</definedName>
    <definedName name="zavm">[2]REKAPITULACE!#REF!</definedName>
    <definedName name="zavmo">[2]REKAPITULACE!#REF!</definedName>
    <definedName name="ZaZhotovitele" localSheetId="1">Rekapitulace!$D$30</definedName>
    <definedName name="ZaZhotovitele">#REF!</definedName>
    <definedName name="Zhotovitel" localSheetId="1">Rekapitulace!$D$11:$G$11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74" l="1"/>
  <c r="H30" i="74"/>
  <c r="J30" i="74" s="1"/>
  <c r="I43" i="57"/>
  <c r="G309" i="69"/>
  <c r="M309" i="69" s="1"/>
  <c r="G82" i="69"/>
  <c r="M82" i="69" s="1"/>
  <c r="I82" i="69"/>
  <c r="K82" i="69"/>
  <c r="O82" i="69"/>
  <c r="Q82" i="69"/>
  <c r="Q79" i="69"/>
  <c r="O79" i="69"/>
  <c r="K79" i="69"/>
  <c r="I79" i="69"/>
  <c r="G79" i="69"/>
  <c r="M79" i="69" s="1"/>
  <c r="I83" i="74" l="1"/>
  <c r="H83" i="74"/>
  <c r="J83" i="74" s="1"/>
  <c r="I82" i="74"/>
  <c r="H82" i="74"/>
  <c r="J82" i="74" s="1"/>
  <c r="I81" i="74"/>
  <c r="J81" i="74" s="1"/>
  <c r="H81" i="74"/>
  <c r="I80" i="74"/>
  <c r="H80" i="74"/>
  <c r="J80" i="74" s="1"/>
  <c r="I79" i="74"/>
  <c r="H79" i="74"/>
  <c r="I78" i="74"/>
  <c r="H78" i="74"/>
  <c r="J78" i="74" s="1"/>
  <c r="I77" i="74"/>
  <c r="H77" i="74"/>
  <c r="I76" i="74"/>
  <c r="H76" i="74"/>
  <c r="J76" i="74" s="1"/>
  <c r="I73" i="74"/>
  <c r="H73" i="74"/>
  <c r="J73" i="74" s="1"/>
  <c r="I72" i="74"/>
  <c r="J72" i="74" s="1"/>
  <c r="I71" i="74"/>
  <c r="J71" i="74" s="1"/>
  <c r="I70" i="74"/>
  <c r="H70" i="74"/>
  <c r="J70" i="74" s="1"/>
  <c r="I67" i="74"/>
  <c r="H67" i="74"/>
  <c r="J67" i="74" s="1"/>
  <c r="I66" i="74"/>
  <c r="H66" i="74"/>
  <c r="J66" i="74" s="1"/>
  <c r="I65" i="74"/>
  <c r="H65" i="74"/>
  <c r="J65" i="74" s="1"/>
  <c r="I64" i="74"/>
  <c r="H64" i="74"/>
  <c r="I63" i="74"/>
  <c r="H63" i="74"/>
  <c r="J63" i="74" s="1"/>
  <c r="J62" i="74"/>
  <c r="I62" i="74"/>
  <c r="H62" i="74"/>
  <c r="I61" i="74"/>
  <c r="J61" i="74" s="1"/>
  <c r="H61" i="74"/>
  <c r="I60" i="74"/>
  <c r="H60" i="74"/>
  <c r="I59" i="74"/>
  <c r="H59" i="74"/>
  <c r="I58" i="74"/>
  <c r="H58" i="74"/>
  <c r="J58" i="74" s="1"/>
  <c r="I55" i="74"/>
  <c r="H55" i="74"/>
  <c r="J55" i="74" s="1"/>
  <c r="I54" i="74"/>
  <c r="J54" i="74" s="1"/>
  <c r="H54" i="74"/>
  <c r="I52" i="74"/>
  <c r="H52" i="74"/>
  <c r="J52" i="74" s="1"/>
  <c r="I50" i="74"/>
  <c r="H50" i="74"/>
  <c r="I49" i="74"/>
  <c r="H49" i="74"/>
  <c r="J49" i="74" s="1"/>
  <c r="I48" i="74"/>
  <c r="J48" i="74" s="1"/>
  <c r="H48" i="74"/>
  <c r="I47" i="74"/>
  <c r="H47" i="74"/>
  <c r="J47" i="74" s="1"/>
  <c r="I45" i="74"/>
  <c r="H45" i="74"/>
  <c r="J45" i="74" s="1"/>
  <c r="J44" i="74"/>
  <c r="I44" i="74"/>
  <c r="H44" i="74"/>
  <c r="I40" i="74"/>
  <c r="H40" i="74"/>
  <c r="J40" i="74" s="1"/>
  <c r="I38" i="74"/>
  <c r="J38" i="74" s="1"/>
  <c r="H38" i="74"/>
  <c r="I36" i="74"/>
  <c r="H36" i="74"/>
  <c r="I35" i="74"/>
  <c r="H35" i="74"/>
  <c r="J35" i="74" s="1"/>
  <c r="I33" i="74"/>
  <c r="H33" i="74"/>
  <c r="J33" i="74" s="1"/>
  <c r="I32" i="74"/>
  <c r="J32" i="74" s="1"/>
  <c r="H32" i="74"/>
  <c r="I29" i="74"/>
  <c r="H29" i="74"/>
  <c r="J29" i="74" s="1"/>
  <c r="I25" i="74"/>
  <c r="H25" i="74"/>
  <c r="J25" i="74" s="1"/>
  <c r="I24" i="74"/>
  <c r="H24" i="74"/>
  <c r="J24" i="74" s="1"/>
  <c r="J23" i="74"/>
  <c r="I23" i="74"/>
  <c r="H23" i="74"/>
  <c r="I22" i="74"/>
  <c r="H22" i="74"/>
  <c r="I21" i="74"/>
  <c r="H21" i="74"/>
  <c r="I20" i="74"/>
  <c r="H20" i="74"/>
  <c r="I19" i="74"/>
  <c r="H19" i="74"/>
  <c r="J19" i="74" s="1"/>
  <c r="I18" i="74"/>
  <c r="H18" i="74"/>
  <c r="J18" i="74" s="1"/>
  <c r="I17" i="74"/>
  <c r="H17" i="74"/>
  <c r="J17" i="74" s="1"/>
  <c r="J16" i="74"/>
  <c r="I16" i="74"/>
  <c r="H16" i="74"/>
  <c r="I15" i="74"/>
  <c r="H15" i="74"/>
  <c r="J15" i="74" s="1"/>
  <c r="I14" i="74"/>
  <c r="H14" i="74"/>
  <c r="I13" i="74"/>
  <c r="H13" i="74"/>
  <c r="I12" i="74"/>
  <c r="H12" i="74"/>
  <c r="G10" i="74"/>
  <c r="F10" i="74"/>
  <c r="I46" i="57"/>
  <c r="J45" i="57" s="1"/>
  <c r="G24" i="73"/>
  <c r="G22" i="73"/>
  <c r="G20" i="73"/>
  <c r="G18" i="73"/>
  <c r="G16" i="73"/>
  <c r="G14" i="73"/>
  <c r="G13" i="73"/>
  <c r="G26" i="73" s="1"/>
  <c r="G12" i="73"/>
  <c r="G11" i="73"/>
  <c r="G10" i="73"/>
  <c r="G9" i="73"/>
  <c r="G8" i="73"/>
  <c r="G24" i="72"/>
  <c r="G22" i="72"/>
  <c r="G20" i="72"/>
  <c r="G18" i="72"/>
  <c r="G16" i="72"/>
  <c r="G14" i="72"/>
  <c r="G13" i="72" s="1"/>
  <c r="G26" i="72" s="1"/>
  <c r="G12" i="72"/>
  <c r="G11" i="72"/>
  <c r="G10" i="72"/>
  <c r="G9" i="72"/>
  <c r="G8" i="72"/>
  <c r="G94" i="71"/>
  <c r="G93" i="71"/>
  <c r="G92" i="71"/>
  <c r="G91" i="71"/>
  <c r="G89" i="71"/>
  <c r="G88" i="71"/>
  <c r="G87" i="71"/>
  <c r="G86" i="71"/>
  <c r="G85" i="71"/>
  <c r="G84" i="71"/>
  <c r="G83" i="71" s="1"/>
  <c r="G82" i="71"/>
  <c r="G79" i="71"/>
  <c r="G76" i="71"/>
  <c r="G74" i="71"/>
  <c r="G73" i="71" s="1"/>
  <c r="G72" i="71"/>
  <c r="G70" i="71"/>
  <c r="G68" i="71"/>
  <c r="G66" i="71"/>
  <c r="G64" i="71"/>
  <c r="G62" i="71"/>
  <c r="G60" i="71"/>
  <c r="G58" i="71"/>
  <c r="G56" i="71"/>
  <c r="G54" i="71"/>
  <c r="G52" i="71"/>
  <c r="G50" i="71"/>
  <c r="G48" i="71"/>
  <c r="G46" i="71"/>
  <c r="G44" i="71"/>
  <c r="G42" i="71"/>
  <c r="G40" i="71"/>
  <c r="G38" i="71"/>
  <c r="G36" i="71"/>
  <c r="G34" i="71"/>
  <c r="G33" i="71" s="1"/>
  <c r="G32" i="71"/>
  <c r="BA31" i="71"/>
  <c r="G30" i="71"/>
  <c r="G28" i="71"/>
  <c r="G26" i="71"/>
  <c r="G24" i="71"/>
  <c r="G22" i="71"/>
  <c r="G21" i="71" s="1"/>
  <c r="G19" i="71"/>
  <c r="G18" i="71"/>
  <c r="G17" i="71"/>
  <c r="G16" i="71"/>
  <c r="G14" i="71"/>
  <c r="G12" i="71"/>
  <c r="G9" i="71"/>
  <c r="G8" i="71" s="1"/>
  <c r="G86" i="70"/>
  <c r="G85" i="70" s="1"/>
  <c r="G84" i="70"/>
  <c r="G83" i="70"/>
  <c r="G82" i="70"/>
  <c r="G75" i="70" s="1"/>
  <c r="G81" i="70"/>
  <c r="G80" i="70"/>
  <c r="G79" i="70"/>
  <c r="G77" i="70"/>
  <c r="G76" i="70"/>
  <c r="G74" i="70"/>
  <c r="G71" i="70"/>
  <c r="G68" i="70"/>
  <c r="G66" i="70"/>
  <c r="G64" i="70"/>
  <c r="G62" i="70"/>
  <c r="G60" i="70"/>
  <c r="G58" i="70"/>
  <c r="G56" i="70"/>
  <c r="G54" i="70"/>
  <c r="G52" i="70"/>
  <c r="G50" i="70"/>
  <c r="G48" i="70"/>
  <c r="G46" i="70"/>
  <c r="G44" i="70"/>
  <c r="G42" i="70"/>
  <c r="G40" i="70"/>
  <c r="G38" i="70"/>
  <c r="G36" i="70"/>
  <c r="G34" i="70"/>
  <c r="G32" i="70"/>
  <c r="BA31" i="70"/>
  <c r="G30" i="70"/>
  <c r="G28" i="70"/>
  <c r="G26" i="70"/>
  <c r="G24" i="70"/>
  <c r="G22" i="70"/>
  <c r="G19" i="70"/>
  <c r="G18" i="70"/>
  <c r="G17" i="70"/>
  <c r="G16" i="70"/>
  <c r="G14" i="70"/>
  <c r="G12" i="70"/>
  <c r="G9" i="70"/>
  <c r="G8" i="70"/>
  <c r="J20" i="74" l="1"/>
  <c r="J36" i="74"/>
  <c r="J59" i="74"/>
  <c r="I10" i="74"/>
  <c r="J21" i="74"/>
  <c r="J60" i="74"/>
  <c r="J57" i="74" s="1"/>
  <c r="J50" i="74"/>
  <c r="J42" i="74" s="1"/>
  <c r="J64" i="74"/>
  <c r="J79" i="74"/>
  <c r="H10" i="74"/>
  <c r="J22" i="74"/>
  <c r="J13" i="74"/>
  <c r="J77" i="74"/>
  <c r="J75" i="74" s="1"/>
  <c r="G33" i="70"/>
  <c r="G21" i="70"/>
  <c r="G88" i="70" s="1"/>
  <c r="G65" i="70"/>
  <c r="J27" i="74"/>
  <c r="J69" i="74"/>
  <c r="J12" i="74"/>
  <c r="J14" i="74"/>
  <c r="G96" i="71"/>
  <c r="J10" i="74" l="1"/>
  <c r="J9" i="74" s="1"/>
  <c r="J8" i="74" s="1"/>
  <c r="I45" i="57" s="1"/>
  <c r="G91" i="63" l="1"/>
  <c r="G90" i="63" s="1"/>
  <c r="G89" i="63"/>
  <c r="G88" i="63"/>
  <c r="G87" i="63"/>
  <c r="G86" i="63"/>
  <c r="G85" i="63"/>
  <c r="G83" i="63"/>
  <c r="G82" i="63"/>
  <c r="G80" i="63"/>
  <c r="G77" i="63"/>
  <c r="G74" i="63"/>
  <c r="G71" i="63"/>
  <c r="G70" i="63"/>
  <c r="G68" i="63"/>
  <c r="G66" i="63"/>
  <c r="G64" i="63"/>
  <c r="G62" i="63"/>
  <c r="G60" i="63"/>
  <c r="G58" i="63"/>
  <c r="G56" i="63"/>
  <c r="G54" i="63"/>
  <c r="G52" i="63"/>
  <c r="G50" i="63"/>
  <c r="G48" i="63"/>
  <c r="G46" i="63"/>
  <c r="G44" i="63"/>
  <c r="G42" i="63"/>
  <c r="G40" i="63"/>
  <c r="G39" i="63" s="1"/>
  <c r="G37" i="63"/>
  <c r="G36" i="63" s="1"/>
  <c r="G34" i="63"/>
  <c r="G32" i="63"/>
  <c r="G30" i="63"/>
  <c r="G28" i="63"/>
  <c r="G26" i="63"/>
  <c r="G24" i="63"/>
  <c r="G22" i="63"/>
  <c r="G19" i="63"/>
  <c r="G18" i="63" s="1"/>
  <c r="G17" i="63"/>
  <c r="G16" i="63" s="1"/>
  <c r="G14" i="63"/>
  <c r="G12" i="63"/>
  <c r="G9" i="63"/>
  <c r="G89" i="62"/>
  <c r="G88" i="62" s="1"/>
  <c r="G87" i="62"/>
  <c r="G86" i="62"/>
  <c r="G85" i="62"/>
  <c r="G84" i="62"/>
  <c r="G83" i="62"/>
  <c r="G82" i="62"/>
  <c r="G80" i="62"/>
  <c r="G79" i="62"/>
  <c r="G77" i="62"/>
  <c r="G74" i="62"/>
  <c r="G71" i="62"/>
  <c r="G68" i="62"/>
  <c r="G66" i="62"/>
  <c r="G64" i="62"/>
  <c r="G62" i="62"/>
  <c r="G60" i="62"/>
  <c r="G58" i="62"/>
  <c r="G56" i="62"/>
  <c r="G54" i="62"/>
  <c r="G52" i="62"/>
  <c r="G50" i="62"/>
  <c r="G48" i="62"/>
  <c r="G46" i="62"/>
  <c r="G44" i="62"/>
  <c r="G40" i="62"/>
  <c r="G38" i="62"/>
  <c r="G36" i="62"/>
  <c r="G34" i="62"/>
  <c r="G33" i="62" s="1"/>
  <c r="G32" i="62"/>
  <c r="G30" i="62"/>
  <c r="G28" i="62"/>
  <c r="G26" i="62"/>
  <c r="G24" i="62"/>
  <c r="G22" i="62"/>
  <c r="G19" i="62"/>
  <c r="G18" i="62" s="1"/>
  <c r="G17" i="62"/>
  <c r="G16" i="62" s="1"/>
  <c r="G14" i="62"/>
  <c r="G12" i="62"/>
  <c r="G8" i="62" s="1"/>
  <c r="G9" i="62"/>
  <c r="G732" i="61"/>
  <c r="G730" i="61"/>
  <c r="G728" i="61"/>
  <c r="G726" i="61"/>
  <c r="G724" i="61"/>
  <c r="G722" i="61"/>
  <c r="G719" i="61"/>
  <c r="G717" i="61"/>
  <c r="G715" i="61"/>
  <c r="G713" i="61"/>
  <c r="G711" i="61"/>
  <c r="G709" i="61"/>
  <c r="G707" i="61"/>
  <c r="G706" i="61"/>
  <c r="G705" i="61"/>
  <c r="G703" i="61"/>
  <c r="G698" i="61"/>
  <c r="G697" i="61"/>
  <c r="G695" i="61"/>
  <c r="G694" i="61"/>
  <c r="G693" i="61"/>
  <c r="G691" i="61"/>
  <c r="G690" i="61" s="1"/>
  <c r="G688" i="61"/>
  <c r="G683" i="61"/>
  <c r="G679" i="61"/>
  <c r="G678" i="61" s="1"/>
  <c r="G677" i="61"/>
  <c r="G675" i="61"/>
  <c r="G673" i="61"/>
  <c r="G671" i="61"/>
  <c r="G669" i="61"/>
  <c r="G656" i="61"/>
  <c r="G642" i="61"/>
  <c r="G640" i="61"/>
  <c r="G637" i="61"/>
  <c r="G634" i="61"/>
  <c r="G631" i="61"/>
  <c r="G628" i="61"/>
  <c r="G625" i="61"/>
  <c r="G622" i="61"/>
  <c r="G618" i="61"/>
  <c r="G616" i="61"/>
  <c r="G613" i="61"/>
  <c r="G611" i="61"/>
  <c r="G609" i="61"/>
  <c r="G607" i="61"/>
  <c r="G603" i="61"/>
  <c r="G601" i="61"/>
  <c r="G599" i="61"/>
  <c r="G596" i="61"/>
  <c r="G594" i="61"/>
  <c r="G590" i="61"/>
  <c r="G587" i="61"/>
  <c r="G563" i="61"/>
  <c r="G527" i="61"/>
  <c r="G525" i="61"/>
  <c r="G523" i="61"/>
  <c r="G486" i="61"/>
  <c r="G461" i="61"/>
  <c r="G459" i="61"/>
  <c r="G458" i="61"/>
  <c r="G457" i="61"/>
  <c r="G456" i="61"/>
  <c r="G455" i="61"/>
  <c r="G454" i="61"/>
  <c r="G453" i="61"/>
  <c r="G452" i="61"/>
  <c r="G451" i="61"/>
  <c r="G450" i="61"/>
  <c r="G449" i="61"/>
  <c r="G448" i="61"/>
  <c r="G447" i="61"/>
  <c r="G445" i="61"/>
  <c r="G419" i="61"/>
  <c r="G417" i="61"/>
  <c r="G415" i="61"/>
  <c r="G412" i="61"/>
  <c r="G410" i="61"/>
  <c r="G408" i="61"/>
  <c r="G406" i="61"/>
  <c r="G404" i="61"/>
  <c r="G402" i="61"/>
  <c r="G400" i="61"/>
  <c r="G398" i="61"/>
  <c r="G396" i="61"/>
  <c r="G394" i="61"/>
  <c r="G392" i="61"/>
  <c r="G390" i="61"/>
  <c r="G388" i="61"/>
  <c r="G386" i="61"/>
  <c r="G384" i="61"/>
  <c r="G382" i="61"/>
  <c r="G380" i="61"/>
  <c r="G378" i="61"/>
  <c r="G375" i="61"/>
  <c r="G374" i="61" s="1"/>
  <c r="G372" i="61"/>
  <c r="G370" i="61"/>
  <c r="G368" i="61"/>
  <c r="G366" i="61"/>
  <c r="G364" i="61"/>
  <c r="G363" i="61" s="1"/>
  <c r="G360" i="61"/>
  <c r="G357" i="61"/>
  <c r="G355" i="61"/>
  <c r="G353" i="61"/>
  <c r="G352" i="61"/>
  <c r="G350" i="61"/>
  <c r="G348" i="61"/>
  <c r="G346" i="61"/>
  <c r="G343" i="61"/>
  <c r="G332" i="61"/>
  <c r="G329" i="61"/>
  <c r="G326" i="61"/>
  <c r="G324" i="61"/>
  <c r="G321" i="61"/>
  <c r="G315" i="61"/>
  <c r="G313" i="61"/>
  <c r="G311" i="61"/>
  <c r="G305" i="61"/>
  <c r="G281" i="61"/>
  <c r="G257" i="61"/>
  <c r="G256" i="61"/>
  <c r="G211" i="61"/>
  <c r="G209" i="61"/>
  <c r="G208" i="61" s="1"/>
  <c r="G206" i="61"/>
  <c r="G204" i="61"/>
  <c r="G202" i="61"/>
  <c r="G200" i="61"/>
  <c r="G198" i="61"/>
  <c r="G192" i="61"/>
  <c r="G191" i="61"/>
  <c r="G189" i="61"/>
  <c r="G186" i="61"/>
  <c r="G184" i="61"/>
  <c r="G181" i="61"/>
  <c r="G176" i="61"/>
  <c r="G174" i="61"/>
  <c r="G172" i="61"/>
  <c r="G131" i="61"/>
  <c r="G90" i="61"/>
  <c r="G88" i="61"/>
  <c r="G84" i="61"/>
  <c r="G80" i="61"/>
  <c r="G72" i="61"/>
  <c r="G58" i="61"/>
  <c r="G55" i="61"/>
  <c r="G54" i="61" s="1"/>
  <c r="G48" i="61"/>
  <c r="G45" i="61"/>
  <c r="G43" i="61"/>
  <c r="G40" i="61"/>
  <c r="G38" i="61"/>
  <c r="G36" i="61"/>
  <c r="G34" i="61"/>
  <c r="G31" i="61"/>
  <c r="G30" i="61"/>
  <c r="G28" i="61"/>
  <c r="G26" i="61"/>
  <c r="G24" i="61"/>
  <c r="G20" i="61"/>
  <c r="G19" i="61"/>
  <c r="G18" i="61"/>
  <c r="G17" i="61"/>
  <c r="G16" i="61"/>
  <c r="G13" i="61"/>
  <c r="G11" i="61"/>
  <c r="G9" i="61"/>
  <c r="G39" i="61" l="1"/>
  <c r="G8" i="63"/>
  <c r="G67" i="62"/>
  <c r="G78" i="62"/>
  <c r="G21" i="63"/>
  <c r="G81" i="63"/>
  <c r="G41" i="63"/>
  <c r="G73" i="63"/>
  <c r="G21" i="62"/>
  <c r="G91" i="62" s="1"/>
  <c r="G365" i="61"/>
  <c r="G87" i="61"/>
  <c r="G708" i="61"/>
  <c r="G414" i="61"/>
  <c r="G188" i="61"/>
  <c r="G617" i="61"/>
  <c r="G682" i="61"/>
  <c r="G460" i="61"/>
  <c r="G381" i="61"/>
  <c r="G210" i="61"/>
  <c r="G57" i="61"/>
  <c r="G600" i="61"/>
  <c r="G641" i="61"/>
  <c r="G721" i="61"/>
  <c r="G180" i="61"/>
  <c r="G377" i="61"/>
  <c r="G692" i="61"/>
  <c r="G15" i="61"/>
  <c r="G8" i="61"/>
  <c r="AE436" i="69"/>
  <c r="V433" i="69"/>
  <c r="Q433" i="69"/>
  <c r="O433" i="69"/>
  <c r="K433" i="69"/>
  <c r="I433" i="69"/>
  <c r="G433" i="69"/>
  <c r="M433" i="69" s="1"/>
  <c r="V431" i="69"/>
  <c r="Q431" i="69"/>
  <c r="O431" i="69"/>
  <c r="K431" i="69"/>
  <c r="I431" i="69"/>
  <c r="G431" i="69"/>
  <c r="M431" i="69" s="1"/>
  <c r="V429" i="69"/>
  <c r="Q429" i="69"/>
  <c r="O429" i="69"/>
  <c r="K429" i="69"/>
  <c r="I429" i="69"/>
  <c r="G429" i="69"/>
  <c r="M429" i="69" s="1"/>
  <c r="V428" i="69"/>
  <c r="Q428" i="69"/>
  <c r="O428" i="69"/>
  <c r="K428" i="69"/>
  <c r="I428" i="69"/>
  <c r="G428" i="69"/>
  <c r="M428" i="69" s="1"/>
  <c r="V427" i="69"/>
  <c r="Q427" i="69"/>
  <c r="O427" i="69"/>
  <c r="K427" i="69"/>
  <c r="I427" i="69"/>
  <c r="G427" i="69"/>
  <c r="M427" i="69" s="1"/>
  <c r="V426" i="69"/>
  <c r="Q426" i="69"/>
  <c r="O426" i="69"/>
  <c r="M426" i="69"/>
  <c r="K426" i="69"/>
  <c r="I426" i="69"/>
  <c r="G426" i="69"/>
  <c r="V425" i="69"/>
  <c r="Q425" i="69"/>
  <c r="O425" i="69"/>
  <c r="K425" i="69"/>
  <c r="I425" i="69"/>
  <c r="G425" i="69"/>
  <c r="M425" i="69" s="1"/>
  <c r="V424" i="69"/>
  <c r="Q424" i="69"/>
  <c r="O424" i="69"/>
  <c r="K424" i="69"/>
  <c r="I424" i="69"/>
  <c r="G424" i="69"/>
  <c r="M424" i="69" s="1"/>
  <c r="V423" i="69"/>
  <c r="Q423" i="69"/>
  <c r="O423" i="69"/>
  <c r="K423" i="69"/>
  <c r="I423" i="69"/>
  <c r="G423" i="69"/>
  <c r="M423" i="69" s="1"/>
  <c r="V422" i="69"/>
  <c r="Q422" i="69"/>
  <c r="O422" i="69"/>
  <c r="K422" i="69"/>
  <c r="I422" i="69"/>
  <c r="G422" i="69"/>
  <c r="M422" i="69" s="1"/>
  <c r="V419" i="69"/>
  <c r="Q419" i="69"/>
  <c r="O419" i="69"/>
  <c r="K419" i="69"/>
  <c r="I419" i="69"/>
  <c r="G419" i="69"/>
  <c r="M419" i="69" s="1"/>
  <c r="V418" i="69"/>
  <c r="Q418" i="69"/>
  <c r="O418" i="69"/>
  <c r="K418" i="69"/>
  <c r="I418" i="69"/>
  <c r="G418" i="69"/>
  <c r="M418" i="69" s="1"/>
  <c r="V417" i="69"/>
  <c r="Q417" i="69"/>
  <c r="O417" i="69"/>
  <c r="K417" i="69"/>
  <c r="I417" i="69"/>
  <c r="G417" i="69"/>
  <c r="M417" i="69" s="1"/>
  <c r="V415" i="69"/>
  <c r="Q415" i="69"/>
  <c r="O415" i="69"/>
  <c r="K415" i="69"/>
  <c r="I415" i="69"/>
  <c r="G415" i="69"/>
  <c r="M415" i="69" s="1"/>
  <c r="V413" i="69"/>
  <c r="Q413" i="69"/>
  <c r="O413" i="69"/>
  <c r="K413" i="69"/>
  <c r="I413" i="69"/>
  <c r="G413" i="69"/>
  <c r="M413" i="69" s="1"/>
  <c r="V412" i="69"/>
  <c r="Q412" i="69"/>
  <c r="O412" i="69"/>
  <c r="K412" i="69"/>
  <c r="I412" i="69"/>
  <c r="G412" i="69"/>
  <c r="M412" i="69" s="1"/>
  <c r="V411" i="69"/>
  <c r="Q411" i="69"/>
  <c r="O411" i="69"/>
  <c r="K411" i="69"/>
  <c r="I411" i="69"/>
  <c r="G411" i="69"/>
  <c r="M411" i="69" s="1"/>
  <c r="V410" i="69"/>
  <c r="Q410" i="69"/>
  <c r="O410" i="69"/>
  <c r="K410" i="69"/>
  <c r="I410" i="69"/>
  <c r="G410" i="69"/>
  <c r="M410" i="69" s="1"/>
  <c r="V409" i="69"/>
  <c r="Q409" i="69"/>
  <c r="O409" i="69"/>
  <c r="K409" i="69"/>
  <c r="I409" i="69"/>
  <c r="G409" i="69"/>
  <c r="M409" i="69" s="1"/>
  <c r="V408" i="69"/>
  <c r="Q408" i="69"/>
  <c r="O408" i="69"/>
  <c r="K408" i="69"/>
  <c r="I408" i="69"/>
  <c r="G408" i="69"/>
  <c r="M408" i="69" s="1"/>
  <c r="V407" i="69"/>
  <c r="Q407" i="69"/>
  <c r="O407" i="69"/>
  <c r="K407" i="69"/>
  <c r="I407" i="69"/>
  <c r="G407" i="69"/>
  <c r="M407" i="69" s="1"/>
  <c r="V406" i="69"/>
  <c r="Q406" i="69"/>
  <c r="O406" i="69"/>
  <c r="K406" i="69"/>
  <c r="I406" i="69"/>
  <c r="G406" i="69"/>
  <c r="M406" i="69" s="1"/>
  <c r="V405" i="69"/>
  <c r="Q405" i="69"/>
  <c r="O405" i="69"/>
  <c r="K405" i="69"/>
  <c r="I405" i="69"/>
  <c r="G405" i="69"/>
  <c r="M405" i="69" s="1"/>
  <c r="V404" i="69"/>
  <c r="Q404" i="69"/>
  <c r="O404" i="69"/>
  <c r="K404" i="69"/>
  <c r="I404" i="69"/>
  <c r="G404" i="69"/>
  <c r="V402" i="69"/>
  <c r="Q402" i="69"/>
  <c r="O402" i="69"/>
  <c r="K402" i="69"/>
  <c r="I402" i="69"/>
  <c r="G402" i="69"/>
  <c r="M402" i="69" s="1"/>
  <c r="V401" i="69"/>
  <c r="Q401" i="69"/>
  <c r="O401" i="69"/>
  <c r="K401" i="69"/>
  <c r="I401" i="69"/>
  <c r="G401" i="69"/>
  <c r="M401" i="69" s="1"/>
  <c r="V399" i="69"/>
  <c r="Q399" i="69"/>
  <c r="O399" i="69"/>
  <c r="K399" i="69"/>
  <c r="I399" i="69"/>
  <c r="G399" i="69"/>
  <c r="M399" i="69" s="1"/>
  <c r="V397" i="69"/>
  <c r="Q397" i="69"/>
  <c r="O397" i="69"/>
  <c r="K397" i="69"/>
  <c r="I397" i="69"/>
  <c r="G397" i="69"/>
  <c r="M397" i="69" s="1"/>
  <c r="V396" i="69"/>
  <c r="Q396" i="69"/>
  <c r="O396" i="69"/>
  <c r="K396" i="69"/>
  <c r="I396" i="69"/>
  <c r="G396" i="69"/>
  <c r="M396" i="69" s="1"/>
  <c r="V395" i="69"/>
  <c r="Q395" i="69"/>
  <c r="O395" i="69"/>
  <c r="K395" i="69"/>
  <c r="I395" i="69"/>
  <c r="G395" i="69"/>
  <c r="M395" i="69" s="1"/>
  <c r="V394" i="69"/>
  <c r="Q394" i="69"/>
  <c r="O394" i="69"/>
  <c r="K394" i="69"/>
  <c r="I394" i="69"/>
  <c r="G394" i="69"/>
  <c r="M394" i="69" s="1"/>
  <c r="V393" i="69"/>
  <c r="Q393" i="69"/>
  <c r="O393" i="69"/>
  <c r="K393" i="69"/>
  <c r="I393" i="69"/>
  <c r="G393" i="69"/>
  <c r="M393" i="69" s="1"/>
  <c r="V392" i="69"/>
  <c r="Q392" i="69"/>
  <c r="O392" i="69"/>
  <c r="K392" i="69"/>
  <c r="I392" i="69"/>
  <c r="G392" i="69"/>
  <c r="M392" i="69" s="1"/>
  <c r="V391" i="69"/>
  <c r="Q391" i="69"/>
  <c r="O391" i="69"/>
  <c r="K391" i="69"/>
  <c r="I391" i="69"/>
  <c r="G391" i="69"/>
  <c r="M391" i="69" s="1"/>
  <c r="V390" i="69"/>
  <c r="Q390" i="69"/>
  <c r="O390" i="69"/>
  <c r="K390" i="69"/>
  <c r="I390" i="69"/>
  <c r="G390" i="69"/>
  <c r="M390" i="69" s="1"/>
  <c r="V389" i="69"/>
  <c r="Q389" i="69"/>
  <c r="O389" i="69"/>
  <c r="K389" i="69"/>
  <c r="I389" i="69"/>
  <c r="G389" i="69"/>
  <c r="M389" i="69" s="1"/>
  <c r="V388" i="69"/>
  <c r="Q388" i="69"/>
  <c r="O388" i="69"/>
  <c r="K388" i="69"/>
  <c r="I388" i="69"/>
  <c r="G388" i="69"/>
  <c r="M388" i="69" s="1"/>
  <c r="V387" i="69"/>
  <c r="Q387" i="69"/>
  <c r="O387" i="69"/>
  <c r="K387" i="69"/>
  <c r="I387" i="69"/>
  <c r="G387" i="69"/>
  <c r="M387" i="69" s="1"/>
  <c r="V386" i="69"/>
  <c r="Q386" i="69"/>
  <c r="O386" i="69"/>
  <c r="K386" i="69"/>
  <c r="I386" i="69"/>
  <c r="G386" i="69"/>
  <c r="M386" i="69" s="1"/>
  <c r="V385" i="69"/>
  <c r="Q385" i="69"/>
  <c r="O385" i="69"/>
  <c r="K385" i="69"/>
  <c r="I385" i="69"/>
  <c r="G385" i="69"/>
  <c r="M385" i="69" s="1"/>
  <c r="V384" i="69"/>
  <c r="Q384" i="69"/>
  <c r="O384" i="69"/>
  <c r="K384" i="69"/>
  <c r="I384" i="69"/>
  <c r="G384" i="69"/>
  <c r="M384" i="69" s="1"/>
  <c r="V382" i="69"/>
  <c r="Q382" i="69"/>
  <c r="O382" i="69"/>
  <c r="K382" i="69"/>
  <c r="I382" i="69"/>
  <c r="G382" i="69"/>
  <c r="M382" i="69" s="1"/>
  <c r="V379" i="69"/>
  <c r="Q379" i="69"/>
  <c r="O379" i="69"/>
  <c r="K379" i="69"/>
  <c r="I379" i="69"/>
  <c r="G379" i="69"/>
  <c r="M379" i="69" s="1"/>
  <c r="V378" i="69"/>
  <c r="Q378" i="69"/>
  <c r="O378" i="69"/>
  <c r="K378" i="69"/>
  <c r="I378" i="69"/>
  <c r="G378" i="69"/>
  <c r="M378" i="69" s="1"/>
  <c r="V377" i="69"/>
  <c r="Q377" i="69"/>
  <c r="O377" i="69"/>
  <c r="K377" i="69"/>
  <c r="I377" i="69"/>
  <c r="G377" i="69"/>
  <c r="M377" i="69" s="1"/>
  <c r="V375" i="69"/>
  <c r="Q375" i="69"/>
  <c r="O375" i="69"/>
  <c r="K375" i="69"/>
  <c r="I375" i="69"/>
  <c r="G375" i="69"/>
  <c r="M375" i="69" s="1"/>
  <c r="V373" i="69"/>
  <c r="Q373" i="69"/>
  <c r="O373" i="69"/>
  <c r="K373" i="69"/>
  <c r="I373" i="69"/>
  <c r="G373" i="69"/>
  <c r="M373" i="69" s="1"/>
  <c r="V372" i="69"/>
  <c r="Q372" i="69"/>
  <c r="O372" i="69"/>
  <c r="K372" i="69"/>
  <c r="I372" i="69"/>
  <c r="G372" i="69"/>
  <c r="M372" i="69" s="1"/>
  <c r="V371" i="69"/>
  <c r="Q371" i="69"/>
  <c r="O371" i="69"/>
  <c r="K371" i="69"/>
  <c r="I371" i="69"/>
  <c r="G371" i="69"/>
  <c r="M371" i="69" s="1"/>
  <c r="V370" i="69"/>
  <c r="Q370" i="69"/>
  <c r="O370" i="69"/>
  <c r="K370" i="69"/>
  <c r="I370" i="69"/>
  <c r="G370" i="69"/>
  <c r="M370" i="69" s="1"/>
  <c r="V369" i="69"/>
  <c r="Q369" i="69"/>
  <c r="O369" i="69"/>
  <c r="K369" i="69"/>
  <c r="I369" i="69"/>
  <c r="G369" i="69"/>
  <c r="M369" i="69" s="1"/>
  <c r="V368" i="69"/>
  <c r="Q368" i="69"/>
  <c r="O368" i="69"/>
  <c r="K368" i="69"/>
  <c r="I368" i="69"/>
  <c r="G368" i="69"/>
  <c r="M368" i="69" s="1"/>
  <c r="V367" i="69"/>
  <c r="Q367" i="69"/>
  <c r="O367" i="69"/>
  <c r="K367" i="69"/>
  <c r="I367" i="69"/>
  <c r="G367" i="69"/>
  <c r="M367" i="69" s="1"/>
  <c r="V366" i="69"/>
  <c r="Q366" i="69"/>
  <c r="O366" i="69"/>
  <c r="K366" i="69"/>
  <c r="I366" i="69"/>
  <c r="G366" i="69"/>
  <c r="M366" i="69" s="1"/>
  <c r="V365" i="69"/>
  <c r="Q365" i="69"/>
  <c r="O365" i="69"/>
  <c r="K365" i="69"/>
  <c r="I365" i="69"/>
  <c r="G365" i="69"/>
  <c r="M365" i="69" s="1"/>
  <c r="V364" i="69"/>
  <c r="Q364" i="69"/>
  <c r="O364" i="69"/>
  <c r="K364" i="69"/>
  <c r="I364" i="69"/>
  <c r="G364" i="69"/>
  <c r="M364" i="69" s="1"/>
  <c r="V362" i="69"/>
  <c r="Q362" i="69"/>
  <c r="O362" i="69"/>
  <c r="K362" i="69"/>
  <c r="I362" i="69"/>
  <c r="G362" i="69"/>
  <c r="M362" i="69" s="1"/>
  <c r="V361" i="69"/>
  <c r="Q361" i="69"/>
  <c r="O361" i="69"/>
  <c r="K361" i="69"/>
  <c r="I361" i="69"/>
  <c r="G361" i="69"/>
  <c r="M361" i="69" s="1"/>
  <c r="V359" i="69"/>
  <c r="Q359" i="69"/>
  <c r="O359" i="69"/>
  <c r="K359" i="69"/>
  <c r="I359" i="69"/>
  <c r="G359" i="69"/>
  <c r="M359" i="69" s="1"/>
  <c r="V357" i="69"/>
  <c r="Q357" i="69"/>
  <c r="O357" i="69"/>
  <c r="K357" i="69"/>
  <c r="I357" i="69"/>
  <c r="G357" i="69"/>
  <c r="M357" i="69" s="1"/>
  <c r="V356" i="69"/>
  <c r="Q356" i="69"/>
  <c r="O356" i="69"/>
  <c r="K356" i="69"/>
  <c r="I356" i="69"/>
  <c r="G356" i="69"/>
  <c r="M356" i="69" s="1"/>
  <c r="V355" i="69"/>
  <c r="Q355" i="69"/>
  <c r="O355" i="69"/>
  <c r="K355" i="69"/>
  <c r="I355" i="69"/>
  <c r="G355" i="69"/>
  <c r="M355" i="69" s="1"/>
  <c r="V354" i="69"/>
  <c r="Q354" i="69"/>
  <c r="O354" i="69"/>
  <c r="K354" i="69"/>
  <c r="I354" i="69"/>
  <c r="G354" i="69"/>
  <c r="M354" i="69" s="1"/>
  <c r="V353" i="69"/>
  <c r="Q353" i="69"/>
  <c r="O353" i="69"/>
  <c r="K353" i="69"/>
  <c r="I353" i="69"/>
  <c r="G353" i="69"/>
  <c r="M353" i="69" s="1"/>
  <c r="V352" i="69"/>
  <c r="Q352" i="69"/>
  <c r="O352" i="69"/>
  <c r="K352" i="69"/>
  <c r="I352" i="69"/>
  <c r="G352" i="69"/>
  <c r="M352" i="69" s="1"/>
  <c r="V351" i="69"/>
  <c r="Q351" i="69"/>
  <c r="O351" i="69"/>
  <c r="K351" i="69"/>
  <c r="I351" i="69"/>
  <c r="G351" i="69"/>
  <c r="M351" i="69" s="1"/>
  <c r="V350" i="69"/>
  <c r="Q350" i="69"/>
  <c r="O350" i="69"/>
  <c r="K350" i="69"/>
  <c r="I350" i="69"/>
  <c r="G350" i="69"/>
  <c r="M350" i="69" s="1"/>
  <c r="V349" i="69"/>
  <c r="Q349" i="69"/>
  <c r="O349" i="69"/>
  <c r="K349" i="69"/>
  <c r="I349" i="69"/>
  <c r="G349" i="69"/>
  <c r="M349" i="69" s="1"/>
  <c r="V348" i="69"/>
  <c r="Q348" i="69"/>
  <c r="O348" i="69"/>
  <c r="K348" i="69"/>
  <c r="I348" i="69"/>
  <c r="G348" i="69"/>
  <c r="M348" i="69" s="1"/>
  <c r="V347" i="69"/>
  <c r="Q347" i="69"/>
  <c r="O347" i="69"/>
  <c r="K347" i="69"/>
  <c r="I347" i="69"/>
  <c r="G347" i="69"/>
  <c r="M347" i="69" s="1"/>
  <c r="V345" i="69"/>
  <c r="Q345" i="69"/>
  <c r="O345" i="69"/>
  <c r="K345" i="69"/>
  <c r="I345" i="69"/>
  <c r="G345" i="69"/>
  <c r="M345" i="69" s="1"/>
  <c r="V343" i="69"/>
  <c r="Q343" i="69"/>
  <c r="O343" i="69"/>
  <c r="K343" i="69"/>
  <c r="I343" i="69"/>
  <c r="G343" i="69"/>
  <c r="M343" i="69" s="1"/>
  <c r="V342" i="69"/>
  <c r="Q342" i="69"/>
  <c r="O342" i="69"/>
  <c r="K342" i="69"/>
  <c r="I342" i="69"/>
  <c r="G342" i="69"/>
  <c r="M342" i="69" s="1"/>
  <c r="V340" i="69"/>
  <c r="Q340" i="69"/>
  <c r="O340" i="69"/>
  <c r="K340" i="69"/>
  <c r="I340" i="69"/>
  <c r="G340" i="69"/>
  <c r="M340" i="69" s="1"/>
  <c r="V338" i="69"/>
  <c r="Q338" i="69"/>
  <c r="O338" i="69"/>
  <c r="K338" i="69"/>
  <c r="I338" i="69"/>
  <c r="G338" i="69"/>
  <c r="M338" i="69" s="1"/>
  <c r="V337" i="69"/>
  <c r="Q337" i="69"/>
  <c r="O337" i="69"/>
  <c r="K337" i="69"/>
  <c r="I337" i="69"/>
  <c r="G337" i="69"/>
  <c r="M337" i="69" s="1"/>
  <c r="V336" i="69"/>
  <c r="Q336" i="69"/>
  <c r="O336" i="69"/>
  <c r="K336" i="69"/>
  <c r="I336" i="69"/>
  <c r="G336" i="69"/>
  <c r="M336" i="69" s="1"/>
  <c r="V335" i="69"/>
  <c r="Q335" i="69"/>
  <c r="O335" i="69"/>
  <c r="K335" i="69"/>
  <c r="I335" i="69"/>
  <c r="G335" i="69"/>
  <c r="M335" i="69" s="1"/>
  <c r="V334" i="69"/>
  <c r="Q334" i="69"/>
  <c r="O334" i="69"/>
  <c r="K334" i="69"/>
  <c r="I334" i="69"/>
  <c r="G334" i="69"/>
  <c r="M334" i="69" s="1"/>
  <c r="V333" i="69"/>
  <c r="Q333" i="69"/>
  <c r="O333" i="69"/>
  <c r="K333" i="69"/>
  <c r="I333" i="69"/>
  <c r="G333" i="69"/>
  <c r="M333" i="69" s="1"/>
  <c r="V332" i="69"/>
  <c r="Q332" i="69"/>
  <c r="O332" i="69"/>
  <c r="K332" i="69"/>
  <c r="I332" i="69"/>
  <c r="G332" i="69"/>
  <c r="M332" i="69" s="1"/>
  <c r="V331" i="69"/>
  <c r="Q331" i="69"/>
  <c r="O331" i="69"/>
  <c r="K331" i="69"/>
  <c r="I331" i="69"/>
  <c r="G331" i="69"/>
  <c r="M331" i="69" s="1"/>
  <c r="V330" i="69"/>
  <c r="Q330" i="69"/>
  <c r="O330" i="69"/>
  <c r="K330" i="69"/>
  <c r="I330" i="69"/>
  <c r="G330" i="69"/>
  <c r="M330" i="69" s="1"/>
  <c r="V329" i="69"/>
  <c r="Q329" i="69"/>
  <c r="O329" i="69"/>
  <c r="K329" i="69"/>
  <c r="I329" i="69"/>
  <c r="G329" i="69"/>
  <c r="M329" i="69" s="1"/>
  <c r="V328" i="69"/>
  <c r="Q328" i="69"/>
  <c r="O328" i="69"/>
  <c r="K328" i="69"/>
  <c r="I328" i="69"/>
  <c r="G328" i="69"/>
  <c r="M328" i="69" s="1"/>
  <c r="V327" i="69"/>
  <c r="Q327" i="69"/>
  <c r="O327" i="69"/>
  <c r="K327" i="69"/>
  <c r="I327" i="69"/>
  <c r="G327" i="69"/>
  <c r="M327" i="69" s="1"/>
  <c r="V326" i="69"/>
  <c r="Q326" i="69"/>
  <c r="O326" i="69"/>
  <c r="K326" i="69"/>
  <c r="I326" i="69"/>
  <c r="G326" i="69"/>
  <c r="M326" i="69" s="1"/>
  <c r="V325" i="69"/>
  <c r="Q325" i="69"/>
  <c r="O325" i="69"/>
  <c r="K325" i="69"/>
  <c r="I325" i="69"/>
  <c r="G325" i="69"/>
  <c r="M325" i="69" s="1"/>
  <c r="V323" i="69"/>
  <c r="Q323" i="69"/>
  <c r="O323" i="69"/>
  <c r="K323" i="69"/>
  <c r="I323" i="69"/>
  <c r="G323" i="69"/>
  <c r="M323" i="69" s="1"/>
  <c r="V321" i="69"/>
  <c r="Q321" i="69"/>
  <c r="O321" i="69"/>
  <c r="K321" i="69"/>
  <c r="I321" i="69"/>
  <c r="G321" i="69"/>
  <c r="M321" i="69" s="1"/>
  <c r="V320" i="69"/>
  <c r="Q320" i="69"/>
  <c r="O320" i="69"/>
  <c r="K320" i="69"/>
  <c r="I320" i="69"/>
  <c r="G320" i="69"/>
  <c r="M320" i="69" s="1"/>
  <c r="V319" i="69"/>
  <c r="Q319" i="69"/>
  <c r="O319" i="69"/>
  <c r="K319" i="69"/>
  <c r="I319" i="69"/>
  <c r="G319" i="69"/>
  <c r="M319" i="69" s="1"/>
  <c r="V318" i="69"/>
  <c r="Q318" i="69"/>
  <c r="O318" i="69"/>
  <c r="K318" i="69"/>
  <c r="I318" i="69"/>
  <c r="G318" i="69"/>
  <c r="M318" i="69" s="1"/>
  <c r="V316" i="69"/>
  <c r="Q316" i="69"/>
  <c r="O316" i="69"/>
  <c r="K316" i="69"/>
  <c r="I316" i="69"/>
  <c r="G316" i="69"/>
  <c r="M316" i="69" s="1"/>
  <c r="V314" i="69"/>
  <c r="Q314" i="69"/>
  <c r="O314" i="69"/>
  <c r="K314" i="69"/>
  <c r="I314" i="69"/>
  <c r="G314" i="69"/>
  <c r="M314" i="69" s="1"/>
  <c r="V313" i="69"/>
  <c r="Q313" i="69"/>
  <c r="O313" i="69"/>
  <c r="K313" i="69"/>
  <c r="I313" i="69"/>
  <c r="G313" i="69"/>
  <c r="M313" i="69" s="1"/>
  <c r="V312" i="69"/>
  <c r="Q312" i="69"/>
  <c r="O312" i="69"/>
  <c r="K312" i="69"/>
  <c r="I312" i="69"/>
  <c r="G312" i="69"/>
  <c r="M312" i="69" s="1"/>
  <c r="V311" i="69"/>
  <c r="Q311" i="69"/>
  <c r="O311" i="69"/>
  <c r="K311" i="69"/>
  <c r="I311" i="69"/>
  <c r="G311" i="69"/>
  <c r="M311" i="69" s="1"/>
  <c r="V310" i="69"/>
  <c r="Q310" i="69"/>
  <c r="O310" i="69"/>
  <c r="K310" i="69"/>
  <c r="I310" i="69"/>
  <c r="G310" i="69"/>
  <c r="M310" i="69" s="1"/>
  <c r="V308" i="69"/>
  <c r="Q308" i="69"/>
  <c r="O308" i="69"/>
  <c r="K308" i="69"/>
  <c r="I308" i="69"/>
  <c r="G308" i="69"/>
  <c r="M308" i="69" s="1"/>
  <c r="V307" i="69"/>
  <c r="Q307" i="69"/>
  <c r="O307" i="69"/>
  <c r="K307" i="69"/>
  <c r="I307" i="69"/>
  <c r="G307" i="69"/>
  <c r="M307" i="69" s="1"/>
  <c r="V306" i="69"/>
  <c r="Q306" i="69"/>
  <c r="O306" i="69"/>
  <c r="K306" i="69"/>
  <c r="I306" i="69"/>
  <c r="G306" i="69"/>
  <c r="M306" i="69" s="1"/>
  <c r="V305" i="69"/>
  <c r="Q305" i="69"/>
  <c r="O305" i="69"/>
  <c r="K305" i="69"/>
  <c r="I305" i="69"/>
  <c r="G305" i="69"/>
  <c r="M305" i="69" s="1"/>
  <c r="V304" i="69"/>
  <c r="Q304" i="69"/>
  <c r="O304" i="69"/>
  <c r="K304" i="69"/>
  <c r="I304" i="69"/>
  <c r="G304" i="69"/>
  <c r="M304" i="69" s="1"/>
  <c r="V303" i="69"/>
  <c r="Q303" i="69"/>
  <c r="O303" i="69"/>
  <c r="K303" i="69"/>
  <c r="I303" i="69"/>
  <c r="G303" i="69"/>
  <c r="M303" i="69" s="1"/>
  <c r="V302" i="69"/>
  <c r="Q302" i="69"/>
  <c r="O302" i="69"/>
  <c r="K302" i="69"/>
  <c r="I302" i="69"/>
  <c r="G302" i="69"/>
  <c r="M302" i="69" s="1"/>
  <c r="V301" i="69"/>
  <c r="Q301" i="69"/>
  <c r="O301" i="69"/>
  <c r="K301" i="69"/>
  <c r="I301" i="69"/>
  <c r="G301" i="69"/>
  <c r="M301" i="69" s="1"/>
  <c r="V300" i="69"/>
  <c r="Q300" i="69"/>
  <c r="O300" i="69"/>
  <c r="K300" i="69"/>
  <c r="I300" i="69"/>
  <c r="G300" i="69"/>
  <c r="M300" i="69" s="1"/>
  <c r="V299" i="69"/>
  <c r="Q299" i="69"/>
  <c r="O299" i="69"/>
  <c r="K299" i="69"/>
  <c r="I299" i="69"/>
  <c r="G299" i="69"/>
  <c r="M299" i="69" s="1"/>
  <c r="V298" i="69"/>
  <c r="Q298" i="69"/>
  <c r="O298" i="69"/>
  <c r="K298" i="69"/>
  <c r="I298" i="69"/>
  <c r="G298" i="69"/>
  <c r="M298" i="69" s="1"/>
  <c r="V297" i="69"/>
  <c r="Q297" i="69"/>
  <c r="O297" i="69"/>
  <c r="K297" i="69"/>
  <c r="I297" i="69"/>
  <c r="G297" i="69"/>
  <c r="M297" i="69" s="1"/>
  <c r="V296" i="69"/>
  <c r="Q296" i="69"/>
  <c r="O296" i="69"/>
  <c r="K296" i="69"/>
  <c r="I296" i="69"/>
  <c r="G296" i="69"/>
  <c r="M296" i="69" s="1"/>
  <c r="V295" i="69"/>
  <c r="Q295" i="69"/>
  <c r="O295" i="69"/>
  <c r="K295" i="69"/>
  <c r="I295" i="69"/>
  <c r="G295" i="69"/>
  <c r="M295" i="69" s="1"/>
  <c r="V294" i="69"/>
  <c r="Q294" i="69"/>
  <c r="O294" i="69"/>
  <c r="K294" i="69"/>
  <c r="I294" i="69"/>
  <c r="G294" i="69"/>
  <c r="M294" i="69" s="1"/>
  <c r="V293" i="69"/>
  <c r="Q293" i="69"/>
  <c r="O293" i="69"/>
  <c r="K293" i="69"/>
  <c r="I293" i="69"/>
  <c r="G293" i="69"/>
  <c r="M293" i="69" s="1"/>
  <c r="V292" i="69"/>
  <c r="Q292" i="69"/>
  <c r="O292" i="69"/>
  <c r="K292" i="69"/>
  <c r="I292" i="69"/>
  <c r="G292" i="69"/>
  <c r="M292" i="69" s="1"/>
  <c r="V291" i="69"/>
  <c r="Q291" i="69"/>
  <c r="O291" i="69"/>
  <c r="K291" i="69"/>
  <c r="I291" i="69"/>
  <c r="G291" i="69"/>
  <c r="M291" i="69" s="1"/>
  <c r="V288" i="69"/>
  <c r="Q288" i="69"/>
  <c r="O288" i="69"/>
  <c r="K288" i="69"/>
  <c r="I288" i="69"/>
  <c r="G288" i="69"/>
  <c r="M288" i="69" s="1"/>
  <c r="V286" i="69"/>
  <c r="Q286" i="69"/>
  <c r="O286" i="69"/>
  <c r="K286" i="69"/>
  <c r="I286" i="69"/>
  <c r="G286" i="69"/>
  <c r="M286" i="69" s="1"/>
  <c r="V284" i="69"/>
  <c r="Q284" i="69"/>
  <c r="O284" i="69"/>
  <c r="K284" i="69"/>
  <c r="I284" i="69"/>
  <c r="G284" i="69"/>
  <c r="M284" i="69" s="1"/>
  <c r="V282" i="69"/>
  <c r="Q282" i="69"/>
  <c r="O282" i="69"/>
  <c r="K282" i="69"/>
  <c r="I282" i="69"/>
  <c r="G282" i="69"/>
  <c r="M282" i="69" s="1"/>
  <c r="V280" i="69"/>
  <c r="Q280" i="69"/>
  <c r="O280" i="69"/>
  <c r="K280" i="69"/>
  <c r="I280" i="69"/>
  <c r="G280" i="69"/>
  <c r="V278" i="69"/>
  <c r="Q278" i="69"/>
  <c r="O278" i="69"/>
  <c r="K278" i="69"/>
  <c r="I278" i="69"/>
  <c r="G278" i="69"/>
  <c r="M278" i="69" s="1"/>
  <c r="V277" i="69"/>
  <c r="Q277" i="69"/>
  <c r="O277" i="69"/>
  <c r="K277" i="69"/>
  <c r="I277" i="69"/>
  <c r="G277" i="69"/>
  <c r="M277" i="69" s="1"/>
  <c r="V276" i="69"/>
  <c r="Q276" i="69"/>
  <c r="O276" i="69"/>
  <c r="K276" i="69"/>
  <c r="I276" i="69"/>
  <c r="G276" i="69"/>
  <c r="M276" i="69" s="1"/>
  <c r="V275" i="69"/>
  <c r="Q275" i="69"/>
  <c r="O275" i="69"/>
  <c r="K275" i="69"/>
  <c r="I275" i="69"/>
  <c r="G275" i="69"/>
  <c r="M275" i="69" s="1"/>
  <c r="V274" i="69"/>
  <c r="Q274" i="69"/>
  <c r="O274" i="69"/>
  <c r="K274" i="69"/>
  <c r="I274" i="69"/>
  <c r="G274" i="69"/>
  <c r="M274" i="69" s="1"/>
  <c r="V273" i="69"/>
  <c r="Q273" i="69"/>
  <c r="O273" i="69"/>
  <c r="K273" i="69"/>
  <c r="I273" i="69"/>
  <c r="G273" i="69"/>
  <c r="M273" i="69" s="1"/>
  <c r="V272" i="69"/>
  <c r="Q272" i="69"/>
  <c r="O272" i="69"/>
  <c r="K272" i="69"/>
  <c r="I272" i="69"/>
  <c r="G272" i="69"/>
  <c r="M272" i="69" s="1"/>
  <c r="V271" i="69"/>
  <c r="Q271" i="69"/>
  <c r="O271" i="69"/>
  <c r="K271" i="69"/>
  <c r="I271" i="69"/>
  <c r="G271" i="69"/>
  <c r="M271" i="69" s="1"/>
  <c r="V267" i="69"/>
  <c r="Q267" i="69"/>
  <c r="O267" i="69"/>
  <c r="K267" i="69"/>
  <c r="I267" i="69"/>
  <c r="G267" i="69"/>
  <c r="M267" i="69" s="1"/>
  <c r="V264" i="69"/>
  <c r="Q264" i="69"/>
  <c r="O264" i="69"/>
  <c r="K264" i="69"/>
  <c r="I264" i="69"/>
  <c r="G264" i="69"/>
  <c r="M264" i="69" s="1"/>
  <c r="V261" i="69"/>
  <c r="Q261" i="69"/>
  <c r="O261" i="69"/>
  <c r="K261" i="69"/>
  <c r="I261" i="69"/>
  <c r="G261" i="69"/>
  <c r="M261" i="69" s="1"/>
  <c r="V258" i="69"/>
  <c r="Q258" i="69"/>
  <c r="O258" i="69"/>
  <c r="K258" i="69"/>
  <c r="I258" i="69"/>
  <c r="G258" i="69"/>
  <c r="M258" i="69" s="1"/>
  <c r="V255" i="69"/>
  <c r="Q255" i="69"/>
  <c r="O255" i="69"/>
  <c r="K255" i="69"/>
  <c r="I255" i="69"/>
  <c r="G255" i="69"/>
  <c r="M255" i="69" s="1"/>
  <c r="V251" i="69"/>
  <c r="Q251" i="69"/>
  <c r="O251" i="69"/>
  <c r="K251" i="69"/>
  <c r="I251" i="69"/>
  <c r="G251" i="69"/>
  <c r="M251" i="69" s="1"/>
  <c r="V248" i="69"/>
  <c r="Q248" i="69"/>
  <c r="O248" i="69"/>
  <c r="K248" i="69"/>
  <c r="I248" i="69"/>
  <c r="G248" i="69"/>
  <c r="M248" i="69" s="1"/>
  <c r="V244" i="69"/>
  <c r="Q244" i="69"/>
  <c r="O244" i="69"/>
  <c r="K244" i="69"/>
  <c r="I244" i="69"/>
  <c r="G244" i="69"/>
  <c r="M244" i="69" s="1"/>
  <c r="V241" i="69"/>
  <c r="Q241" i="69"/>
  <c r="O241" i="69"/>
  <c r="K241" i="69"/>
  <c r="I241" i="69"/>
  <c r="G241" i="69"/>
  <c r="M241" i="69" s="1"/>
  <c r="V238" i="69"/>
  <c r="Q238" i="69"/>
  <c r="O238" i="69"/>
  <c r="K238" i="69"/>
  <c r="I238" i="69"/>
  <c r="G238" i="69"/>
  <c r="M238" i="69" s="1"/>
  <c r="V236" i="69"/>
  <c r="Q236" i="69"/>
  <c r="O236" i="69"/>
  <c r="K236" i="69"/>
  <c r="I236" i="69"/>
  <c r="G236" i="69"/>
  <c r="M236" i="69" s="1"/>
  <c r="V233" i="69"/>
  <c r="Q233" i="69"/>
  <c r="O233" i="69"/>
  <c r="K233" i="69"/>
  <c r="I233" i="69"/>
  <c r="G233" i="69"/>
  <c r="M233" i="69" s="1"/>
  <c r="V230" i="69"/>
  <c r="Q230" i="69"/>
  <c r="O230" i="69"/>
  <c r="K230" i="69"/>
  <c r="I230" i="69"/>
  <c r="G230" i="69"/>
  <c r="M230" i="69" s="1"/>
  <c r="V227" i="69"/>
  <c r="Q227" i="69"/>
  <c r="O227" i="69"/>
  <c r="K227" i="69"/>
  <c r="I227" i="69"/>
  <c r="G227" i="69"/>
  <c r="M227" i="69" s="1"/>
  <c r="V224" i="69"/>
  <c r="Q224" i="69"/>
  <c r="O224" i="69"/>
  <c r="K224" i="69"/>
  <c r="I224" i="69"/>
  <c r="G224" i="69"/>
  <c r="M224" i="69" s="1"/>
  <c r="V221" i="69"/>
  <c r="Q221" i="69"/>
  <c r="O221" i="69"/>
  <c r="K221" i="69"/>
  <c r="I221" i="69"/>
  <c r="G221" i="69"/>
  <c r="M221" i="69" s="1"/>
  <c r="V218" i="69"/>
  <c r="Q218" i="69"/>
  <c r="O218" i="69"/>
  <c r="K218" i="69"/>
  <c r="I218" i="69"/>
  <c r="G218" i="69"/>
  <c r="M218" i="69" s="1"/>
  <c r="V215" i="69"/>
  <c r="Q215" i="69"/>
  <c r="O215" i="69"/>
  <c r="K215" i="69"/>
  <c r="I215" i="69"/>
  <c r="G215" i="69"/>
  <c r="M215" i="69" s="1"/>
  <c r="V213" i="69"/>
  <c r="Q213" i="69"/>
  <c r="O213" i="69"/>
  <c r="K213" i="69"/>
  <c r="I213" i="69"/>
  <c r="G213" i="69"/>
  <c r="M213" i="69" s="1"/>
  <c r="V210" i="69"/>
  <c r="Q210" i="69"/>
  <c r="O210" i="69"/>
  <c r="K210" i="69"/>
  <c r="I210" i="69"/>
  <c r="G210" i="69"/>
  <c r="M210" i="69" s="1"/>
  <c r="V207" i="69"/>
  <c r="Q207" i="69"/>
  <c r="O207" i="69"/>
  <c r="K207" i="69"/>
  <c r="I207" i="69"/>
  <c r="G207" i="69"/>
  <c r="M207" i="69" s="1"/>
  <c r="V204" i="69"/>
  <c r="Q204" i="69"/>
  <c r="O204" i="69"/>
  <c r="K204" i="69"/>
  <c r="I204" i="69"/>
  <c r="G204" i="69"/>
  <c r="M204" i="69" s="1"/>
  <c r="V201" i="69"/>
  <c r="Q201" i="69"/>
  <c r="O201" i="69"/>
  <c r="K201" i="69"/>
  <c r="I201" i="69"/>
  <c r="G201" i="69"/>
  <c r="M201" i="69" s="1"/>
  <c r="V198" i="69"/>
  <c r="Q198" i="69"/>
  <c r="O198" i="69"/>
  <c r="K198" i="69"/>
  <c r="I198" i="69"/>
  <c r="G198" i="69"/>
  <c r="M198" i="69" s="1"/>
  <c r="V195" i="69"/>
  <c r="Q195" i="69"/>
  <c r="O195" i="69"/>
  <c r="K195" i="69"/>
  <c r="I195" i="69"/>
  <c r="G195" i="69"/>
  <c r="M195" i="69" s="1"/>
  <c r="V193" i="69"/>
  <c r="Q193" i="69"/>
  <c r="O193" i="69"/>
  <c r="K193" i="69"/>
  <c r="I193" i="69"/>
  <c r="G193" i="69"/>
  <c r="M193" i="69" s="1"/>
  <c r="V190" i="69"/>
  <c r="Q190" i="69"/>
  <c r="O190" i="69"/>
  <c r="K190" i="69"/>
  <c r="I190" i="69"/>
  <c r="G190" i="69"/>
  <c r="M190" i="69" s="1"/>
  <c r="V187" i="69"/>
  <c r="Q187" i="69"/>
  <c r="O187" i="69"/>
  <c r="K187" i="69"/>
  <c r="I187" i="69"/>
  <c r="G187" i="69"/>
  <c r="M187" i="69" s="1"/>
  <c r="V185" i="69"/>
  <c r="Q185" i="69"/>
  <c r="O185" i="69"/>
  <c r="K185" i="69"/>
  <c r="I185" i="69"/>
  <c r="G185" i="69"/>
  <c r="M185" i="69" s="1"/>
  <c r="V183" i="69"/>
  <c r="Q183" i="69"/>
  <c r="O183" i="69"/>
  <c r="K183" i="69"/>
  <c r="I183" i="69"/>
  <c r="G183" i="69"/>
  <c r="M183" i="69" s="1"/>
  <c r="V180" i="69"/>
  <c r="Q180" i="69"/>
  <c r="O180" i="69"/>
  <c r="K180" i="69"/>
  <c r="I180" i="69"/>
  <c r="G180" i="69"/>
  <c r="M180" i="69" s="1"/>
  <c r="V177" i="69"/>
  <c r="Q177" i="69"/>
  <c r="O177" i="69"/>
  <c r="K177" i="69"/>
  <c r="I177" i="69"/>
  <c r="G177" i="69"/>
  <c r="M177" i="69" s="1"/>
  <c r="V175" i="69"/>
  <c r="Q175" i="69"/>
  <c r="O175" i="69"/>
  <c r="K175" i="69"/>
  <c r="I175" i="69"/>
  <c r="G175" i="69"/>
  <c r="M175" i="69" s="1"/>
  <c r="V173" i="69"/>
  <c r="Q173" i="69"/>
  <c r="O173" i="69"/>
  <c r="K173" i="69"/>
  <c r="I173" i="69"/>
  <c r="G173" i="69"/>
  <c r="M173" i="69" s="1"/>
  <c r="V171" i="69"/>
  <c r="Q171" i="69"/>
  <c r="O171" i="69"/>
  <c r="K171" i="69"/>
  <c r="I171" i="69"/>
  <c r="G171" i="69"/>
  <c r="M171" i="69" s="1"/>
  <c r="V168" i="69"/>
  <c r="Q168" i="69"/>
  <c r="O168" i="69"/>
  <c r="K168" i="69"/>
  <c r="I168" i="69"/>
  <c r="G168" i="69"/>
  <c r="M168" i="69" s="1"/>
  <c r="V166" i="69"/>
  <c r="Q166" i="69"/>
  <c r="O166" i="69"/>
  <c r="K166" i="69"/>
  <c r="I166" i="69"/>
  <c r="G166" i="69"/>
  <c r="M166" i="69" s="1"/>
  <c r="V164" i="69"/>
  <c r="Q164" i="69"/>
  <c r="O164" i="69"/>
  <c r="K164" i="69"/>
  <c r="I164" i="69"/>
  <c r="G164" i="69"/>
  <c r="M164" i="69" s="1"/>
  <c r="V161" i="69"/>
  <c r="Q161" i="69"/>
  <c r="O161" i="69"/>
  <c r="K161" i="69"/>
  <c r="I161" i="69"/>
  <c r="G161" i="69"/>
  <c r="M161" i="69" s="1"/>
  <c r="V159" i="69"/>
  <c r="Q159" i="69"/>
  <c r="O159" i="69"/>
  <c r="K159" i="69"/>
  <c r="I159" i="69"/>
  <c r="G159" i="69"/>
  <c r="M159" i="69" s="1"/>
  <c r="V156" i="69"/>
  <c r="Q156" i="69"/>
  <c r="O156" i="69"/>
  <c r="K156" i="69"/>
  <c r="I156" i="69"/>
  <c r="G156" i="69"/>
  <c r="M156" i="69" s="1"/>
  <c r="V153" i="69"/>
  <c r="Q153" i="69"/>
  <c r="O153" i="69"/>
  <c r="K153" i="69"/>
  <c r="I153" i="69"/>
  <c r="G153" i="69"/>
  <c r="M153" i="69" s="1"/>
  <c r="V149" i="69"/>
  <c r="Q149" i="69"/>
  <c r="O149" i="69"/>
  <c r="K149" i="69"/>
  <c r="I149" i="69"/>
  <c r="G149" i="69"/>
  <c r="M149" i="69" s="1"/>
  <c r="V147" i="69"/>
  <c r="Q147" i="69"/>
  <c r="O147" i="69"/>
  <c r="K147" i="69"/>
  <c r="I147" i="69"/>
  <c r="G147" i="69"/>
  <c r="M147" i="69" s="1"/>
  <c r="V145" i="69"/>
  <c r="Q145" i="69"/>
  <c r="O145" i="69"/>
  <c r="K145" i="69"/>
  <c r="I145" i="69"/>
  <c r="G145" i="69"/>
  <c r="M145" i="69" s="1"/>
  <c r="V142" i="69"/>
  <c r="Q142" i="69"/>
  <c r="O142" i="69"/>
  <c r="K142" i="69"/>
  <c r="I142" i="69"/>
  <c r="G142" i="69"/>
  <c r="M142" i="69" s="1"/>
  <c r="V140" i="69"/>
  <c r="Q140" i="69"/>
  <c r="O140" i="69"/>
  <c r="K140" i="69"/>
  <c r="I140" i="69"/>
  <c r="G140" i="69"/>
  <c r="M140" i="69" s="1"/>
  <c r="V138" i="69"/>
  <c r="Q138" i="69"/>
  <c r="O138" i="69"/>
  <c r="K138" i="69"/>
  <c r="I138" i="69"/>
  <c r="G138" i="69"/>
  <c r="M138" i="69" s="1"/>
  <c r="V136" i="69"/>
  <c r="Q136" i="69"/>
  <c r="O136" i="69"/>
  <c r="K136" i="69"/>
  <c r="I136" i="69"/>
  <c r="G136" i="69"/>
  <c r="M136" i="69" s="1"/>
  <c r="V133" i="69"/>
  <c r="Q133" i="69"/>
  <c r="O133" i="69"/>
  <c r="K133" i="69"/>
  <c r="I133" i="69"/>
  <c r="G133" i="69"/>
  <c r="M133" i="69" s="1"/>
  <c r="V131" i="69"/>
  <c r="Q131" i="69"/>
  <c r="O131" i="69"/>
  <c r="K131" i="69"/>
  <c r="I131" i="69"/>
  <c r="G131" i="69"/>
  <c r="M131" i="69" s="1"/>
  <c r="V128" i="69"/>
  <c r="Q128" i="69"/>
  <c r="O128" i="69"/>
  <c r="K128" i="69"/>
  <c r="I128" i="69"/>
  <c r="G128" i="69"/>
  <c r="M128" i="69" s="1"/>
  <c r="V126" i="69"/>
  <c r="Q126" i="69"/>
  <c r="O126" i="69"/>
  <c r="K126" i="69"/>
  <c r="I126" i="69"/>
  <c r="G126" i="69"/>
  <c r="M126" i="69" s="1"/>
  <c r="V124" i="69"/>
  <c r="Q124" i="69"/>
  <c r="O124" i="69"/>
  <c r="K124" i="69"/>
  <c r="I124" i="69"/>
  <c r="G124" i="69"/>
  <c r="M124" i="69" s="1"/>
  <c r="V122" i="69"/>
  <c r="Q122" i="69"/>
  <c r="O122" i="69"/>
  <c r="K122" i="69"/>
  <c r="I122" i="69"/>
  <c r="G122" i="69"/>
  <c r="M122" i="69" s="1"/>
  <c r="V120" i="69"/>
  <c r="Q120" i="69"/>
  <c r="O120" i="69"/>
  <c r="K120" i="69"/>
  <c r="I120" i="69"/>
  <c r="G120" i="69"/>
  <c r="M120" i="69" s="1"/>
  <c r="V118" i="69"/>
  <c r="Q118" i="69"/>
  <c r="O118" i="69"/>
  <c r="K118" i="69"/>
  <c r="I118" i="69"/>
  <c r="G118" i="69"/>
  <c r="M118" i="69" s="1"/>
  <c r="V115" i="69"/>
  <c r="Q115" i="69"/>
  <c r="O115" i="69"/>
  <c r="K115" i="69"/>
  <c r="I115" i="69"/>
  <c r="G115" i="69"/>
  <c r="M115" i="69" s="1"/>
  <c r="V113" i="69"/>
  <c r="Q113" i="69"/>
  <c r="O113" i="69"/>
  <c r="K113" i="69"/>
  <c r="I113" i="69"/>
  <c r="G113" i="69"/>
  <c r="M113" i="69" s="1"/>
  <c r="V111" i="69"/>
  <c r="Q111" i="69"/>
  <c r="O111" i="69"/>
  <c r="K111" i="69"/>
  <c r="I111" i="69"/>
  <c r="G111" i="69"/>
  <c r="M111" i="69" s="1"/>
  <c r="V109" i="69"/>
  <c r="Q109" i="69"/>
  <c r="O109" i="69"/>
  <c r="K109" i="69"/>
  <c r="I109" i="69"/>
  <c r="G109" i="69"/>
  <c r="M109" i="69" s="1"/>
  <c r="V107" i="69"/>
  <c r="Q107" i="69"/>
  <c r="O107" i="69"/>
  <c r="K107" i="69"/>
  <c r="I107" i="69"/>
  <c r="G107" i="69"/>
  <c r="M107" i="69" s="1"/>
  <c r="V105" i="69"/>
  <c r="Q105" i="69"/>
  <c r="O105" i="69"/>
  <c r="K105" i="69"/>
  <c r="I105" i="69"/>
  <c r="G105" i="69"/>
  <c r="M105" i="69" s="1"/>
  <c r="V103" i="69"/>
  <c r="Q103" i="69"/>
  <c r="O103" i="69"/>
  <c r="K103" i="69"/>
  <c r="I103" i="69"/>
  <c r="G103" i="69"/>
  <c r="M103" i="69" s="1"/>
  <c r="V101" i="69"/>
  <c r="Q101" i="69"/>
  <c r="O101" i="69"/>
  <c r="K101" i="69"/>
  <c r="I101" i="69"/>
  <c r="G101" i="69"/>
  <c r="M101" i="69" s="1"/>
  <c r="V98" i="69"/>
  <c r="Q98" i="69"/>
  <c r="O98" i="69"/>
  <c r="K98" i="69"/>
  <c r="I98" i="69"/>
  <c r="G98" i="69"/>
  <c r="M98" i="69" s="1"/>
  <c r="V96" i="69"/>
  <c r="Q96" i="69"/>
  <c r="O96" i="69"/>
  <c r="K96" i="69"/>
  <c r="I96" i="69"/>
  <c r="G96" i="69"/>
  <c r="M96" i="69" s="1"/>
  <c r="V93" i="69"/>
  <c r="Q93" i="69"/>
  <c r="O93" i="69"/>
  <c r="K93" i="69"/>
  <c r="I93" i="69"/>
  <c r="G93" i="69"/>
  <c r="M93" i="69" s="1"/>
  <c r="V91" i="69"/>
  <c r="Q91" i="69"/>
  <c r="O91" i="69"/>
  <c r="K91" i="69"/>
  <c r="I91" i="69"/>
  <c r="G91" i="69"/>
  <c r="M91" i="69" s="1"/>
  <c r="V89" i="69"/>
  <c r="Q89" i="69"/>
  <c r="O89" i="69"/>
  <c r="K89" i="69"/>
  <c r="I89" i="69"/>
  <c r="G89" i="69"/>
  <c r="M89" i="69" s="1"/>
  <c r="V87" i="69"/>
  <c r="Q87" i="69"/>
  <c r="O87" i="69"/>
  <c r="K87" i="69"/>
  <c r="I87" i="69"/>
  <c r="G87" i="69"/>
  <c r="M87" i="69" s="1"/>
  <c r="V85" i="69"/>
  <c r="Q85" i="69"/>
  <c r="O85" i="69"/>
  <c r="K85" i="69"/>
  <c r="I85" i="69"/>
  <c r="G85" i="69"/>
  <c r="M85" i="69" s="1"/>
  <c r="V82" i="69"/>
  <c r="V76" i="69"/>
  <c r="Q76" i="69"/>
  <c r="O76" i="69"/>
  <c r="K76" i="69"/>
  <c r="I76" i="69"/>
  <c r="G76" i="69"/>
  <c r="M76" i="69" s="1"/>
  <c r="V73" i="69"/>
  <c r="Q73" i="69"/>
  <c r="O73" i="69"/>
  <c r="K73" i="69"/>
  <c r="I73" i="69"/>
  <c r="G73" i="69"/>
  <c r="M73" i="69" s="1"/>
  <c r="V70" i="69"/>
  <c r="Q70" i="69"/>
  <c r="O70" i="69"/>
  <c r="K70" i="69"/>
  <c r="I70" i="69"/>
  <c r="G70" i="69"/>
  <c r="M70" i="69" s="1"/>
  <c r="V67" i="69"/>
  <c r="Q67" i="69"/>
  <c r="O67" i="69"/>
  <c r="K67" i="69"/>
  <c r="I67" i="69"/>
  <c r="G67" i="69"/>
  <c r="M67" i="69" s="1"/>
  <c r="V64" i="69"/>
  <c r="Q64" i="69"/>
  <c r="O64" i="69"/>
  <c r="K64" i="69"/>
  <c r="I64" i="69"/>
  <c r="G64" i="69"/>
  <c r="M64" i="69" s="1"/>
  <c r="V61" i="69"/>
  <c r="Q61" i="69"/>
  <c r="O61" i="69"/>
  <c r="K61" i="69"/>
  <c r="I61" i="69"/>
  <c r="G61" i="69"/>
  <c r="M61" i="69" s="1"/>
  <c r="V58" i="69"/>
  <c r="Q58" i="69"/>
  <c r="O58" i="69"/>
  <c r="K58" i="69"/>
  <c r="I58" i="69"/>
  <c r="G58" i="69"/>
  <c r="M58" i="69" s="1"/>
  <c r="V55" i="69"/>
  <c r="Q55" i="69"/>
  <c r="O55" i="69"/>
  <c r="K55" i="69"/>
  <c r="I55" i="69"/>
  <c r="G55" i="69"/>
  <c r="M55" i="69" s="1"/>
  <c r="V52" i="69"/>
  <c r="Q52" i="69"/>
  <c r="O52" i="69"/>
  <c r="K52" i="69"/>
  <c r="I52" i="69"/>
  <c r="G52" i="69"/>
  <c r="M52" i="69" s="1"/>
  <c r="V49" i="69"/>
  <c r="Q49" i="69"/>
  <c r="O49" i="69"/>
  <c r="K49" i="69"/>
  <c r="I49" i="69"/>
  <c r="G49" i="69"/>
  <c r="M49" i="69" s="1"/>
  <c r="V47" i="69"/>
  <c r="Q47" i="69"/>
  <c r="O47" i="69"/>
  <c r="K47" i="69"/>
  <c r="I47" i="69"/>
  <c r="G47" i="69"/>
  <c r="M47" i="69" s="1"/>
  <c r="V44" i="69"/>
  <c r="Q44" i="69"/>
  <c r="O44" i="69"/>
  <c r="K44" i="69"/>
  <c r="I44" i="69"/>
  <c r="G44" i="69"/>
  <c r="M44" i="69" s="1"/>
  <c r="V41" i="69"/>
  <c r="Q41" i="69"/>
  <c r="O41" i="69"/>
  <c r="K41" i="69"/>
  <c r="I41" i="69"/>
  <c r="G41" i="69"/>
  <c r="M41" i="69" s="1"/>
  <c r="V38" i="69"/>
  <c r="Q38" i="69"/>
  <c r="O38" i="69"/>
  <c r="K38" i="69"/>
  <c r="I38" i="69"/>
  <c r="G38" i="69"/>
  <c r="M38" i="69" s="1"/>
  <c r="V35" i="69"/>
  <c r="Q35" i="69"/>
  <c r="O35" i="69"/>
  <c r="K35" i="69"/>
  <c r="I35" i="69"/>
  <c r="G35" i="69"/>
  <c r="M35" i="69" s="1"/>
  <c r="V32" i="69"/>
  <c r="Q32" i="69"/>
  <c r="O32" i="69"/>
  <c r="K32" i="69"/>
  <c r="I32" i="69"/>
  <c r="G32" i="69"/>
  <c r="M32" i="69" s="1"/>
  <c r="V29" i="69"/>
  <c r="Q29" i="69"/>
  <c r="O29" i="69"/>
  <c r="K29" i="69"/>
  <c r="I29" i="69"/>
  <c r="G29" i="69"/>
  <c r="M29" i="69" s="1"/>
  <c r="V26" i="69"/>
  <c r="Q26" i="69"/>
  <c r="O26" i="69"/>
  <c r="K26" i="69"/>
  <c r="I26" i="69"/>
  <c r="G26" i="69"/>
  <c r="M26" i="69" s="1"/>
  <c r="V23" i="69"/>
  <c r="Q23" i="69"/>
  <c r="O23" i="69"/>
  <c r="K23" i="69"/>
  <c r="I23" i="69"/>
  <c r="G23" i="69"/>
  <c r="M23" i="69" s="1"/>
  <c r="V21" i="69"/>
  <c r="Q21" i="69"/>
  <c r="O21" i="69"/>
  <c r="K21" i="69"/>
  <c r="I21" i="69"/>
  <c r="G21" i="69"/>
  <c r="M21" i="69" s="1"/>
  <c r="V19" i="69"/>
  <c r="Q19" i="69"/>
  <c r="O19" i="69"/>
  <c r="K19" i="69"/>
  <c r="I19" i="69"/>
  <c r="G19" i="69"/>
  <c r="M19" i="69" s="1"/>
  <c r="V16" i="69"/>
  <c r="Q16" i="69"/>
  <c r="O16" i="69"/>
  <c r="K16" i="69"/>
  <c r="I16" i="69"/>
  <c r="G16" i="69"/>
  <c r="M16" i="69" s="1"/>
  <c r="V13" i="69"/>
  <c r="Q13" i="69"/>
  <c r="O13" i="69"/>
  <c r="K13" i="69"/>
  <c r="I13" i="69"/>
  <c r="G13" i="69"/>
  <c r="M13" i="69" s="1"/>
  <c r="V9" i="69"/>
  <c r="Q9" i="69"/>
  <c r="O9" i="69"/>
  <c r="K9" i="69"/>
  <c r="I9" i="69"/>
  <c r="G9" i="69"/>
  <c r="O322" i="69" l="1"/>
  <c r="G279" i="69"/>
  <c r="I279" i="69"/>
  <c r="I403" i="69"/>
  <c r="Q290" i="69"/>
  <c r="V381" i="69"/>
  <c r="I381" i="69"/>
  <c r="O152" i="69"/>
  <c r="M381" i="69"/>
  <c r="I322" i="69"/>
  <c r="M270" i="69"/>
  <c r="Q152" i="69"/>
  <c r="G270" i="69"/>
  <c r="Q279" i="69"/>
  <c r="G421" i="69"/>
  <c r="I270" i="69"/>
  <c r="Q322" i="69"/>
  <c r="K322" i="69"/>
  <c r="M344" i="69"/>
  <c r="I421" i="69"/>
  <c r="K152" i="69"/>
  <c r="K197" i="69"/>
  <c r="O381" i="69"/>
  <c r="O197" i="69"/>
  <c r="K344" i="69"/>
  <c r="Q381" i="69"/>
  <c r="K381" i="69"/>
  <c r="O344" i="69"/>
  <c r="K363" i="69"/>
  <c r="Q421" i="69"/>
  <c r="V152" i="69"/>
  <c r="V197" i="69"/>
  <c r="O363" i="69"/>
  <c r="G403" i="69"/>
  <c r="O403" i="69"/>
  <c r="V421" i="69"/>
  <c r="Q270" i="69"/>
  <c r="K8" i="69"/>
  <c r="K279" i="69"/>
  <c r="K290" i="69"/>
  <c r="V344" i="69"/>
  <c r="Q344" i="69"/>
  <c r="O421" i="69"/>
  <c r="I197" i="69"/>
  <c r="O279" i="69"/>
  <c r="O290" i="69"/>
  <c r="V322" i="69"/>
  <c r="V363" i="69"/>
  <c r="Q363" i="69"/>
  <c r="K403" i="69"/>
  <c r="O8" i="69"/>
  <c r="K270" i="69"/>
  <c r="V270" i="69"/>
  <c r="I344" i="69"/>
  <c r="K421" i="69"/>
  <c r="Q8" i="69"/>
  <c r="Q197" i="69"/>
  <c r="O270" i="69"/>
  <c r="V279" i="69"/>
  <c r="V290" i="69"/>
  <c r="I363" i="69"/>
  <c r="Q403" i="69"/>
  <c r="I152" i="69"/>
  <c r="V403" i="69"/>
  <c r="I290" i="69"/>
  <c r="I8" i="69"/>
  <c r="V8" i="69"/>
  <c r="I84" i="69"/>
  <c r="Q84" i="69"/>
  <c r="K84" i="69"/>
  <c r="AF436" i="69"/>
  <c r="O84" i="69"/>
  <c r="V84" i="69"/>
  <c r="G93" i="63"/>
  <c r="G735" i="61"/>
  <c r="I38" i="57" s="1"/>
  <c r="M197" i="69"/>
  <c r="M421" i="69"/>
  <c r="M152" i="69"/>
  <c r="M290" i="69"/>
  <c r="M363" i="69"/>
  <c r="M84" i="69"/>
  <c r="M322" i="69"/>
  <c r="G197" i="69"/>
  <c r="M280" i="69"/>
  <c r="M279" i="69" s="1"/>
  <c r="G290" i="69"/>
  <c r="G344" i="69"/>
  <c r="G363" i="69"/>
  <c r="M404" i="69"/>
  <c r="M403" i="69" s="1"/>
  <c r="G381" i="69"/>
  <c r="G84" i="69"/>
  <c r="G152" i="69"/>
  <c r="G322" i="69"/>
  <c r="G8" i="69"/>
  <c r="M9" i="69"/>
  <c r="M8" i="69" s="1"/>
  <c r="G436" i="69" l="1"/>
  <c r="I42" i="57" s="1"/>
  <c r="K162" i="64"/>
  <c r="I162" i="64"/>
  <c r="K77" i="60"/>
  <c r="I77" i="60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20" i="68"/>
  <c r="H19" i="68"/>
  <c r="H18" i="68"/>
  <c r="H17" i="68"/>
  <c r="H16" i="68"/>
  <c r="H15" i="68"/>
  <c r="H14" i="68"/>
  <c r="H13" i="68"/>
  <c r="H12" i="68"/>
  <c r="H11" i="68"/>
  <c r="H10" i="68"/>
  <c r="H9" i="68"/>
  <c r="H8" i="68"/>
  <c r="H7" i="68"/>
  <c r="H6" i="68"/>
  <c r="H5" i="68"/>
  <c r="H60" i="68" l="1"/>
  <c r="I44" i="57" s="1"/>
  <c r="Q156" i="67"/>
  <c r="O156" i="67"/>
  <c r="K156" i="67"/>
  <c r="I156" i="67"/>
  <c r="G156" i="67"/>
  <c r="M156" i="67" s="1"/>
  <c r="Q155" i="67"/>
  <c r="O155" i="67"/>
  <c r="K155" i="67"/>
  <c r="I155" i="67"/>
  <c r="G155" i="67"/>
  <c r="M155" i="67" s="1"/>
  <c r="Q154" i="67"/>
  <c r="O154" i="67"/>
  <c r="M154" i="67"/>
  <c r="K154" i="67"/>
  <c r="I154" i="67"/>
  <c r="G154" i="67"/>
  <c r="Q153" i="67"/>
  <c r="O153" i="67"/>
  <c r="K153" i="67"/>
  <c r="I153" i="67"/>
  <c r="G153" i="67"/>
  <c r="M153" i="67" s="1"/>
  <c r="Q152" i="67"/>
  <c r="O152" i="67"/>
  <c r="K152" i="67"/>
  <c r="I152" i="67"/>
  <c r="G152" i="67"/>
  <c r="M152" i="67" s="1"/>
  <c r="Q151" i="67"/>
  <c r="O151" i="67"/>
  <c r="K151" i="67"/>
  <c r="I151" i="67"/>
  <c r="G151" i="67"/>
  <c r="M151" i="67" s="1"/>
  <c r="Q150" i="67"/>
  <c r="O150" i="67"/>
  <c r="K150" i="67"/>
  <c r="I150" i="67"/>
  <c r="G150" i="67"/>
  <c r="M150" i="67" s="1"/>
  <c r="Q149" i="67"/>
  <c r="O149" i="67"/>
  <c r="K149" i="67"/>
  <c r="I149" i="67"/>
  <c r="G149" i="67"/>
  <c r="M149" i="67" s="1"/>
  <c r="Q148" i="67"/>
  <c r="O148" i="67"/>
  <c r="K148" i="67"/>
  <c r="I148" i="67"/>
  <c r="G148" i="67"/>
  <c r="M148" i="67" s="1"/>
  <c r="Q147" i="67"/>
  <c r="O147" i="67"/>
  <c r="K147" i="67"/>
  <c r="I147" i="67"/>
  <c r="G147" i="67"/>
  <c r="M147" i="67" s="1"/>
  <c r="Q146" i="67"/>
  <c r="O146" i="67"/>
  <c r="K146" i="67"/>
  <c r="I146" i="67"/>
  <c r="G146" i="67"/>
  <c r="M146" i="67" s="1"/>
  <c r="Q145" i="67"/>
  <c r="O145" i="67"/>
  <c r="K145" i="67"/>
  <c r="I145" i="67"/>
  <c r="G145" i="67"/>
  <c r="M145" i="67" s="1"/>
  <c r="Q144" i="67"/>
  <c r="O144" i="67"/>
  <c r="K144" i="67"/>
  <c r="I144" i="67"/>
  <c r="G144" i="67"/>
  <c r="M144" i="67" s="1"/>
  <c r="Q143" i="67"/>
  <c r="O143" i="67"/>
  <c r="K143" i="67"/>
  <c r="I143" i="67"/>
  <c r="G143" i="67"/>
  <c r="M143" i="67" s="1"/>
  <c r="Q140" i="67"/>
  <c r="O140" i="67"/>
  <c r="K140" i="67"/>
  <c r="I140" i="67"/>
  <c r="G140" i="67"/>
  <c r="M140" i="67" s="1"/>
  <c r="Q139" i="67"/>
  <c r="O139" i="67"/>
  <c r="K139" i="67"/>
  <c r="I139" i="67"/>
  <c r="G139" i="67"/>
  <c r="M139" i="67" s="1"/>
  <c r="Q138" i="67"/>
  <c r="O138" i="67"/>
  <c r="K138" i="67"/>
  <c r="I138" i="67"/>
  <c r="G138" i="67"/>
  <c r="M138" i="67" s="1"/>
  <c r="Q137" i="67"/>
  <c r="O137" i="67"/>
  <c r="M137" i="67"/>
  <c r="K137" i="67"/>
  <c r="I137" i="67"/>
  <c r="G137" i="67"/>
  <c r="Q136" i="67"/>
  <c r="O136" i="67"/>
  <c r="K136" i="67"/>
  <c r="I136" i="67"/>
  <c r="G136" i="67"/>
  <c r="M136" i="67" s="1"/>
  <c r="Q135" i="67"/>
  <c r="O135" i="67"/>
  <c r="K135" i="67"/>
  <c r="I135" i="67"/>
  <c r="G135" i="67"/>
  <c r="M135" i="67" s="1"/>
  <c r="Q134" i="67"/>
  <c r="O134" i="67"/>
  <c r="K134" i="67"/>
  <c r="I134" i="67"/>
  <c r="G134" i="67"/>
  <c r="M134" i="67" s="1"/>
  <c r="Q133" i="67"/>
  <c r="O133" i="67"/>
  <c r="K133" i="67"/>
  <c r="I133" i="67"/>
  <c r="G133" i="67"/>
  <c r="M133" i="67" s="1"/>
  <c r="Q132" i="67"/>
  <c r="O132" i="67"/>
  <c r="K132" i="67"/>
  <c r="I132" i="67"/>
  <c r="G132" i="67"/>
  <c r="M132" i="67" s="1"/>
  <c r="Q130" i="67"/>
  <c r="O130" i="67"/>
  <c r="K130" i="67"/>
  <c r="I130" i="67"/>
  <c r="G130" i="67"/>
  <c r="G129" i="67" s="1"/>
  <c r="Q129" i="67"/>
  <c r="O129" i="67"/>
  <c r="Q128" i="67"/>
  <c r="O128" i="67"/>
  <c r="M128" i="67"/>
  <c r="K128" i="67"/>
  <c r="I128" i="67"/>
  <c r="G128" i="67"/>
  <c r="Q127" i="67"/>
  <c r="O127" i="67"/>
  <c r="K127" i="67"/>
  <c r="I127" i="67"/>
  <c r="G127" i="67"/>
  <c r="M127" i="67" s="1"/>
  <c r="Q126" i="67"/>
  <c r="O126" i="67"/>
  <c r="K126" i="67"/>
  <c r="I126" i="67"/>
  <c r="G126" i="67"/>
  <c r="M126" i="67" s="1"/>
  <c r="Q125" i="67"/>
  <c r="O125" i="67"/>
  <c r="K125" i="67"/>
  <c r="I125" i="67"/>
  <c r="G125" i="67"/>
  <c r="M125" i="67" s="1"/>
  <c r="Q124" i="67"/>
  <c r="O124" i="67"/>
  <c r="M124" i="67"/>
  <c r="K124" i="67"/>
  <c r="I124" i="67"/>
  <c r="G124" i="67"/>
  <c r="Q123" i="67"/>
  <c r="O123" i="67"/>
  <c r="K123" i="67"/>
  <c r="I123" i="67"/>
  <c r="G123" i="67"/>
  <c r="M123" i="67" s="1"/>
  <c r="Q122" i="67"/>
  <c r="O122" i="67"/>
  <c r="K122" i="67"/>
  <c r="I122" i="67"/>
  <c r="G122" i="67"/>
  <c r="M122" i="67" s="1"/>
  <c r="Q121" i="67"/>
  <c r="O121" i="67"/>
  <c r="K121" i="67"/>
  <c r="I121" i="67"/>
  <c r="G121" i="67"/>
  <c r="M121" i="67" s="1"/>
  <c r="Q120" i="67"/>
  <c r="O120" i="67"/>
  <c r="K120" i="67"/>
  <c r="I120" i="67"/>
  <c r="G120" i="67"/>
  <c r="M120" i="67" s="1"/>
  <c r="Q119" i="67"/>
  <c r="O119" i="67"/>
  <c r="K119" i="67"/>
  <c r="I119" i="67"/>
  <c r="G119" i="67"/>
  <c r="M119" i="67" s="1"/>
  <c r="Q118" i="67"/>
  <c r="O118" i="67"/>
  <c r="K118" i="67"/>
  <c r="I118" i="67"/>
  <c r="G118" i="67"/>
  <c r="M118" i="67" s="1"/>
  <c r="Q113" i="67"/>
  <c r="Q112" i="67" s="1"/>
  <c r="O113" i="67"/>
  <c r="O112" i="67" s="1"/>
  <c r="K113" i="67"/>
  <c r="I113" i="67"/>
  <c r="G113" i="67"/>
  <c r="M113" i="67" s="1"/>
  <c r="Q111" i="67"/>
  <c r="O111" i="67"/>
  <c r="K111" i="67"/>
  <c r="I111" i="67"/>
  <c r="G111" i="67"/>
  <c r="M111" i="67" s="1"/>
  <c r="Q110" i="67"/>
  <c r="O110" i="67"/>
  <c r="K110" i="67"/>
  <c r="I110" i="67"/>
  <c r="G110" i="67"/>
  <c r="M110" i="67" s="1"/>
  <c r="Q109" i="67"/>
  <c r="O109" i="67"/>
  <c r="K109" i="67"/>
  <c r="I109" i="67"/>
  <c r="G109" i="67"/>
  <c r="M109" i="67" s="1"/>
  <c r="Q108" i="67"/>
  <c r="O108" i="67"/>
  <c r="M108" i="67"/>
  <c r="K108" i="67"/>
  <c r="I108" i="67"/>
  <c r="G108" i="67"/>
  <c r="Q107" i="67"/>
  <c r="O107" i="67"/>
  <c r="K107" i="67"/>
  <c r="I107" i="67"/>
  <c r="G107" i="67"/>
  <c r="M107" i="67" s="1"/>
  <c r="Q106" i="67"/>
  <c r="O106" i="67"/>
  <c r="K106" i="67"/>
  <c r="I106" i="67"/>
  <c r="G106" i="67"/>
  <c r="M106" i="67" s="1"/>
  <c r="Q105" i="67"/>
  <c r="O105" i="67"/>
  <c r="K105" i="67"/>
  <c r="I105" i="67"/>
  <c r="G105" i="67"/>
  <c r="M105" i="67" s="1"/>
  <c r="Q100" i="67"/>
  <c r="O100" i="67"/>
  <c r="K100" i="67"/>
  <c r="I100" i="67"/>
  <c r="G100" i="67"/>
  <c r="M100" i="67" s="1"/>
  <c r="Q96" i="67"/>
  <c r="O96" i="67"/>
  <c r="K96" i="67"/>
  <c r="I96" i="67"/>
  <c r="G96" i="67"/>
  <c r="M96" i="67" s="1"/>
  <c r="Q94" i="67"/>
  <c r="O94" i="67"/>
  <c r="K94" i="67"/>
  <c r="I94" i="67"/>
  <c r="G94" i="67"/>
  <c r="M94" i="67" s="1"/>
  <c r="Q92" i="67"/>
  <c r="O92" i="67"/>
  <c r="K92" i="67"/>
  <c r="I92" i="67"/>
  <c r="G92" i="67"/>
  <c r="M92" i="67" s="1"/>
  <c r="Q90" i="67"/>
  <c r="O90" i="67"/>
  <c r="K90" i="67"/>
  <c r="I90" i="67"/>
  <c r="G90" i="67"/>
  <c r="M90" i="67" s="1"/>
  <c r="Q88" i="67"/>
  <c r="Q87" i="67" s="1"/>
  <c r="O88" i="67"/>
  <c r="O87" i="67" s="1"/>
  <c r="K88" i="67"/>
  <c r="I88" i="67"/>
  <c r="G88" i="67"/>
  <c r="G87" i="67" s="1"/>
  <c r="Q86" i="67"/>
  <c r="O86" i="67"/>
  <c r="K86" i="67"/>
  <c r="I86" i="67"/>
  <c r="G86" i="67"/>
  <c r="M86" i="67" s="1"/>
  <c r="Q85" i="67"/>
  <c r="O85" i="67"/>
  <c r="M85" i="67"/>
  <c r="K85" i="67"/>
  <c r="I85" i="67"/>
  <c r="G85" i="67"/>
  <c r="Q84" i="67"/>
  <c r="O84" i="67"/>
  <c r="K84" i="67"/>
  <c r="I84" i="67"/>
  <c r="G84" i="67"/>
  <c r="M84" i="67" s="1"/>
  <c r="Q78" i="67"/>
  <c r="O78" i="67"/>
  <c r="K78" i="67"/>
  <c r="I78" i="67"/>
  <c r="G78" i="67"/>
  <c r="M78" i="67" s="1"/>
  <c r="Q76" i="67"/>
  <c r="O76" i="67"/>
  <c r="K76" i="67"/>
  <c r="I76" i="67"/>
  <c r="G76" i="67"/>
  <c r="M76" i="67" s="1"/>
  <c r="Q72" i="67"/>
  <c r="O72" i="67"/>
  <c r="K72" i="67"/>
  <c r="I72" i="67"/>
  <c r="G72" i="67"/>
  <c r="M72" i="67" s="1"/>
  <c r="Q65" i="67"/>
  <c r="O65" i="67"/>
  <c r="K65" i="67"/>
  <c r="I65" i="67"/>
  <c r="G65" i="67"/>
  <c r="M65" i="67" s="1"/>
  <c r="Q59" i="67"/>
  <c r="O59" i="67"/>
  <c r="K59" i="67"/>
  <c r="I59" i="67"/>
  <c r="G59" i="67"/>
  <c r="M59" i="67" s="1"/>
  <c r="Q52" i="67"/>
  <c r="O52" i="67"/>
  <c r="O51" i="67" s="1"/>
  <c r="K52" i="67"/>
  <c r="I52" i="67"/>
  <c r="I51" i="67" s="1"/>
  <c r="G52" i="67"/>
  <c r="G51" i="67" s="1"/>
  <c r="Q51" i="67"/>
  <c r="Q50" i="67"/>
  <c r="O50" i="67"/>
  <c r="M50" i="67"/>
  <c r="K50" i="67"/>
  <c r="I50" i="67"/>
  <c r="G50" i="67"/>
  <c r="Q49" i="67"/>
  <c r="O49" i="67"/>
  <c r="M49" i="67"/>
  <c r="K49" i="67"/>
  <c r="I49" i="67"/>
  <c r="G49" i="67"/>
  <c r="Q48" i="67"/>
  <c r="O48" i="67"/>
  <c r="K48" i="67"/>
  <c r="I48" i="67"/>
  <c r="G48" i="67"/>
  <c r="M48" i="67" s="1"/>
  <c r="Q47" i="67"/>
  <c r="O47" i="67"/>
  <c r="K47" i="67"/>
  <c r="I47" i="67"/>
  <c r="G47" i="67"/>
  <c r="M47" i="67" s="1"/>
  <c r="Q46" i="67"/>
  <c r="O46" i="67"/>
  <c r="M46" i="67"/>
  <c r="K46" i="67"/>
  <c r="I46" i="67"/>
  <c r="G46" i="67"/>
  <c r="Q45" i="67"/>
  <c r="O45" i="67"/>
  <c r="M45" i="67"/>
  <c r="K45" i="67"/>
  <c r="I45" i="67"/>
  <c r="G45" i="67"/>
  <c r="Q44" i="67"/>
  <c r="O44" i="67"/>
  <c r="K44" i="67"/>
  <c r="I44" i="67"/>
  <c r="G44" i="67"/>
  <c r="M44" i="67" s="1"/>
  <c r="Q43" i="67"/>
  <c r="O43" i="67"/>
  <c r="K43" i="67"/>
  <c r="I43" i="67"/>
  <c r="G43" i="67"/>
  <c r="M43" i="67" s="1"/>
  <c r="Q42" i="67"/>
  <c r="O42" i="67"/>
  <c r="M42" i="67"/>
  <c r="K42" i="67"/>
  <c r="I42" i="67"/>
  <c r="G42" i="67"/>
  <c r="Q41" i="67"/>
  <c r="O41" i="67"/>
  <c r="M41" i="67"/>
  <c r="K41" i="67"/>
  <c r="I41" i="67"/>
  <c r="G41" i="67"/>
  <c r="Q40" i="67"/>
  <c r="O40" i="67"/>
  <c r="K40" i="67"/>
  <c r="I40" i="67"/>
  <c r="G40" i="67"/>
  <c r="M40" i="67" s="1"/>
  <c r="Q39" i="67"/>
  <c r="O39" i="67"/>
  <c r="K39" i="67"/>
  <c r="I39" i="67"/>
  <c r="G39" i="67"/>
  <c r="M39" i="67" s="1"/>
  <c r="Q36" i="67"/>
  <c r="O36" i="67"/>
  <c r="M36" i="67"/>
  <c r="K36" i="67"/>
  <c r="I36" i="67"/>
  <c r="G36" i="67"/>
  <c r="Q35" i="67"/>
  <c r="O35" i="67"/>
  <c r="M35" i="67"/>
  <c r="K35" i="67"/>
  <c r="I35" i="67"/>
  <c r="G35" i="67"/>
  <c r="Q34" i="67"/>
  <c r="O34" i="67"/>
  <c r="K34" i="67"/>
  <c r="I34" i="67"/>
  <c r="G34" i="67"/>
  <c r="M34" i="67" s="1"/>
  <c r="Q33" i="67"/>
  <c r="O33" i="67"/>
  <c r="K33" i="67"/>
  <c r="I33" i="67"/>
  <c r="G33" i="67"/>
  <c r="M33" i="67" s="1"/>
  <c r="Q32" i="67"/>
  <c r="O32" i="67"/>
  <c r="K32" i="67"/>
  <c r="I32" i="67"/>
  <c r="G32" i="67"/>
  <c r="M32" i="67" s="1"/>
  <c r="Q31" i="67"/>
  <c r="O31" i="67"/>
  <c r="K31" i="67"/>
  <c r="I31" i="67"/>
  <c r="G31" i="67"/>
  <c r="M31" i="67" s="1"/>
  <c r="Q29" i="67"/>
  <c r="O29" i="67"/>
  <c r="K29" i="67"/>
  <c r="I29" i="67"/>
  <c r="G29" i="67"/>
  <c r="M29" i="67" s="1"/>
  <c r="Q28" i="67"/>
  <c r="O28" i="67"/>
  <c r="K28" i="67"/>
  <c r="I28" i="67"/>
  <c r="G28" i="67"/>
  <c r="M28" i="67" s="1"/>
  <c r="Q27" i="67"/>
  <c r="O27" i="67"/>
  <c r="K27" i="67"/>
  <c r="I27" i="67"/>
  <c r="G27" i="67"/>
  <c r="M27" i="67" s="1"/>
  <c r="Q26" i="67"/>
  <c r="O26" i="67"/>
  <c r="K26" i="67"/>
  <c r="I26" i="67"/>
  <c r="G26" i="67"/>
  <c r="M26" i="67" s="1"/>
  <c r="Q25" i="67"/>
  <c r="O25" i="67"/>
  <c r="K25" i="67"/>
  <c r="I25" i="67"/>
  <c r="G25" i="67"/>
  <c r="M25" i="67" s="1"/>
  <c r="Q24" i="67"/>
  <c r="O24" i="67"/>
  <c r="K24" i="67"/>
  <c r="I24" i="67"/>
  <c r="G24" i="67"/>
  <c r="M24" i="67" s="1"/>
  <c r="Q22" i="67"/>
  <c r="O22" i="67"/>
  <c r="K22" i="67"/>
  <c r="I22" i="67"/>
  <c r="G22" i="67"/>
  <c r="M22" i="67" s="1"/>
  <c r="Q20" i="67"/>
  <c r="O20" i="67"/>
  <c r="K20" i="67"/>
  <c r="I20" i="67"/>
  <c r="G20" i="67"/>
  <c r="M20" i="67" s="1"/>
  <c r="Q19" i="67"/>
  <c r="O19" i="67"/>
  <c r="K19" i="67"/>
  <c r="I19" i="67"/>
  <c r="G19" i="67"/>
  <c r="M19" i="67" s="1"/>
  <c r="Q18" i="67"/>
  <c r="O18" i="67"/>
  <c r="K18" i="67"/>
  <c r="I18" i="67"/>
  <c r="G18" i="67"/>
  <c r="M18" i="67" s="1"/>
  <c r="Q17" i="67"/>
  <c r="O17" i="67"/>
  <c r="K17" i="67"/>
  <c r="I17" i="67"/>
  <c r="G17" i="67"/>
  <c r="M17" i="67" s="1"/>
  <c r="Q16" i="67"/>
  <c r="O16" i="67"/>
  <c r="K16" i="67"/>
  <c r="I16" i="67"/>
  <c r="G16" i="67"/>
  <c r="M16" i="67" s="1"/>
  <c r="Q15" i="67"/>
  <c r="O15" i="67"/>
  <c r="K15" i="67"/>
  <c r="I15" i="67"/>
  <c r="G15" i="67"/>
  <c r="M15" i="67" s="1"/>
  <c r="Q14" i="67"/>
  <c r="O14" i="67"/>
  <c r="K14" i="67"/>
  <c r="I14" i="67"/>
  <c r="G14" i="67"/>
  <c r="M14" i="67" s="1"/>
  <c r="Q13" i="67"/>
  <c r="O13" i="67"/>
  <c r="K13" i="67"/>
  <c r="I13" i="67"/>
  <c r="G13" i="67"/>
  <c r="M13" i="67" s="1"/>
  <c r="Q11" i="67"/>
  <c r="O11" i="67"/>
  <c r="K11" i="67"/>
  <c r="I11" i="67"/>
  <c r="G11" i="67"/>
  <c r="M11" i="67" s="1"/>
  <c r="Q10" i="67"/>
  <c r="O10" i="67"/>
  <c r="K10" i="67"/>
  <c r="I10" i="67"/>
  <c r="G10" i="67"/>
  <c r="M10" i="67" s="1"/>
  <c r="Q9" i="67"/>
  <c r="O9" i="67"/>
  <c r="K9" i="67"/>
  <c r="I9" i="67"/>
  <c r="G9" i="67"/>
  <c r="M9" i="67" s="1"/>
  <c r="Q8" i="67"/>
  <c r="O8" i="67"/>
  <c r="K8" i="67"/>
  <c r="I8" i="67"/>
  <c r="G8" i="67"/>
  <c r="Q142" i="67" l="1"/>
  <c r="O142" i="67"/>
  <c r="K142" i="67"/>
  <c r="K7" i="67"/>
  <c r="I7" i="67"/>
  <c r="O7" i="67"/>
  <c r="Q7" i="67"/>
  <c r="K51" i="67"/>
  <c r="K87" i="67"/>
  <c r="K112" i="67"/>
  <c r="K129" i="67"/>
  <c r="I142" i="67"/>
  <c r="I129" i="67"/>
  <c r="I112" i="67"/>
  <c r="I87" i="67"/>
  <c r="G7" i="67"/>
  <c r="M8" i="67"/>
  <c r="M7" i="67" s="1"/>
  <c r="M112" i="67"/>
  <c r="M142" i="67"/>
  <c r="M88" i="67"/>
  <c r="M87" i="67" s="1"/>
  <c r="M52" i="67"/>
  <c r="M51" i="67" s="1"/>
  <c r="M130" i="67"/>
  <c r="M129" i="67" s="1"/>
  <c r="G112" i="67"/>
  <c r="G142" i="67"/>
  <c r="I158" i="67" l="1"/>
  <c r="K158" i="67"/>
  <c r="G158" i="67"/>
  <c r="G130" i="65"/>
  <c r="G129" i="65"/>
  <c r="G128" i="65"/>
  <c r="G127" i="65"/>
  <c r="G126" i="65"/>
  <c r="G125" i="65"/>
  <c r="G124" i="65"/>
  <c r="G123" i="65"/>
  <c r="G121" i="65"/>
  <c r="G120" i="65"/>
  <c r="G119" i="65"/>
  <c r="G118" i="65"/>
  <c r="G117" i="65"/>
  <c r="G115" i="65"/>
  <c r="G114" i="65"/>
  <c r="G112" i="65"/>
  <c r="G111" i="65"/>
  <c r="G110" i="65"/>
  <c r="G109" i="65"/>
  <c r="G108" i="65"/>
  <c r="G107" i="65"/>
  <c r="G106" i="65"/>
  <c r="G105" i="65"/>
  <c r="G104" i="65"/>
  <c r="G102" i="65"/>
  <c r="G101" i="65"/>
  <c r="G100" i="65"/>
  <c r="G98" i="65"/>
  <c r="G94" i="65"/>
  <c r="G92" i="65"/>
  <c r="G91" i="65"/>
  <c r="G89" i="65"/>
  <c r="G88" i="65"/>
  <c r="G87" i="65"/>
  <c r="G86" i="65"/>
  <c r="G85" i="65"/>
  <c r="G84" i="65"/>
  <c r="G83" i="65"/>
  <c r="G82" i="65"/>
  <c r="G81" i="65"/>
  <c r="G80" i="65"/>
  <c r="G79" i="65"/>
  <c r="G78" i="65"/>
  <c r="G77" i="65"/>
  <c r="G76" i="65"/>
  <c r="G75" i="65"/>
  <c r="G72" i="65"/>
  <c r="G71" i="65"/>
  <c r="G69" i="65"/>
  <c r="G67" i="65"/>
  <c r="G65" i="65"/>
  <c r="G63" i="65"/>
  <c r="G62" i="65"/>
  <c r="G60" i="65"/>
  <c r="G58" i="65"/>
  <c r="G54" i="65"/>
  <c r="G53" i="65"/>
  <c r="G52" i="65"/>
  <c r="G51" i="65"/>
  <c r="G50" i="65"/>
  <c r="G47" i="65"/>
  <c r="G46" i="65"/>
  <c r="G45" i="65"/>
  <c r="G44" i="65"/>
  <c r="G42" i="65"/>
  <c r="G40" i="65"/>
  <c r="G38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6" i="65"/>
  <c r="G14" i="65"/>
  <c r="G13" i="65"/>
  <c r="V11" i="65"/>
  <c r="Q11" i="65"/>
  <c r="O11" i="65"/>
  <c r="K11" i="65"/>
  <c r="I11" i="65"/>
  <c r="G10" i="65"/>
  <c r="G11" i="65" s="1"/>
  <c r="M11" i="65" s="1"/>
  <c r="G56" i="65" l="1"/>
  <c r="G103" i="65"/>
  <c r="G122" i="65"/>
  <c r="G74" i="65"/>
  <c r="G57" i="65"/>
  <c r="G8" i="65"/>
  <c r="G132" i="65" l="1"/>
  <c r="I41" i="57" s="1"/>
  <c r="BE142" i="64"/>
  <c r="BD142" i="64"/>
  <c r="BC142" i="64"/>
  <c r="BA142" i="64"/>
  <c r="K142" i="64"/>
  <c r="I142" i="64"/>
  <c r="G142" i="64"/>
  <c r="BB142" i="64" s="1"/>
  <c r="BE141" i="64"/>
  <c r="BD141" i="64"/>
  <c r="BC141" i="64"/>
  <c r="BA141" i="64"/>
  <c r="K141" i="64"/>
  <c r="I141" i="64"/>
  <c r="G141" i="64"/>
  <c r="BB141" i="64" s="1"/>
  <c r="BE140" i="64"/>
  <c r="BD140" i="64"/>
  <c r="BC140" i="64"/>
  <c r="BA140" i="64"/>
  <c r="K140" i="64"/>
  <c r="I140" i="64"/>
  <c r="G140" i="64"/>
  <c r="BB140" i="64" s="1"/>
  <c r="BE73" i="60"/>
  <c r="BD73" i="60"/>
  <c r="BC73" i="60"/>
  <c r="BA73" i="60"/>
  <c r="K73" i="60"/>
  <c r="I73" i="60"/>
  <c r="G73" i="60"/>
  <c r="BB73" i="60" s="1"/>
  <c r="BE72" i="60"/>
  <c r="BD72" i="60"/>
  <c r="BC72" i="60"/>
  <c r="BA72" i="60"/>
  <c r="K72" i="60"/>
  <c r="I72" i="60"/>
  <c r="G72" i="60"/>
  <c r="BB72" i="60" s="1"/>
  <c r="BE71" i="60"/>
  <c r="BD71" i="60"/>
  <c r="BC71" i="60"/>
  <c r="BA71" i="60"/>
  <c r="K71" i="60"/>
  <c r="I71" i="60"/>
  <c r="G71" i="60"/>
  <c r="BB71" i="60" s="1"/>
  <c r="BE159" i="64"/>
  <c r="BD159" i="64"/>
  <c r="BC159" i="64"/>
  <c r="BA159" i="64"/>
  <c r="K159" i="64"/>
  <c r="I159" i="64"/>
  <c r="G159" i="64"/>
  <c r="BB159" i="64" s="1"/>
  <c r="BE158" i="64"/>
  <c r="BD158" i="64"/>
  <c r="BC158" i="64"/>
  <c r="BA158" i="64"/>
  <c r="K158" i="64"/>
  <c r="I158" i="64"/>
  <c r="G158" i="64"/>
  <c r="BB158" i="64" s="1"/>
  <c r="BE157" i="64"/>
  <c r="BD157" i="64"/>
  <c r="BC157" i="64"/>
  <c r="BA157" i="64"/>
  <c r="K157" i="64"/>
  <c r="I157" i="64"/>
  <c r="G157" i="64"/>
  <c r="BB157" i="64" s="1"/>
  <c r="BE156" i="64"/>
  <c r="BD156" i="64"/>
  <c r="BC156" i="64"/>
  <c r="BA156" i="64"/>
  <c r="K156" i="64"/>
  <c r="I156" i="64"/>
  <c r="G156" i="64"/>
  <c r="BB156" i="64" s="1"/>
  <c r="BE155" i="64"/>
  <c r="BD155" i="64"/>
  <c r="BC155" i="64"/>
  <c r="BA155" i="64"/>
  <c r="K155" i="64"/>
  <c r="I155" i="64"/>
  <c r="G155" i="64"/>
  <c r="BB155" i="64" s="1"/>
  <c r="BE154" i="64"/>
  <c r="BD154" i="64"/>
  <c r="BC154" i="64"/>
  <c r="BA154" i="64"/>
  <c r="K154" i="64"/>
  <c r="I154" i="64"/>
  <c r="G154" i="64"/>
  <c r="BB154" i="64" s="1"/>
  <c r="BE153" i="64"/>
  <c r="BD153" i="64"/>
  <c r="BC153" i="64"/>
  <c r="BA153" i="64"/>
  <c r="K153" i="64"/>
  <c r="I153" i="64"/>
  <c r="G153" i="64"/>
  <c r="BB153" i="64" s="1"/>
  <c r="BE152" i="64"/>
  <c r="BD152" i="64"/>
  <c r="BC152" i="64"/>
  <c r="BA152" i="64"/>
  <c r="K152" i="64"/>
  <c r="I152" i="64"/>
  <c r="G152" i="64"/>
  <c r="BB152" i="64" s="1"/>
  <c r="BE151" i="64"/>
  <c r="BD151" i="64"/>
  <c r="BC151" i="64"/>
  <c r="BA151" i="64"/>
  <c r="K151" i="64"/>
  <c r="I151" i="64"/>
  <c r="G151" i="64"/>
  <c r="BB151" i="64" s="1"/>
  <c r="BE150" i="64"/>
  <c r="BD150" i="64"/>
  <c r="BC150" i="64"/>
  <c r="BA150" i="64"/>
  <c r="K150" i="64"/>
  <c r="I150" i="64"/>
  <c r="G150" i="64"/>
  <c r="BB150" i="64" s="1"/>
  <c r="BE149" i="64"/>
  <c r="BD149" i="64"/>
  <c r="BC149" i="64"/>
  <c r="BA149" i="64"/>
  <c r="K149" i="64"/>
  <c r="I149" i="64"/>
  <c r="G149" i="64"/>
  <c r="BB149" i="64" s="1"/>
  <c r="BE148" i="64"/>
  <c r="BD148" i="64"/>
  <c r="BC148" i="64"/>
  <c r="BA148" i="64"/>
  <c r="K148" i="64"/>
  <c r="I148" i="64"/>
  <c r="G148" i="64"/>
  <c r="BB148" i="64" s="1"/>
  <c r="BE147" i="64"/>
  <c r="BD147" i="64"/>
  <c r="BC147" i="64"/>
  <c r="BA147" i="64"/>
  <c r="K147" i="64"/>
  <c r="I147" i="64"/>
  <c r="G147" i="64"/>
  <c r="BB147" i="64" s="1"/>
  <c r="BE146" i="64"/>
  <c r="BD146" i="64"/>
  <c r="BC146" i="64"/>
  <c r="BA146" i="64"/>
  <c r="K146" i="64"/>
  <c r="I146" i="64"/>
  <c r="G146" i="64"/>
  <c r="BB146" i="64" s="1"/>
  <c r="BE143" i="64"/>
  <c r="BD143" i="64"/>
  <c r="BC143" i="64"/>
  <c r="BA143" i="64"/>
  <c r="K143" i="64"/>
  <c r="I143" i="64"/>
  <c r="G143" i="64"/>
  <c r="BB143" i="64" s="1"/>
  <c r="BE139" i="64"/>
  <c r="BD139" i="64"/>
  <c r="BC139" i="64"/>
  <c r="BA139" i="64"/>
  <c r="K139" i="64"/>
  <c r="I139" i="64"/>
  <c r="G139" i="64"/>
  <c r="BB139" i="64" s="1"/>
  <c r="BE138" i="64"/>
  <c r="BD138" i="64"/>
  <c r="BC138" i="64"/>
  <c r="BA138" i="64"/>
  <c r="K138" i="64"/>
  <c r="I138" i="64"/>
  <c r="G138" i="64"/>
  <c r="BB138" i="64" s="1"/>
  <c r="BE137" i="64"/>
  <c r="BD137" i="64"/>
  <c r="BC137" i="64"/>
  <c r="BA137" i="64"/>
  <c r="K137" i="64"/>
  <c r="I137" i="64"/>
  <c r="G137" i="64"/>
  <c r="BB137" i="64" s="1"/>
  <c r="BE134" i="64"/>
  <c r="BD134" i="64"/>
  <c r="BC134" i="64"/>
  <c r="BA134" i="64"/>
  <c r="K134" i="64"/>
  <c r="I134" i="64"/>
  <c r="G134" i="64"/>
  <c r="BB134" i="64" s="1"/>
  <c r="BE133" i="64"/>
  <c r="BD133" i="64"/>
  <c r="BC133" i="64"/>
  <c r="BA133" i="64"/>
  <c r="K133" i="64"/>
  <c r="I133" i="64"/>
  <c r="G133" i="64"/>
  <c r="BB133" i="64" s="1"/>
  <c r="BE132" i="64"/>
  <c r="BD132" i="64"/>
  <c r="BC132" i="64"/>
  <c r="BA132" i="64"/>
  <c r="K132" i="64"/>
  <c r="I132" i="64"/>
  <c r="G132" i="64"/>
  <c r="BB132" i="64" s="1"/>
  <c r="BE131" i="64"/>
  <c r="BD131" i="64"/>
  <c r="BC131" i="64"/>
  <c r="BA131" i="64"/>
  <c r="K131" i="64"/>
  <c r="I131" i="64"/>
  <c r="G131" i="64"/>
  <c r="BB131" i="64" s="1"/>
  <c r="BE130" i="64"/>
  <c r="BD130" i="64"/>
  <c r="BC130" i="64"/>
  <c r="BA130" i="64"/>
  <c r="K130" i="64"/>
  <c r="I130" i="64"/>
  <c r="G130" i="64"/>
  <c r="BB130" i="64" s="1"/>
  <c r="BE129" i="64"/>
  <c r="BD129" i="64"/>
  <c r="BC129" i="64"/>
  <c r="BA129" i="64"/>
  <c r="K129" i="64"/>
  <c r="I129" i="64"/>
  <c r="G129" i="64"/>
  <c r="BB129" i="64" s="1"/>
  <c r="BE128" i="64"/>
  <c r="BD128" i="64"/>
  <c r="BC128" i="64"/>
  <c r="BA128" i="64"/>
  <c r="K128" i="64"/>
  <c r="I128" i="64"/>
  <c r="G128" i="64"/>
  <c r="BB128" i="64" s="1"/>
  <c r="BE127" i="64"/>
  <c r="BD127" i="64"/>
  <c r="BC127" i="64"/>
  <c r="BA127" i="64"/>
  <c r="K127" i="64"/>
  <c r="I127" i="64"/>
  <c r="G127" i="64"/>
  <c r="BB127" i="64" s="1"/>
  <c r="BE126" i="64"/>
  <c r="BD126" i="64"/>
  <c r="BC126" i="64"/>
  <c r="BA126" i="64"/>
  <c r="K126" i="64"/>
  <c r="I126" i="64"/>
  <c r="G126" i="64"/>
  <c r="BB126" i="64" s="1"/>
  <c r="BE125" i="64"/>
  <c r="BD125" i="64"/>
  <c r="BC125" i="64"/>
  <c r="BA125" i="64"/>
  <c r="K125" i="64"/>
  <c r="I125" i="64"/>
  <c r="G125" i="64"/>
  <c r="BB125" i="64" s="1"/>
  <c r="BE124" i="64"/>
  <c r="BD124" i="64"/>
  <c r="BC124" i="64"/>
  <c r="BA124" i="64"/>
  <c r="K124" i="64"/>
  <c r="I124" i="64"/>
  <c r="G124" i="64"/>
  <c r="BB124" i="64" s="1"/>
  <c r="BE123" i="64"/>
  <c r="BD123" i="64"/>
  <c r="BC123" i="64"/>
  <c r="BA123" i="64"/>
  <c r="K123" i="64"/>
  <c r="I123" i="64"/>
  <c r="G123" i="64"/>
  <c r="BB123" i="64" s="1"/>
  <c r="BE122" i="64"/>
  <c r="BD122" i="64"/>
  <c r="BC122" i="64"/>
  <c r="BA122" i="64"/>
  <c r="K122" i="64"/>
  <c r="I122" i="64"/>
  <c r="G122" i="64"/>
  <c r="BB122" i="64" s="1"/>
  <c r="BE121" i="64"/>
  <c r="BD121" i="64"/>
  <c r="BC121" i="64"/>
  <c r="BA121" i="64"/>
  <c r="K121" i="64"/>
  <c r="I121" i="64"/>
  <c r="G121" i="64"/>
  <c r="BB121" i="64" s="1"/>
  <c r="BE120" i="64"/>
  <c r="BD120" i="64"/>
  <c r="BC120" i="64"/>
  <c r="BA120" i="64"/>
  <c r="K120" i="64"/>
  <c r="I120" i="64"/>
  <c r="G120" i="64"/>
  <c r="BB120" i="64" s="1"/>
  <c r="BE119" i="64"/>
  <c r="BD119" i="64"/>
  <c r="BC119" i="64"/>
  <c r="BA119" i="64"/>
  <c r="K119" i="64"/>
  <c r="I119" i="64"/>
  <c r="G119" i="64"/>
  <c r="BB119" i="64" s="1"/>
  <c r="BE118" i="64"/>
  <c r="BD118" i="64"/>
  <c r="BC118" i="64"/>
  <c r="BA118" i="64"/>
  <c r="K118" i="64"/>
  <c r="I118" i="64"/>
  <c r="G118" i="64"/>
  <c r="BB118" i="64" s="1"/>
  <c r="BE117" i="64"/>
  <c r="BD117" i="64"/>
  <c r="BC117" i="64"/>
  <c r="BA117" i="64"/>
  <c r="K117" i="64"/>
  <c r="I117" i="64"/>
  <c r="G117" i="64"/>
  <c r="BB117" i="64" s="1"/>
  <c r="BE116" i="64"/>
  <c r="BD116" i="64"/>
  <c r="BC116" i="64"/>
  <c r="BA116" i="64"/>
  <c r="K116" i="64"/>
  <c r="I116" i="64"/>
  <c r="G116" i="64"/>
  <c r="BB116" i="64" s="1"/>
  <c r="BE115" i="64"/>
  <c r="BD115" i="64"/>
  <c r="BC115" i="64"/>
  <c r="BA115" i="64"/>
  <c r="K115" i="64"/>
  <c r="I115" i="64"/>
  <c r="G115" i="64"/>
  <c r="BB115" i="64" s="1"/>
  <c r="BE114" i="64"/>
  <c r="BD114" i="64"/>
  <c r="BC114" i="64"/>
  <c r="BA114" i="64"/>
  <c r="K114" i="64"/>
  <c r="I114" i="64"/>
  <c r="G114" i="64"/>
  <c r="BB114" i="64" s="1"/>
  <c r="BE113" i="64"/>
  <c r="BD113" i="64"/>
  <c r="BC113" i="64"/>
  <c r="BA113" i="64"/>
  <c r="K113" i="64"/>
  <c r="I113" i="64"/>
  <c r="G113" i="64"/>
  <c r="BB113" i="64" s="1"/>
  <c r="BE112" i="64"/>
  <c r="BD112" i="64"/>
  <c r="BC112" i="64"/>
  <c r="BA112" i="64"/>
  <c r="K112" i="64"/>
  <c r="I112" i="64"/>
  <c r="G112" i="64"/>
  <c r="BB112" i="64" s="1"/>
  <c r="BE111" i="64"/>
  <c r="BD111" i="64"/>
  <c r="BC111" i="64"/>
  <c r="BA111" i="64"/>
  <c r="K111" i="64"/>
  <c r="I111" i="64"/>
  <c r="G111" i="64"/>
  <c r="BB111" i="64" s="1"/>
  <c r="BE110" i="64"/>
  <c r="BD110" i="64"/>
  <c r="BC110" i="64"/>
  <c r="BA110" i="64"/>
  <c r="K110" i="64"/>
  <c r="I110" i="64"/>
  <c r="G110" i="64"/>
  <c r="BB110" i="64" s="1"/>
  <c r="BE109" i="64"/>
  <c r="BD109" i="64"/>
  <c r="BC109" i="64"/>
  <c r="BA109" i="64"/>
  <c r="K109" i="64"/>
  <c r="I109" i="64"/>
  <c r="G109" i="64"/>
  <c r="BB109" i="64" s="1"/>
  <c r="BE108" i="64"/>
  <c r="BD108" i="64"/>
  <c r="BC108" i="64"/>
  <c r="BA108" i="64"/>
  <c r="K108" i="64"/>
  <c r="I108" i="64"/>
  <c r="G108" i="64"/>
  <c r="BB108" i="64" s="1"/>
  <c r="BE107" i="64"/>
  <c r="BD107" i="64"/>
  <c r="BC107" i="64"/>
  <c r="BA107" i="64"/>
  <c r="K107" i="64"/>
  <c r="I107" i="64"/>
  <c r="G107" i="64"/>
  <c r="BB107" i="64" s="1"/>
  <c r="BE106" i="64"/>
  <c r="BD106" i="64"/>
  <c r="BC106" i="64"/>
  <c r="BA106" i="64"/>
  <c r="K106" i="64"/>
  <c r="I106" i="64"/>
  <c r="G106" i="64"/>
  <c r="BB106" i="64" s="1"/>
  <c r="BE105" i="64"/>
  <c r="BD105" i="64"/>
  <c r="BC105" i="64"/>
  <c r="BA105" i="64"/>
  <c r="K105" i="64"/>
  <c r="I105" i="64"/>
  <c r="G105" i="64"/>
  <c r="BB105" i="64" s="1"/>
  <c r="BE104" i="64"/>
  <c r="BD104" i="64"/>
  <c r="BC104" i="64"/>
  <c r="BA104" i="64"/>
  <c r="K104" i="64"/>
  <c r="I104" i="64"/>
  <c r="G104" i="64"/>
  <c r="BB104" i="64" s="1"/>
  <c r="BE103" i="64"/>
  <c r="BD103" i="64"/>
  <c r="BC103" i="64"/>
  <c r="BA103" i="64"/>
  <c r="K103" i="64"/>
  <c r="I103" i="64"/>
  <c r="G103" i="64"/>
  <c r="BB103" i="64" s="1"/>
  <c r="BE102" i="64"/>
  <c r="BD102" i="64"/>
  <c r="BC102" i="64"/>
  <c r="BA102" i="64"/>
  <c r="K102" i="64"/>
  <c r="I102" i="64"/>
  <c r="G102" i="64"/>
  <c r="BB102" i="64" s="1"/>
  <c r="BE101" i="64"/>
  <c r="BD101" i="64"/>
  <c r="BC101" i="64"/>
  <c r="BA101" i="64"/>
  <c r="K101" i="64"/>
  <c r="I101" i="64"/>
  <c r="G101" i="64"/>
  <c r="BB101" i="64" s="1"/>
  <c r="BE100" i="64"/>
  <c r="BD100" i="64"/>
  <c r="BC100" i="64"/>
  <c r="BA100" i="64"/>
  <c r="K100" i="64"/>
  <c r="I100" i="64"/>
  <c r="G100" i="64"/>
  <c r="BB100" i="64" s="1"/>
  <c r="BE99" i="64"/>
  <c r="BD99" i="64"/>
  <c r="BC99" i="64"/>
  <c r="BA99" i="64"/>
  <c r="K99" i="64"/>
  <c r="I99" i="64"/>
  <c r="G99" i="64"/>
  <c r="BB99" i="64" s="1"/>
  <c r="BE98" i="64"/>
  <c r="BD98" i="64"/>
  <c r="BC98" i="64"/>
  <c r="BA98" i="64"/>
  <c r="K98" i="64"/>
  <c r="I98" i="64"/>
  <c r="G98" i="64"/>
  <c r="BB98" i="64" s="1"/>
  <c r="BE97" i="64"/>
  <c r="BD97" i="64"/>
  <c r="BC97" i="64"/>
  <c r="BA97" i="64"/>
  <c r="K97" i="64"/>
  <c r="I97" i="64"/>
  <c r="G97" i="64"/>
  <c r="BB97" i="64" s="1"/>
  <c r="BE96" i="64"/>
  <c r="BD96" i="64"/>
  <c r="BC96" i="64"/>
  <c r="BA96" i="64"/>
  <c r="K96" i="64"/>
  <c r="I96" i="64"/>
  <c r="G96" i="64"/>
  <c r="BB96" i="64" s="1"/>
  <c r="BE95" i="64"/>
  <c r="BD95" i="64"/>
  <c r="BC95" i="64"/>
  <c r="BA95" i="64"/>
  <c r="K95" i="64"/>
  <c r="I95" i="64"/>
  <c r="G95" i="64"/>
  <c r="BB95" i="64" s="1"/>
  <c r="BE94" i="64"/>
  <c r="BD94" i="64"/>
  <c r="BC94" i="64"/>
  <c r="BA94" i="64"/>
  <c r="K94" i="64"/>
  <c r="I94" i="64"/>
  <c r="G94" i="64"/>
  <c r="BB94" i="64" s="1"/>
  <c r="BE93" i="64"/>
  <c r="BD93" i="64"/>
  <c r="BC93" i="64"/>
  <c r="BA93" i="64"/>
  <c r="K93" i="64"/>
  <c r="I93" i="64"/>
  <c r="G93" i="64"/>
  <c r="BB93" i="64" s="1"/>
  <c r="BE92" i="64"/>
  <c r="BD92" i="64"/>
  <c r="BC92" i="64"/>
  <c r="BA92" i="64"/>
  <c r="K92" i="64"/>
  <c r="I92" i="64"/>
  <c r="G92" i="64"/>
  <c r="BB92" i="64" s="1"/>
  <c r="BE91" i="64"/>
  <c r="BD91" i="64"/>
  <c r="BC91" i="64"/>
  <c r="BA91" i="64"/>
  <c r="K91" i="64"/>
  <c r="I91" i="64"/>
  <c r="G91" i="64"/>
  <c r="BB91" i="64" s="1"/>
  <c r="BE90" i="64"/>
  <c r="BD90" i="64"/>
  <c r="BC90" i="64"/>
  <c r="BA90" i="64"/>
  <c r="K90" i="64"/>
  <c r="I90" i="64"/>
  <c r="G90" i="64"/>
  <c r="BB90" i="64" s="1"/>
  <c r="BE89" i="64"/>
  <c r="BD89" i="64"/>
  <c r="BC89" i="64"/>
  <c r="BA89" i="64"/>
  <c r="K89" i="64"/>
  <c r="I89" i="64"/>
  <c r="G89" i="64"/>
  <c r="BB89" i="64" s="1"/>
  <c r="BE88" i="64"/>
  <c r="BD88" i="64"/>
  <c r="BC88" i="64"/>
  <c r="BA88" i="64"/>
  <c r="K88" i="64"/>
  <c r="I88" i="64"/>
  <c r="G88" i="64"/>
  <c r="BB88" i="64" s="1"/>
  <c r="BE87" i="64"/>
  <c r="BD87" i="64"/>
  <c r="BC87" i="64"/>
  <c r="BA87" i="64"/>
  <c r="K87" i="64"/>
  <c r="I87" i="64"/>
  <c r="G87" i="64"/>
  <c r="BB87" i="64" s="1"/>
  <c r="BE86" i="64"/>
  <c r="BD86" i="64"/>
  <c r="BC86" i="64"/>
  <c r="BA86" i="64"/>
  <c r="K86" i="64"/>
  <c r="I86" i="64"/>
  <c r="G86" i="64"/>
  <c r="BB86" i="64" s="1"/>
  <c r="BE85" i="64"/>
  <c r="BD85" i="64"/>
  <c r="BC85" i="64"/>
  <c r="BA85" i="64"/>
  <c r="K85" i="64"/>
  <c r="I85" i="64"/>
  <c r="G85" i="64"/>
  <c r="BB85" i="64" s="1"/>
  <c r="BE84" i="64"/>
  <c r="BD84" i="64"/>
  <c r="BC84" i="64"/>
  <c r="BA84" i="64"/>
  <c r="K84" i="64"/>
  <c r="I84" i="64"/>
  <c r="G84" i="64"/>
  <c r="BB84" i="64" s="1"/>
  <c r="BE83" i="64"/>
  <c r="BD83" i="64"/>
  <c r="BC83" i="64"/>
  <c r="BA83" i="64"/>
  <c r="K83" i="64"/>
  <c r="I83" i="64"/>
  <c r="G83" i="64"/>
  <c r="BB83" i="64" s="1"/>
  <c r="BE82" i="64"/>
  <c r="BD82" i="64"/>
  <c r="BC82" i="64"/>
  <c r="BA82" i="64"/>
  <c r="K82" i="64"/>
  <c r="I82" i="64"/>
  <c r="G82" i="64"/>
  <c r="BB82" i="64" s="1"/>
  <c r="BE81" i="64"/>
  <c r="BD81" i="64"/>
  <c r="BC81" i="64"/>
  <c r="BA81" i="64"/>
  <c r="K81" i="64"/>
  <c r="I81" i="64"/>
  <c r="G81" i="64"/>
  <c r="BB81" i="64" s="1"/>
  <c r="BE78" i="64"/>
  <c r="BD78" i="64"/>
  <c r="BC78" i="64"/>
  <c r="BA78" i="64"/>
  <c r="K78" i="64"/>
  <c r="I78" i="64"/>
  <c r="G78" i="64"/>
  <c r="BB78" i="64" s="1"/>
  <c r="BE77" i="64"/>
  <c r="BD77" i="64"/>
  <c r="BC77" i="64"/>
  <c r="BA77" i="64"/>
  <c r="K77" i="64"/>
  <c r="I77" i="64"/>
  <c r="G77" i="64"/>
  <c r="BB77" i="64" s="1"/>
  <c r="BE76" i="64"/>
  <c r="BD76" i="64"/>
  <c r="BC76" i="64"/>
  <c r="BA76" i="64"/>
  <c r="K76" i="64"/>
  <c r="I76" i="64"/>
  <c r="G76" i="64"/>
  <c r="BB76" i="64" s="1"/>
  <c r="BE75" i="64"/>
  <c r="BD75" i="64"/>
  <c r="BC75" i="64"/>
  <c r="BA75" i="64"/>
  <c r="K75" i="64"/>
  <c r="I75" i="64"/>
  <c r="G75" i="64"/>
  <c r="BB75" i="64" s="1"/>
  <c r="BE74" i="64"/>
  <c r="BD74" i="64"/>
  <c r="BC74" i="64"/>
  <c r="BA74" i="64"/>
  <c r="K74" i="64"/>
  <c r="I74" i="64"/>
  <c r="G74" i="64"/>
  <c r="BB74" i="64" s="1"/>
  <c r="BE73" i="64"/>
  <c r="BD73" i="64"/>
  <c r="BC73" i="64"/>
  <c r="BA73" i="64"/>
  <c r="K73" i="64"/>
  <c r="I73" i="64"/>
  <c r="G73" i="64"/>
  <c r="BB73" i="64" s="1"/>
  <c r="BE72" i="64"/>
  <c r="BD72" i="64"/>
  <c r="BC72" i="64"/>
  <c r="BA72" i="64"/>
  <c r="K72" i="64"/>
  <c r="I72" i="64"/>
  <c r="G72" i="64"/>
  <c r="BB72" i="64" s="1"/>
  <c r="BE71" i="64"/>
  <c r="BD71" i="64"/>
  <c r="BC71" i="64"/>
  <c r="BA71" i="64"/>
  <c r="K71" i="64"/>
  <c r="I71" i="64"/>
  <c r="G71" i="64"/>
  <c r="BB71" i="64" s="1"/>
  <c r="BE70" i="64"/>
  <c r="BD70" i="64"/>
  <c r="BC70" i="64"/>
  <c r="BA70" i="64"/>
  <c r="K70" i="64"/>
  <c r="I70" i="64"/>
  <c r="G70" i="64"/>
  <c r="BB70" i="64" s="1"/>
  <c r="BE69" i="64"/>
  <c r="BD69" i="64"/>
  <c r="BC69" i="64"/>
  <c r="BA69" i="64"/>
  <c r="K69" i="64"/>
  <c r="I69" i="64"/>
  <c r="G69" i="64"/>
  <c r="BB69" i="64" s="1"/>
  <c r="BE68" i="64"/>
  <c r="BD68" i="64"/>
  <c r="BC68" i="64"/>
  <c r="BA68" i="64"/>
  <c r="K68" i="64"/>
  <c r="I68" i="64"/>
  <c r="G68" i="64"/>
  <c r="BB68" i="64" s="1"/>
  <c r="BE67" i="64"/>
  <c r="BD67" i="64"/>
  <c r="BC67" i="64"/>
  <c r="BA67" i="64"/>
  <c r="K67" i="64"/>
  <c r="I67" i="64"/>
  <c r="G67" i="64"/>
  <c r="BB67" i="64" s="1"/>
  <c r="BE66" i="64"/>
  <c r="BD66" i="64"/>
  <c r="BC66" i="64"/>
  <c r="BA66" i="64"/>
  <c r="K66" i="64"/>
  <c r="I66" i="64"/>
  <c r="G66" i="64"/>
  <c r="BB66" i="64" s="1"/>
  <c r="BE65" i="64"/>
  <c r="BD65" i="64"/>
  <c r="BC65" i="64"/>
  <c r="BA65" i="64"/>
  <c r="K65" i="64"/>
  <c r="I65" i="64"/>
  <c r="G65" i="64"/>
  <c r="BB65" i="64" s="1"/>
  <c r="BE64" i="64"/>
  <c r="BD64" i="64"/>
  <c r="BC64" i="64"/>
  <c r="BA64" i="64"/>
  <c r="K64" i="64"/>
  <c r="I64" i="64"/>
  <c r="G64" i="64"/>
  <c r="BB64" i="64" s="1"/>
  <c r="BE63" i="64"/>
  <c r="BD63" i="64"/>
  <c r="BC63" i="64"/>
  <c r="BA63" i="64"/>
  <c r="K63" i="64"/>
  <c r="I63" i="64"/>
  <c r="G63" i="64"/>
  <c r="BB63" i="64" s="1"/>
  <c r="BE62" i="64"/>
  <c r="BD62" i="64"/>
  <c r="BC62" i="64"/>
  <c r="BA62" i="64"/>
  <c r="K62" i="64"/>
  <c r="I62" i="64"/>
  <c r="G62" i="64"/>
  <c r="BB62" i="64" s="1"/>
  <c r="BE61" i="64"/>
  <c r="BD61" i="64"/>
  <c r="BC61" i="64"/>
  <c r="BA61" i="64"/>
  <c r="K61" i="64"/>
  <c r="I61" i="64"/>
  <c r="G61" i="64"/>
  <c r="BB61" i="64" s="1"/>
  <c r="BE60" i="64"/>
  <c r="BD60" i="64"/>
  <c r="BC60" i="64"/>
  <c r="BA60" i="64"/>
  <c r="K60" i="64"/>
  <c r="I60" i="64"/>
  <c r="G60" i="64"/>
  <c r="BB60" i="64" s="1"/>
  <c r="BE59" i="64"/>
  <c r="BD59" i="64"/>
  <c r="BC59" i="64"/>
  <c r="BA59" i="64"/>
  <c r="K59" i="64"/>
  <c r="I59" i="64"/>
  <c r="G59" i="64"/>
  <c r="BB59" i="64" s="1"/>
  <c r="BE58" i="64"/>
  <c r="BD58" i="64"/>
  <c r="BC58" i="64"/>
  <c r="BA58" i="64"/>
  <c r="K58" i="64"/>
  <c r="I58" i="64"/>
  <c r="G58" i="64"/>
  <c r="BB58" i="64" s="1"/>
  <c r="BE57" i="64"/>
  <c r="BD57" i="64"/>
  <c r="BC57" i="64"/>
  <c r="BA57" i="64"/>
  <c r="K57" i="64"/>
  <c r="I57" i="64"/>
  <c r="G57" i="64"/>
  <c r="BB57" i="64" s="1"/>
  <c r="BE56" i="64"/>
  <c r="BD56" i="64"/>
  <c r="BC56" i="64"/>
  <c r="BA56" i="64"/>
  <c r="K56" i="64"/>
  <c r="I56" i="64"/>
  <c r="G56" i="64"/>
  <c r="BB56" i="64" s="1"/>
  <c r="BE55" i="64"/>
  <c r="BD55" i="64"/>
  <c r="BC55" i="64"/>
  <c r="BA55" i="64"/>
  <c r="K55" i="64"/>
  <c r="I55" i="64"/>
  <c r="G55" i="64"/>
  <c r="BB55" i="64" s="1"/>
  <c r="BE54" i="64"/>
  <c r="BD54" i="64"/>
  <c r="BC54" i="64"/>
  <c r="BA54" i="64"/>
  <c r="K54" i="64"/>
  <c r="I54" i="64"/>
  <c r="G54" i="64"/>
  <c r="BB54" i="64" s="1"/>
  <c r="BE53" i="64"/>
  <c r="BD53" i="64"/>
  <c r="BC53" i="64"/>
  <c r="BA53" i="64"/>
  <c r="K53" i="64"/>
  <c r="I53" i="64"/>
  <c r="G53" i="64"/>
  <c r="BB53" i="64" s="1"/>
  <c r="BE52" i="64"/>
  <c r="BD52" i="64"/>
  <c r="BC52" i="64"/>
  <c r="BA52" i="64"/>
  <c r="K52" i="64"/>
  <c r="I52" i="64"/>
  <c r="G52" i="64"/>
  <c r="BB52" i="64" s="1"/>
  <c r="BE51" i="64"/>
  <c r="BD51" i="64"/>
  <c r="BC51" i="64"/>
  <c r="BA51" i="64"/>
  <c r="K51" i="64"/>
  <c r="I51" i="64"/>
  <c r="G51" i="64"/>
  <c r="BB51" i="64" s="1"/>
  <c r="BE50" i="64"/>
  <c r="BD50" i="64"/>
  <c r="BC50" i="64"/>
  <c r="BA50" i="64"/>
  <c r="K50" i="64"/>
  <c r="I50" i="64"/>
  <c r="G50" i="64"/>
  <c r="BB50" i="64" s="1"/>
  <c r="BE49" i="64"/>
  <c r="BD49" i="64"/>
  <c r="BC49" i="64"/>
  <c r="BA49" i="64"/>
  <c r="K49" i="64"/>
  <c r="I49" i="64"/>
  <c r="G49" i="64"/>
  <c r="BB49" i="64" s="1"/>
  <c r="BE48" i="64"/>
  <c r="BD48" i="64"/>
  <c r="BC48" i="64"/>
  <c r="BA48" i="64"/>
  <c r="K48" i="64"/>
  <c r="I48" i="64"/>
  <c r="G48" i="64"/>
  <c r="BB48" i="64" s="1"/>
  <c r="BE47" i="64"/>
  <c r="BD47" i="64"/>
  <c r="BC47" i="64"/>
  <c r="BA47" i="64"/>
  <c r="K47" i="64"/>
  <c r="I47" i="64"/>
  <c r="G47" i="64"/>
  <c r="BB47" i="64" s="1"/>
  <c r="BE46" i="64"/>
  <c r="BD46" i="64"/>
  <c r="BC46" i="64"/>
  <c r="BA46" i="64"/>
  <c r="K46" i="64"/>
  <c r="I46" i="64"/>
  <c r="G46" i="64"/>
  <c r="BB46" i="64" s="1"/>
  <c r="BE45" i="64"/>
  <c r="BD45" i="64"/>
  <c r="BC45" i="64"/>
  <c r="BA45" i="64"/>
  <c r="K45" i="64"/>
  <c r="I45" i="64"/>
  <c r="G45" i="64"/>
  <c r="BB45" i="64" s="1"/>
  <c r="BE44" i="64"/>
  <c r="BD44" i="64"/>
  <c r="BC44" i="64"/>
  <c r="BA44" i="64"/>
  <c r="K44" i="64"/>
  <c r="I44" i="64"/>
  <c r="G44" i="64"/>
  <c r="BB44" i="64" s="1"/>
  <c r="BE43" i="64"/>
  <c r="BD43" i="64"/>
  <c r="BC43" i="64"/>
  <c r="BA43" i="64"/>
  <c r="K43" i="64"/>
  <c r="I43" i="64"/>
  <c r="G43" i="64"/>
  <c r="BB43" i="64" s="1"/>
  <c r="BE42" i="64"/>
  <c r="BD42" i="64"/>
  <c r="BC42" i="64"/>
  <c r="BA42" i="64"/>
  <c r="K42" i="64"/>
  <c r="I42" i="64"/>
  <c r="G42" i="64"/>
  <c r="BB42" i="64" s="1"/>
  <c r="BE41" i="64"/>
  <c r="BD41" i="64"/>
  <c r="BC41" i="64"/>
  <c r="BA41" i="64"/>
  <c r="K41" i="64"/>
  <c r="I41" i="64"/>
  <c r="G41" i="64"/>
  <c r="BB41" i="64" s="1"/>
  <c r="BE40" i="64"/>
  <c r="BD40" i="64"/>
  <c r="BC40" i="64"/>
  <c r="BA40" i="64"/>
  <c r="K40" i="64"/>
  <c r="I40" i="64"/>
  <c r="G40" i="64"/>
  <c r="BB40" i="64" s="1"/>
  <c r="BE39" i="64"/>
  <c r="BD39" i="64"/>
  <c r="BC39" i="64"/>
  <c r="BA39" i="64"/>
  <c r="K39" i="64"/>
  <c r="I39" i="64"/>
  <c r="G39" i="64"/>
  <c r="BB39" i="64" s="1"/>
  <c r="BE38" i="64"/>
  <c r="BD38" i="64"/>
  <c r="BC38" i="64"/>
  <c r="BA38" i="64"/>
  <c r="K38" i="64"/>
  <c r="I38" i="64"/>
  <c r="G38" i="64"/>
  <c r="BB38" i="64" s="1"/>
  <c r="BE35" i="64"/>
  <c r="BD35" i="64"/>
  <c r="BC35" i="64"/>
  <c r="BA35" i="64"/>
  <c r="K35" i="64"/>
  <c r="I35" i="64"/>
  <c r="G35" i="64"/>
  <c r="BB35" i="64" s="1"/>
  <c r="BE34" i="64"/>
  <c r="BD34" i="64"/>
  <c r="BC34" i="64"/>
  <c r="BA34" i="64"/>
  <c r="K34" i="64"/>
  <c r="I34" i="64"/>
  <c r="G34" i="64"/>
  <c r="BB34" i="64" s="1"/>
  <c r="BE33" i="64"/>
  <c r="BD33" i="64"/>
  <c r="BC33" i="64"/>
  <c r="BA33" i="64"/>
  <c r="K33" i="64"/>
  <c r="I33" i="64"/>
  <c r="G33" i="64"/>
  <c r="BB33" i="64" s="1"/>
  <c r="BE32" i="64"/>
  <c r="BD32" i="64"/>
  <c r="BC32" i="64"/>
  <c r="BA32" i="64"/>
  <c r="K32" i="64"/>
  <c r="I32" i="64"/>
  <c r="G32" i="64"/>
  <c r="BB32" i="64" s="1"/>
  <c r="BE31" i="64"/>
  <c r="BD31" i="64"/>
  <c r="BC31" i="64"/>
  <c r="BA31" i="64"/>
  <c r="K31" i="64"/>
  <c r="I31" i="64"/>
  <c r="G31" i="64"/>
  <c r="BB31" i="64" s="1"/>
  <c r="BE30" i="64"/>
  <c r="BD30" i="64"/>
  <c r="BC30" i="64"/>
  <c r="BA30" i="64"/>
  <c r="K30" i="64"/>
  <c r="I30" i="64"/>
  <c r="G30" i="64"/>
  <c r="BB30" i="64" s="1"/>
  <c r="BE29" i="64"/>
  <c r="BD29" i="64"/>
  <c r="BC29" i="64"/>
  <c r="BA29" i="64"/>
  <c r="K29" i="64"/>
  <c r="I29" i="64"/>
  <c r="G29" i="64"/>
  <c r="BB29" i="64" s="1"/>
  <c r="BE28" i="64"/>
  <c r="BD28" i="64"/>
  <c r="BC28" i="64"/>
  <c r="BA28" i="64"/>
  <c r="K28" i="64"/>
  <c r="I28" i="64"/>
  <c r="G28" i="64"/>
  <c r="BB28" i="64" s="1"/>
  <c r="BE27" i="64"/>
  <c r="BD27" i="64"/>
  <c r="BC27" i="64"/>
  <c r="BA27" i="64"/>
  <c r="K27" i="64"/>
  <c r="I27" i="64"/>
  <c r="G27" i="64"/>
  <c r="BB27" i="64" s="1"/>
  <c r="BE26" i="64"/>
  <c r="BD26" i="64"/>
  <c r="BC26" i="64"/>
  <c r="BA26" i="64"/>
  <c r="K26" i="64"/>
  <c r="I26" i="64"/>
  <c r="G26" i="64"/>
  <c r="BB26" i="64" s="1"/>
  <c r="BE25" i="64"/>
  <c r="BD25" i="64"/>
  <c r="BC25" i="64"/>
  <c r="BA25" i="64"/>
  <c r="K25" i="64"/>
  <c r="I25" i="64"/>
  <c r="G25" i="64"/>
  <c r="BB25" i="64" s="1"/>
  <c r="BE24" i="64"/>
  <c r="BD24" i="64"/>
  <c r="BC24" i="64"/>
  <c r="BA24" i="64"/>
  <c r="K24" i="64"/>
  <c r="I24" i="64"/>
  <c r="G24" i="64"/>
  <c r="BB24" i="64" s="1"/>
  <c r="BE23" i="64"/>
  <c r="BD23" i="64"/>
  <c r="BC23" i="64"/>
  <c r="BA23" i="64"/>
  <c r="K23" i="64"/>
  <c r="I23" i="64"/>
  <c r="G23" i="64"/>
  <c r="BB23" i="64" s="1"/>
  <c r="BE22" i="64"/>
  <c r="BD22" i="64"/>
  <c r="BC22" i="64"/>
  <c r="BA22" i="64"/>
  <c r="K22" i="64"/>
  <c r="I22" i="64"/>
  <c r="G22" i="64"/>
  <c r="BB22" i="64" s="1"/>
  <c r="BE21" i="64"/>
  <c r="BD21" i="64"/>
  <c r="BC21" i="64"/>
  <c r="BA21" i="64"/>
  <c r="K21" i="64"/>
  <c r="I21" i="64"/>
  <c r="G21" i="64"/>
  <c r="BB21" i="64" s="1"/>
  <c r="BE20" i="64"/>
  <c r="BD20" i="64"/>
  <c r="BC20" i="64"/>
  <c r="BA20" i="64"/>
  <c r="K20" i="64"/>
  <c r="I20" i="64"/>
  <c r="G20" i="64"/>
  <c r="BB20" i="64" s="1"/>
  <c r="BE19" i="64"/>
  <c r="BD19" i="64"/>
  <c r="BC19" i="64"/>
  <c r="BA19" i="64"/>
  <c r="K19" i="64"/>
  <c r="I19" i="64"/>
  <c r="G19" i="64"/>
  <c r="BB19" i="64" s="1"/>
  <c r="BE18" i="64"/>
  <c r="BD18" i="64"/>
  <c r="BC18" i="64"/>
  <c r="BA18" i="64"/>
  <c r="K18" i="64"/>
  <c r="I18" i="64"/>
  <c r="G18" i="64"/>
  <c r="BB18" i="64" s="1"/>
  <c r="BE17" i="64"/>
  <c r="BD17" i="64"/>
  <c r="BC17" i="64"/>
  <c r="BA17" i="64"/>
  <c r="K17" i="64"/>
  <c r="I17" i="64"/>
  <c r="G17" i="64"/>
  <c r="BB17" i="64" s="1"/>
  <c r="BE16" i="64"/>
  <c r="BD16" i="64"/>
  <c r="BC16" i="64"/>
  <c r="BA16" i="64"/>
  <c r="K16" i="64"/>
  <c r="I16" i="64"/>
  <c r="G16" i="64"/>
  <c r="BB16" i="64" s="1"/>
  <c r="BE15" i="64"/>
  <c r="BD15" i="64"/>
  <c r="BC15" i="64"/>
  <c r="BA15" i="64"/>
  <c r="K15" i="64"/>
  <c r="I15" i="64"/>
  <c r="G15" i="64"/>
  <c r="BB15" i="64" s="1"/>
  <c r="BE14" i="64"/>
  <c r="BD14" i="64"/>
  <c r="BC14" i="64"/>
  <c r="BA14" i="64"/>
  <c r="K14" i="64"/>
  <c r="I14" i="64"/>
  <c r="G14" i="64"/>
  <c r="BB14" i="64" s="1"/>
  <c r="BE13" i="64"/>
  <c r="BD13" i="64"/>
  <c r="BC13" i="64"/>
  <c r="BA13" i="64"/>
  <c r="K13" i="64"/>
  <c r="I13" i="64"/>
  <c r="G13" i="64"/>
  <c r="BB13" i="64" s="1"/>
  <c r="BE12" i="64"/>
  <c r="BD12" i="64"/>
  <c r="BC12" i="64"/>
  <c r="BA12" i="64"/>
  <c r="K12" i="64"/>
  <c r="I12" i="64"/>
  <c r="G12" i="64"/>
  <c r="BB12" i="64" s="1"/>
  <c r="BE11" i="64"/>
  <c r="BD11" i="64"/>
  <c r="BC11" i="64"/>
  <c r="BA11" i="64"/>
  <c r="K11" i="64"/>
  <c r="I11" i="64"/>
  <c r="G11" i="64"/>
  <c r="BB11" i="64" s="1"/>
  <c r="BE10" i="64"/>
  <c r="BD10" i="64"/>
  <c r="BC10" i="64"/>
  <c r="BA10" i="64"/>
  <c r="K10" i="64"/>
  <c r="I10" i="64"/>
  <c r="G10" i="64"/>
  <c r="BB10" i="64" s="1"/>
  <c r="BE9" i="64"/>
  <c r="BD9" i="64"/>
  <c r="BC9" i="64"/>
  <c r="BA9" i="64"/>
  <c r="K9" i="64"/>
  <c r="I9" i="64"/>
  <c r="G9" i="64"/>
  <c r="BB9" i="64" s="1"/>
  <c r="BE8" i="64"/>
  <c r="BD8" i="64"/>
  <c r="BC8" i="64"/>
  <c r="BA8" i="64"/>
  <c r="K8" i="64"/>
  <c r="I8" i="64"/>
  <c r="G8" i="64"/>
  <c r="BB8" i="64" s="1"/>
  <c r="E4" i="64"/>
  <c r="F3" i="64"/>
  <c r="BA35" i="63"/>
  <c r="BA31" i="62"/>
  <c r="BA733" i="61"/>
  <c r="BA727" i="61"/>
  <c r="BA725" i="61"/>
  <c r="BA723" i="61"/>
  <c r="BA720" i="61"/>
  <c r="BA718" i="61"/>
  <c r="BA714" i="61"/>
  <c r="BA712" i="61"/>
  <c r="BA710" i="61"/>
  <c r="BA701" i="61"/>
  <c r="BA182" i="61"/>
  <c r="BA177" i="61"/>
  <c r="BA52" i="61"/>
  <c r="BE162" i="64" l="1"/>
  <c r="BD135" i="64"/>
  <c r="BA144" i="64"/>
  <c r="I144" i="64"/>
  <c r="K144" i="64"/>
  <c r="BC79" i="64"/>
  <c r="BB36" i="64"/>
  <c r="BD36" i="64"/>
  <c r="BE36" i="64"/>
  <c r="I36" i="64"/>
  <c r="K36" i="64"/>
  <c r="BE79" i="64"/>
  <c r="BD144" i="64"/>
  <c r="I160" i="64"/>
  <c r="BD79" i="64"/>
  <c r="BA36" i="64"/>
  <c r="BE144" i="64"/>
  <c r="K160" i="64"/>
  <c r="BC144" i="64"/>
  <c r="I135" i="64"/>
  <c r="BA160" i="64"/>
  <c r="BA162" i="64" s="1"/>
  <c r="BE135" i="64"/>
  <c r="BC36" i="64"/>
  <c r="K135" i="64"/>
  <c r="BB144" i="64"/>
  <c r="BC160" i="64"/>
  <c r="BC162" i="64" s="1"/>
  <c r="K79" i="64"/>
  <c r="BA135" i="64"/>
  <c r="BD160" i="64"/>
  <c r="BD162" i="64" s="1"/>
  <c r="BA79" i="64"/>
  <c r="BC135" i="64"/>
  <c r="BE160" i="64"/>
  <c r="G36" i="64"/>
  <c r="G79" i="64"/>
  <c r="G144" i="64"/>
  <c r="BB79" i="64"/>
  <c r="BB135" i="64"/>
  <c r="BB160" i="64"/>
  <c r="BB162" i="64" s="1"/>
  <c r="I79" i="64"/>
  <c r="G135" i="64"/>
  <c r="G160" i="64"/>
  <c r="BE74" i="60"/>
  <c r="BD74" i="60"/>
  <c r="BC74" i="60"/>
  <c r="BA74" i="60"/>
  <c r="K74" i="60"/>
  <c r="I74" i="60"/>
  <c r="G74" i="60"/>
  <c r="BB74" i="60" s="1"/>
  <c r="BE70" i="60"/>
  <c r="BD70" i="60"/>
  <c r="BC70" i="60"/>
  <c r="BA70" i="60"/>
  <c r="K70" i="60"/>
  <c r="I70" i="60"/>
  <c r="G70" i="60"/>
  <c r="BB70" i="60" s="1"/>
  <c r="BE69" i="60"/>
  <c r="BD69" i="60"/>
  <c r="BC69" i="60"/>
  <c r="BA69" i="60"/>
  <c r="K69" i="60"/>
  <c r="I69" i="60"/>
  <c r="G69" i="60"/>
  <c r="BB69" i="60" s="1"/>
  <c r="BE68" i="60"/>
  <c r="BD68" i="60"/>
  <c r="BC68" i="60"/>
  <c r="BA68" i="60"/>
  <c r="K68" i="60"/>
  <c r="I68" i="60"/>
  <c r="G68" i="60"/>
  <c r="BB68" i="60" s="1"/>
  <c r="BE67" i="60"/>
  <c r="BD67" i="60"/>
  <c r="BC67" i="60"/>
  <c r="BA67" i="60"/>
  <c r="K67" i="60"/>
  <c r="I67" i="60"/>
  <c r="G67" i="60"/>
  <c r="BB67" i="60" s="1"/>
  <c r="BE64" i="60"/>
  <c r="BD64" i="60"/>
  <c r="BC64" i="60"/>
  <c r="BA64" i="60"/>
  <c r="K64" i="60"/>
  <c r="I64" i="60"/>
  <c r="G64" i="60"/>
  <c r="BB64" i="60" s="1"/>
  <c r="BE63" i="60"/>
  <c r="BD63" i="60"/>
  <c r="BC63" i="60"/>
  <c r="BA63" i="60"/>
  <c r="K63" i="60"/>
  <c r="I63" i="60"/>
  <c r="G63" i="60"/>
  <c r="BB63" i="60" s="1"/>
  <c r="BE62" i="60"/>
  <c r="BD62" i="60"/>
  <c r="BC62" i="60"/>
  <c r="BA62" i="60"/>
  <c r="K62" i="60"/>
  <c r="I62" i="60"/>
  <c r="G62" i="60"/>
  <c r="BB62" i="60" s="1"/>
  <c r="BE61" i="60"/>
  <c r="BD61" i="60"/>
  <c r="BC61" i="60"/>
  <c r="BA61" i="60"/>
  <c r="K61" i="60"/>
  <c r="I61" i="60"/>
  <c r="G61" i="60"/>
  <c r="BB61" i="60" s="1"/>
  <c r="BE60" i="60"/>
  <c r="BD60" i="60"/>
  <c r="BC60" i="60"/>
  <c r="BA60" i="60"/>
  <c r="K60" i="60"/>
  <c r="I60" i="60"/>
  <c r="G60" i="60"/>
  <c r="BB60" i="60" s="1"/>
  <c r="BE59" i="60"/>
  <c r="BD59" i="60"/>
  <c r="BC59" i="60"/>
  <c r="BA59" i="60"/>
  <c r="K59" i="60"/>
  <c r="I59" i="60"/>
  <c r="G59" i="60"/>
  <c r="BB59" i="60" s="1"/>
  <c r="BE58" i="60"/>
  <c r="BD58" i="60"/>
  <c r="BC58" i="60"/>
  <c r="BA58" i="60"/>
  <c r="K58" i="60"/>
  <c r="I58" i="60"/>
  <c r="G58" i="60"/>
  <c r="BB58" i="60" s="1"/>
  <c r="BE57" i="60"/>
  <c r="BD57" i="60"/>
  <c r="BC57" i="60"/>
  <c r="BA57" i="60"/>
  <c r="K57" i="60"/>
  <c r="I57" i="60"/>
  <c r="G57" i="60"/>
  <c r="BB57" i="60" s="1"/>
  <c r="BE56" i="60"/>
  <c r="BD56" i="60"/>
  <c r="BC56" i="60"/>
  <c r="BA56" i="60"/>
  <c r="K56" i="60"/>
  <c r="I56" i="60"/>
  <c r="G56" i="60"/>
  <c r="BB56" i="60" s="1"/>
  <c r="BE55" i="60"/>
  <c r="BD55" i="60"/>
  <c r="BC55" i="60"/>
  <c r="BA55" i="60"/>
  <c r="K55" i="60"/>
  <c r="I55" i="60"/>
  <c r="G55" i="60"/>
  <c r="BB55" i="60" s="1"/>
  <c r="BE54" i="60"/>
  <c r="BD54" i="60"/>
  <c r="BC54" i="60"/>
  <c r="BA54" i="60"/>
  <c r="K54" i="60"/>
  <c r="I54" i="60"/>
  <c r="G54" i="60"/>
  <c r="BB54" i="60" s="1"/>
  <c r="BE53" i="60"/>
  <c r="BD53" i="60"/>
  <c r="BC53" i="60"/>
  <c r="BA53" i="60"/>
  <c r="K53" i="60"/>
  <c r="I53" i="60"/>
  <c r="G53" i="60"/>
  <c r="BB53" i="60" s="1"/>
  <c r="BE52" i="60"/>
  <c r="BD52" i="60"/>
  <c r="BC52" i="60"/>
  <c r="BA52" i="60"/>
  <c r="K52" i="60"/>
  <c r="I52" i="60"/>
  <c r="G52" i="60"/>
  <c r="BB52" i="60" s="1"/>
  <c r="BE51" i="60"/>
  <c r="BD51" i="60"/>
  <c r="BC51" i="60"/>
  <c r="BA51" i="60"/>
  <c r="K51" i="60"/>
  <c r="I51" i="60"/>
  <c r="G51" i="60"/>
  <c r="BB51" i="60" s="1"/>
  <c r="BE50" i="60"/>
  <c r="BD50" i="60"/>
  <c r="BC50" i="60"/>
  <c r="BA50" i="60"/>
  <c r="K50" i="60"/>
  <c r="I50" i="60"/>
  <c r="G50" i="60"/>
  <c r="BB50" i="60" s="1"/>
  <c r="BE49" i="60"/>
  <c r="BD49" i="60"/>
  <c r="BC49" i="60"/>
  <c r="BA49" i="60"/>
  <c r="K49" i="60"/>
  <c r="I49" i="60"/>
  <c r="G49" i="60"/>
  <c r="BB49" i="60" s="1"/>
  <c r="BE48" i="60"/>
  <c r="BD48" i="60"/>
  <c r="BC48" i="60"/>
  <c r="BA48" i="60"/>
  <c r="K48" i="60"/>
  <c r="I48" i="60"/>
  <c r="G48" i="60"/>
  <c r="BB48" i="60" s="1"/>
  <c r="BE47" i="60"/>
  <c r="BD47" i="60"/>
  <c r="BC47" i="60"/>
  <c r="BA47" i="60"/>
  <c r="K47" i="60"/>
  <c r="I47" i="60"/>
  <c r="G47" i="60"/>
  <c r="BB47" i="60" s="1"/>
  <c r="BE46" i="60"/>
  <c r="BD46" i="60"/>
  <c r="BC46" i="60"/>
  <c r="BA46" i="60"/>
  <c r="K46" i="60"/>
  <c r="I46" i="60"/>
  <c r="G46" i="60"/>
  <c r="BB46" i="60" s="1"/>
  <c r="BE45" i="60"/>
  <c r="BD45" i="60"/>
  <c r="BC45" i="60"/>
  <c r="BA45" i="60"/>
  <c r="K45" i="60"/>
  <c r="I45" i="60"/>
  <c r="G45" i="60"/>
  <c r="BB45" i="60" s="1"/>
  <c r="BE44" i="60"/>
  <c r="BD44" i="60"/>
  <c r="BC44" i="60"/>
  <c r="BA44" i="60"/>
  <c r="K44" i="60"/>
  <c r="I44" i="60"/>
  <c r="G44" i="60"/>
  <c r="BB44" i="60" s="1"/>
  <c r="BE43" i="60"/>
  <c r="BD43" i="60"/>
  <c r="BC43" i="60"/>
  <c r="BA43" i="60"/>
  <c r="K43" i="60"/>
  <c r="I43" i="60"/>
  <c r="G43" i="60"/>
  <c r="BE40" i="60"/>
  <c r="BD40" i="60"/>
  <c r="BC40" i="60"/>
  <c r="BA40" i="60"/>
  <c r="K40" i="60"/>
  <c r="I40" i="60"/>
  <c r="G40" i="60"/>
  <c r="BB40" i="60" s="1"/>
  <c r="BE39" i="60"/>
  <c r="BD39" i="60"/>
  <c r="BC39" i="60"/>
  <c r="BA39" i="60"/>
  <c r="K39" i="60"/>
  <c r="I39" i="60"/>
  <c r="G39" i="60"/>
  <c r="BB39" i="60" s="1"/>
  <c r="BE38" i="60"/>
  <c r="BD38" i="60"/>
  <c r="BC38" i="60"/>
  <c r="BA38" i="60"/>
  <c r="K38" i="60"/>
  <c r="I38" i="60"/>
  <c r="G38" i="60"/>
  <c r="BB38" i="60" s="1"/>
  <c r="BE37" i="60"/>
  <c r="BD37" i="60"/>
  <c r="BC37" i="60"/>
  <c r="BA37" i="60"/>
  <c r="K37" i="60"/>
  <c r="I37" i="60"/>
  <c r="G37" i="60"/>
  <c r="BB37" i="60" s="1"/>
  <c r="BE36" i="60"/>
  <c r="BD36" i="60"/>
  <c r="BC36" i="60"/>
  <c r="BA36" i="60"/>
  <c r="K36" i="60"/>
  <c r="I36" i="60"/>
  <c r="G36" i="60"/>
  <c r="BB36" i="60" s="1"/>
  <c r="BE35" i="60"/>
  <c r="BD35" i="60"/>
  <c r="BC35" i="60"/>
  <c r="BA35" i="60"/>
  <c r="K35" i="60"/>
  <c r="I35" i="60"/>
  <c r="G35" i="60"/>
  <c r="BB35" i="60" s="1"/>
  <c r="BE34" i="60"/>
  <c r="BD34" i="60"/>
  <c r="BC34" i="60"/>
  <c r="BA34" i="60"/>
  <c r="K34" i="60"/>
  <c r="I34" i="60"/>
  <c r="G34" i="60"/>
  <c r="BB34" i="60" s="1"/>
  <c r="BE33" i="60"/>
  <c r="BD33" i="60"/>
  <c r="BC33" i="60"/>
  <c r="BA33" i="60"/>
  <c r="K33" i="60"/>
  <c r="I33" i="60"/>
  <c r="G33" i="60"/>
  <c r="BB33" i="60" s="1"/>
  <c r="BE30" i="60"/>
  <c r="BD30" i="60"/>
  <c r="BC30" i="60"/>
  <c r="BA30" i="60"/>
  <c r="K30" i="60"/>
  <c r="I30" i="60"/>
  <c r="G30" i="60"/>
  <c r="BB30" i="60" s="1"/>
  <c r="BE29" i="60"/>
  <c r="BD29" i="60"/>
  <c r="BC29" i="60"/>
  <c r="BA29" i="60"/>
  <c r="K29" i="60"/>
  <c r="I29" i="60"/>
  <c r="G29" i="60"/>
  <c r="BB29" i="60" s="1"/>
  <c r="BE28" i="60"/>
  <c r="BD28" i="60"/>
  <c r="BC28" i="60"/>
  <c r="BA28" i="60"/>
  <c r="K28" i="60"/>
  <c r="I28" i="60"/>
  <c r="G28" i="60"/>
  <c r="BB28" i="60" s="1"/>
  <c r="BE27" i="60"/>
  <c r="BD27" i="60"/>
  <c r="BC27" i="60"/>
  <c r="BA27" i="60"/>
  <c r="K27" i="60"/>
  <c r="I27" i="60"/>
  <c r="G27" i="60"/>
  <c r="BB27" i="60" s="1"/>
  <c r="BE26" i="60"/>
  <c r="BD26" i="60"/>
  <c r="BC26" i="60"/>
  <c r="BA26" i="60"/>
  <c r="K26" i="60"/>
  <c r="I26" i="60"/>
  <c r="G26" i="60"/>
  <c r="BB26" i="60" s="1"/>
  <c r="BE25" i="60"/>
  <c r="BD25" i="60"/>
  <c r="BC25" i="60"/>
  <c r="BA25" i="60"/>
  <c r="K25" i="60"/>
  <c r="I25" i="60"/>
  <c r="G25" i="60"/>
  <c r="BB25" i="60" s="1"/>
  <c r="BE24" i="60"/>
  <c r="BD24" i="60"/>
  <c r="BC24" i="60"/>
  <c r="BA24" i="60"/>
  <c r="K24" i="60"/>
  <c r="I24" i="60"/>
  <c r="G24" i="60"/>
  <c r="BB24" i="60" s="1"/>
  <c r="BE23" i="60"/>
  <c r="BD23" i="60"/>
  <c r="BC23" i="60"/>
  <c r="BA23" i="60"/>
  <c r="K23" i="60"/>
  <c r="I23" i="60"/>
  <c r="G23" i="60"/>
  <c r="BB23" i="60" s="1"/>
  <c r="BE22" i="60"/>
  <c r="BD22" i="60"/>
  <c r="BC22" i="60"/>
  <c r="BA22" i="60"/>
  <c r="K22" i="60"/>
  <c r="I22" i="60"/>
  <c r="G22" i="60"/>
  <c r="BB22" i="60" s="1"/>
  <c r="BE21" i="60"/>
  <c r="BD21" i="60"/>
  <c r="BC21" i="60"/>
  <c r="BA21" i="60"/>
  <c r="K21" i="60"/>
  <c r="I21" i="60"/>
  <c r="G21" i="60"/>
  <c r="BB21" i="60" s="1"/>
  <c r="BE20" i="60"/>
  <c r="BD20" i="60"/>
  <c r="BC20" i="60"/>
  <c r="BA20" i="60"/>
  <c r="K20" i="60"/>
  <c r="I20" i="60"/>
  <c r="G20" i="60"/>
  <c r="BB20" i="60" s="1"/>
  <c r="BE19" i="60"/>
  <c r="BD19" i="60"/>
  <c r="BC19" i="60"/>
  <c r="BA19" i="60"/>
  <c r="K19" i="60"/>
  <c r="I19" i="60"/>
  <c r="G19" i="60"/>
  <c r="BB19" i="60" s="1"/>
  <c r="BE18" i="60"/>
  <c r="BD18" i="60"/>
  <c r="BC18" i="60"/>
  <c r="BA18" i="60"/>
  <c r="K18" i="60"/>
  <c r="I18" i="60"/>
  <c r="G18" i="60"/>
  <c r="BB18" i="60" s="1"/>
  <c r="BE17" i="60"/>
  <c r="BD17" i="60"/>
  <c r="BC17" i="60"/>
  <c r="BA17" i="60"/>
  <c r="K17" i="60"/>
  <c r="I17" i="60"/>
  <c r="G17" i="60"/>
  <c r="BB17" i="60" s="1"/>
  <c r="BE16" i="60"/>
  <c r="BD16" i="60"/>
  <c r="BC16" i="60"/>
  <c r="BA16" i="60"/>
  <c r="K16" i="60"/>
  <c r="I16" i="60"/>
  <c r="G16" i="60"/>
  <c r="BB16" i="60" s="1"/>
  <c r="BE15" i="60"/>
  <c r="BD15" i="60"/>
  <c r="BC15" i="60"/>
  <c r="BA15" i="60"/>
  <c r="K15" i="60"/>
  <c r="I15" i="60"/>
  <c r="G15" i="60"/>
  <c r="BB15" i="60" s="1"/>
  <c r="BE14" i="60"/>
  <c r="BD14" i="60"/>
  <c r="BC14" i="60"/>
  <c r="BA14" i="60"/>
  <c r="K14" i="60"/>
  <c r="I14" i="60"/>
  <c r="G14" i="60"/>
  <c r="BB14" i="60" s="1"/>
  <c r="BE13" i="60"/>
  <c r="BD13" i="60"/>
  <c r="BC13" i="60"/>
  <c r="BA13" i="60"/>
  <c r="K13" i="60"/>
  <c r="I13" i="60"/>
  <c r="G13" i="60"/>
  <c r="BB13" i="60" s="1"/>
  <c r="BE12" i="60"/>
  <c r="BD12" i="60"/>
  <c r="BC12" i="60"/>
  <c r="BA12" i="60"/>
  <c r="K12" i="60"/>
  <c r="I12" i="60"/>
  <c r="G12" i="60"/>
  <c r="BB12" i="60" s="1"/>
  <c r="BE11" i="60"/>
  <c r="BD11" i="60"/>
  <c r="BC11" i="60"/>
  <c r="BA11" i="60"/>
  <c r="K11" i="60"/>
  <c r="I11" i="60"/>
  <c r="G11" i="60"/>
  <c r="BB11" i="60" s="1"/>
  <c r="BE10" i="60"/>
  <c r="BD10" i="60"/>
  <c r="BC10" i="60"/>
  <c r="BA10" i="60"/>
  <c r="K10" i="60"/>
  <c r="I10" i="60"/>
  <c r="G10" i="60"/>
  <c r="BB10" i="60" s="1"/>
  <c r="BE9" i="60"/>
  <c r="BD9" i="60"/>
  <c r="BC9" i="60"/>
  <c r="BA9" i="60"/>
  <c r="K9" i="60"/>
  <c r="I9" i="60"/>
  <c r="G9" i="60"/>
  <c r="BB9" i="60" s="1"/>
  <c r="BE8" i="60"/>
  <c r="BD8" i="60"/>
  <c r="BC8" i="60"/>
  <c r="BA8" i="60"/>
  <c r="K8" i="60"/>
  <c r="I8" i="60"/>
  <c r="G8" i="60"/>
  <c r="E4" i="60"/>
  <c r="F3" i="60"/>
  <c r="G162" i="64" l="1"/>
  <c r="I40" i="57" s="1"/>
  <c r="BC75" i="60"/>
  <c r="BC77" i="60" s="1"/>
  <c r="BE65" i="60"/>
  <c r="G31" i="60"/>
  <c r="I31" i="60"/>
  <c r="G65" i="60"/>
  <c r="BD75" i="60"/>
  <c r="BD77" i="60" s="1"/>
  <c r="K31" i="60"/>
  <c r="I41" i="60"/>
  <c r="I65" i="60"/>
  <c r="BE75" i="60"/>
  <c r="BE77" i="60" s="1"/>
  <c r="BA41" i="60"/>
  <c r="BA65" i="60"/>
  <c r="K65" i="60"/>
  <c r="BC31" i="60"/>
  <c r="BD31" i="60"/>
  <c r="BC41" i="60"/>
  <c r="BC65" i="60"/>
  <c r="I75" i="60"/>
  <c r="BA31" i="60"/>
  <c r="K41" i="60"/>
  <c r="BE31" i="60"/>
  <c r="BD41" i="60"/>
  <c r="BD65" i="60"/>
  <c r="K75" i="60"/>
  <c r="BE41" i="60"/>
  <c r="BA75" i="60"/>
  <c r="BA77" i="60" s="1"/>
  <c r="BB41" i="60"/>
  <c r="BB75" i="60"/>
  <c r="BB77" i="60" s="1"/>
  <c r="G75" i="60"/>
  <c r="G41" i="60"/>
  <c r="BB8" i="60"/>
  <c r="BB31" i="60" s="1"/>
  <c r="BB43" i="60"/>
  <c r="BB65" i="60" s="1"/>
  <c r="G77" i="60" l="1"/>
  <c r="I39" i="57" s="1"/>
  <c r="J17" i="57"/>
  <c r="J23" i="57"/>
  <c r="E23" i="57"/>
  <c r="J22" i="57"/>
  <c r="J21" i="57"/>
  <c r="E21" i="57"/>
  <c r="J20" i="57"/>
  <c r="I47" i="57" l="1"/>
  <c r="G17" i="57" s="1"/>
  <c r="G22" i="57" s="1"/>
  <c r="G23" i="57" s="1"/>
  <c r="G25" i="57" s="1"/>
  <c r="J43" i="57" l="1"/>
  <c r="J42" i="57"/>
  <c r="J46" i="57"/>
  <c r="J41" i="57"/>
  <c r="J38" i="57"/>
  <c r="J40" i="57"/>
  <c r="J39" i="57"/>
  <c r="J44" i="57"/>
  <c r="J47" i="5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1A5051AA-9561-4B61-AD99-76FA94F1130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6E6F7B79-2DDA-4B4E-9200-BBD9FE9F4ED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45D965A-32BD-407E-A18A-276245ED709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E970DCAA-BBE1-466D-A528-814FF499270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5B837735-B1C8-49DB-9A4F-65237E4A092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65CAFF1F-5C7B-4665-BF2A-9E46990505D5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90A7C523-A44E-46E9-A6B2-DD7FE3F15A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4A859F-22D4-4502-A0BB-09F0A9D5E4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0777D897-4B17-4D3F-AF64-8D00E948DA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FBC53F-FF0A-453C-BBEB-68C241480D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7F3129D9-0165-49FC-9B9C-C3B9CB7B63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5FDF2E-057A-41F8-BCD0-12BBE84EB8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B53022DA-134C-4FE0-97C3-4A8B4451CE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5196A0-5E91-429A-B1BA-C83B43E125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579AB785-C9A0-4B53-AD43-ACF5C77184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9E2137-22C1-41FC-8145-F244160FA0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22E84666-C7D2-4F72-A8D3-97B81C4460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76D873-63C6-4D78-BB1D-DDEA791538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7CCCE15B-C0E7-403A-870C-4ED4943D23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5EF256-A256-4EB1-AE09-CE848B595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56C5A08-280C-46B5-8A9A-854B98FDC8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E25E8A8A-FDE6-45EB-B36D-649ED56CE9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C7CB5E-6136-4B2B-A5F9-43C196818D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A2755B63-0DF6-458A-9BC0-A66957BE79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E160A3-8917-46C7-B980-78D36E1DEC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<sst xmlns="http://schemas.openxmlformats.org/spreadsheetml/2006/main" count="9416" uniqueCount="2338">
  <si>
    <t>%</t>
  </si>
  <si>
    <t>Cena celkem</t>
  </si>
  <si>
    <t>Za zhotovitele</t>
  </si>
  <si>
    <t>Za objednatele</t>
  </si>
  <si>
    <t>Položkový rozpočet stavby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</si>
  <si>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</si>
  <si>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</si>
  <si>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</si>
  <si>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</si>
  <si>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</si>
  <si>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</si>
  <si>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</si>
  <si>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</si>
  <si>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</si>
  <si>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</si>
  <si>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</si>
  <si>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</si>
  <si>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</si>
  <si>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</si>
  <si>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</si>
  <si>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</si>
  <si>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</si>
  <si>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Cena celkem bez DPH</t>
  </si>
  <si>
    <t>Vedlejší náklady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</si>
  <si>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</si>
  <si>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</si>
  <si>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</si>
  <si>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</si>
  <si>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</si>
  <si>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</si>
  <si>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</si>
  <si>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</si>
  <si>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</si>
  <si>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</si>
  <si>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</si>
  <si>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003</t>
  </si>
  <si>
    <t>VOŠ a SŠ technická Česká Třebová</t>
  </si>
  <si>
    <t>01</t>
  </si>
  <si>
    <t>rekonstrukce vstupní haly a konferenčního sálu</t>
  </si>
  <si>
    <t>1</t>
  </si>
  <si>
    <t>Rekonstrukce střechy objektu SO01</t>
  </si>
  <si>
    <t>2</t>
  </si>
  <si>
    <t>Rekonstrukce střechy objektu SO02</t>
  </si>
  <si>
    <t>3</t>
  </si>
  <si>
    <t>4</t>
  </si>
  <si>
    <t>CZK</t>
  </si>
  <si>
    <t>Základy a zvláštní zakládání</t>
  </si>
  <si>
    <t>Svislé a kompletní konstrukce</t>
  </si>
  <si>
    <t>342</t>
  </si>
  <si>
    <t>Stěny a příčky montované lehké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</si>
  <si>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</si>
  <si>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</si>
  <si>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</si>
  <si>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</si>
  <si>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</si>
  <si>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</si>
  <si>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</si>
  <si>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</si>
  <si>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</si>
  <si>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</si>
  <si>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</si>
  <si>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</si>
  <si>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</si>
  <si>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</si>
  <si>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</si>
  <si>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</si>
  <si>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</si>
  <si>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</si>
  <si>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</si>
  <si>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</si>
  <si>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Izolace akustické a protiotřesové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</si>
  <si>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</si>
  <si>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</si>
  <si>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</si>
  <si>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</si>
  <si>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</si>
  <si>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</si>
  <si>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</si>
  <si>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</si>
  <si>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</si>
  <si>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</si>
  <si>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</si>
  <si>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</si>
  <si>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</si>
  <si>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</si>
  <si>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</si>
  <si>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</si>
  <si>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</si>
  <si>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</si>
  <si>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</si>
  <si>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</si>
  <si>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</si>
  <si>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</si>
  <si>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</si>
  <si>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</si>
  <si>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</si>
  <si>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</si>
  <si>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</si>
  <si>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</si>
  <si>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</si>
  <si>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</si>
  <si>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</si>
  <si>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</si>
  <si>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</si>
  <si>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</si>
  <si>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</si>
  <si>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</si>
  <si>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</si>
  <si>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</si>
  <si>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</si>
  <si>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</si>
  <si>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</si>
  <si>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</si>
  <si>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</si>
  <si>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</si>
  <si>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</si>
  <si>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</si>
  <si>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</si>
  <si>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</si>
  <si>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</si>
  <si>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</si>
  <si>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</si>
  <si>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</si>
  <si>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</si>
  <si>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</si>
  <si>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</si>
  <si>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</si>
  <si>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273361221R00</t>
  </si>
  <si>
    <t>Výztuž základových desek z betonářské oceli 10 216 (E)</t>
  </si>
  <si>
    <t>t</t>
  </si>
  <si>
    <t>RTS 23/ II</t>
  </si>
  <si>
    <t>RTS 23/ I</t>
  </si>
  <si>
    <t>Práce</t>
  </si>
  <si>
    <t>Běžná</t>
  </si>
  <si>
    <t>POL1_</t>
  </si>
  <si>
    <t>VV</t>
  </si>
  <si>
    <t>271571111R00</t>
  </si>
  <si>
    <t>Polštář základu ze štěrkopísku tříděného</t>
  </si>
  <si>
    <t>m3</t>
  </si>
  <si>
    <t>2,4*2,45*0,1</t>
  </si>
  <si>
    <t>273323611R00</t>
  </si>
  <si>
    <t>Železobeton základových desek vodostavební C 30/37</t>
  </si>
  <si>
    <t>2,4*2,45*0,66*1,1</t>
  </si>
  <si>
    <t>317120012RAA</t>
  </si>
  <si>
    <t>Osazení překladů prefa, otvor šířky do 180 cm včetně dodávky RZP 149 x 14 x 14</t>
  </si>
  <si>
    <t>kus</t>
  </si>
  <si>
    <t>Agregovaná položka</t>
  </si>
  <si>
    <t>POL2_</t>
  </si>
  <si>
    <t>317120012RAB</t>
  </si>
  <si>
    <t>Osazení překladů prefa, otvor šířky do 180 cm včetně dodávky RZP 179 x 14 x 14</t>
  </si>
  <si>
    <t>317941121RT3</t>
  </si>
  <si>
    <t>Osazení ocelových válcovaných nosníků do č. 12 včetně dodávky profilu I č. 12</t>
  </si>
  <si>
    <t>0,9*16*11,1*1,1/1000</t>
  </si>
  <si>
    <t>975043121R00</t>
  </si>
  <si>
    <t>Jednořad.podchycení stropů do 3,5 m,do 1000 kg/m</t>
  </si>
  <si>
    <t>m</t>
  </si>
  <si>
    <t>2,5*6</t>
  </si>
  <si>
    <t>317941123RT3</t>
  </si>
  <si>
    <t>Osazení ocelových válcovaných nosníků  č. 14 - 22 včetně dodávky profilu I č. 16</t>
  </si>
  <si>
    <t>2,3*5*17,9*1,1/1000</t>
  </si>
  <si>
    <t>310238211RT1</t>
  </si>
  <si>
    <t>Dozdívky otvorů plochy do 1 m2 cihlami na MVC s použitím suché maltové směsi</t>
  </si>
  <si>
    <t>342241162R00</t>
  </si>
  <si>
    <t>Příčky z cihel plných pálených 290 mm, tl. 140 mm</t>
  </si>
  <si>
    <t>m2</t>
  </si>
  <si>
    <t>Včetně pomocného lešení výšky do 1900 mm a pro zatížení do 1,5 kPa.</t>
  </si>
  <si>
    <t>POP</t>
  </si>
  <si>
    <t>2NP : 2</t>
  </si>
  <si>
    <t>311112125RT3</t>
  </si>
  <si>
    <t>Stěna z tvárnic ztraceného bednění, tl. 250 mm zalití tvárnic betonem C 20/25</t>
  </si>
  <si>
    <t>2,5*16,5*2-(1,3*2,3*6)</t>
  </si>
  <si>
    <t>311112130RT3</t>
  </si>
  <si>
    <t>Stěna z tvárnic ztraceného bednění, tl. 300 mm zalití tvárnic betonem C 20/25</t>
  </si>
  <si>
    <t>2,63*16,5*2</t>
  </si>
  <si>
    <t>311361221R00</t>
  </si>
  <si>
    <t>Výztuž nadzákladových zdí z betonářské oceli 10 216 (E) odhad</t>
  </si>
  <si>
    <t>342012221RT1</t>
  </si>
  <si>
    <t>Příčka SDK tl.100 mm,ocel.kce,1x oplášť.,RB 12,5mm izolace tloušťky 50 mm, EI 30</t>
  </si>
  <si>
    <t>1NP : (1,68+0,9)*2,6</t>
  </si>
  <si>
    <t>2NP : 0,8*2</t>
  </si>
  <si>
    <t>342-R01</t>
  </si>
  <si>
    <t>SDK předsazená stěna 2x opláštěná GKFI 12,5mm, miner. izolace 40mm izolace tloušťky 50 mm, EI 30</t>
  </si>
  <si>
    <t>Vlastní</t>
  </si>
  <si>
    <t>Indiv</t>
  </si>
  <si>
    <t>5,5</t>
  </si>
  <si>
    <t>342-R02</t>
  </si>
  <si>
    <t>Provizorní SDK konstrukce, rošt tl. 75mm + SDK white tl.12,5mm zřízení nosné konstrukce příčky,  montáž desek, následná demontáž konstrukce</t>
  </si>
  <si>
    <t>1NP :  (1,3+3,9+1,3+13,5+5,3+2,3+4,7+1,3+3,9+1,3)*2,6</t>
  </si>
  <si>
    <t>2NP : (5,95)*2,6</t>
  </si>
  <si>
    <t>411320042RAB</t>
  </si>
  <si>
    <t>Strop ze železobetonu beton C 25/30, tl. 15 cm bednění, výztuž 120 kg/m3, podpěrná konstrukce</t>
  </si>
  <si>
    <t>2,63*2,45</t>
  </si>
  <si>
    <t>416021126R00</t>
  </si>
  <si>
    <t>Podhledy SDK, kovová.kce CD. 1x deska RF 15 mm</t>
  </si>
  <si>
    <t>s úpravou rohů, koutů a hran konstrukcí, přebroušení a tmelení spár,</t>
  </si>
  <si>
    <t>101 : 29,01</t>
  </si>
  <si>
    <t>102 : 264,45-12,8*5,5</t>
  </si>
  <si>
    <t>103 : 8,41</t>
  </si>
  <si>
    <t>105 : 3,19</t>
  </si>
  <si>
    <t>111 : 2,47</t>
  </si>
  <si>
    <t>112 : 3,19</t>
  </si>
  <si>
    <t>114 : 19,25</t>
  </si>
  <si>
    <t>115 : 17,07</t>
  </si>
  <si>
    <t>116 : 16,94</t>
  </si>
  <si>
    <t>117 : 10,59</t>
  </si>
  <si>
    <t>118 : 4,44</t>
  </si>
  <si>
    <t>2NP : 406,19</t>
  </si>
  <si>
    <t>416021128R00</t>
  </si>
  <si>
    <t>Podhledy SDK, kovová.kce CD. 1x deska RFI 15 mm</t>
  </si>
  <si>
    <t>106 : 4,42</t>
  </si>
  <si>
    <t>107 : 9,37</t>
  </si>
  <si>
    <t>108 : 2,77</t>
  </si>
  <si>
    <t>109 : 8,67</t>
  </si>
  <si>
    <t>110 : 4,93</t>
  </si>
  <si>
    <t>2NP : 37,26</t>
  </si>
  <si>
    <t>713111221RK6</t>
  </si>
  <si>
    <t>Montáž parozábrany, zavěšeného podhledu s přelepením spojů Jutafol N AL 170 speciál</t>
  </si>
  <si>
    <t>včetně dodávky fólie a spojovacích prostředků.</t>
  </si>
  <si>
    <t>217 : 346,91</t>
  </si>
  <si>
    <t>strop výtahu : 2,63*2,45</t>
  </si>
  <si>
    <t>416-R00</t>
  </si>
  <si>
    <t>SDK akustický podhled- SDK 12,5mm perforovaná deska, absorbční tkanina, minerální izolace viz skladby konstrukcí</t>
  </si>
  <si>
    <t>611421133R00</t>
  </si>
  <si>
    <t>Omítka vnitřní stropů rovných, MVC, štuková</t>
  </si>
  <si>
    <t>2NP : 99,8</t>
  </si>
  <si>
    <t>602016193R00</t>
  </si>
  <si>
    <t>Penetrace hloubková stěn PROFI Akryl-Tiefengrund</t>
  </si>
  <si>
    <t>101 : (3,6+6,2+0,35+5,55+5,2+3,3++3,45)*2,6</t>
  </si>
  <si>
    <t>102 : (24,5+,8*2+4,5*2+3,6*2+13,3+3,9*4)*2,6</t>
  </si>
  <si>
    <t>103 : (3,6*2+2,2*2)*2,6</t>
  </si>
  <si>
    <t>105 : (1,5*2+2,1*2)*2,6</t>
  </si>
  <si>
    <t>106 : (2*2+2,2*2)*0,5</t>
  </si>
  <si>
    <t>107 : ((1,6*2+0,9*2)*4+1,2*2+3,8)*0,5</t>
  </si>
  <si>
    <t>108 : (1,5*2+2,1*2)*0,5</t>
  </si>
  <si>
    <t>109 : ((1,1*2+0,9*2)*3+1,5*2+3,5)*0,5</t>
  </si>
  <si>
    <t>110 : (2,45*2+2*2)*0,5</t>
  </si>
  <si>
    <t>111 : (1,2*2+2*2)*0,5</t>
  </si>
  <si>
    <t>112 : (1,45*2+2*2)*2,6</t>
  </si>
  <si>
    <t>114 : (4,8*2+3,65*2)*2,6</t>
  </si>
  <si>
    <t>115 : (5,4*2+3,15*2)*2,6</t>
  </si>
  <si>
    <t>116 : (3,5*2+5,3*2)*2,6</t>
  </si>
  <si>
    <t>200 : (3,8*2)*2,6</t>
  </si>
  <si>
    <t>201 : (6,25+5,5*2)*2,6</t>
  </si>
  <si>
    <t>202 : (9,1+9,2+8,3+8,3)*2,6</t>
  </si>
  <si>
    <t>203 : (3,3*2+3,6*2)*2,6</t>
  </si>
  <si>
    <t>204 : (2,25*2+2*2)*2,6</t>
  </si>
  <si>
    <t>205 : (2,2*2+2*2)*2,6</t>
  </si>
  <si>
    <t>206 : (3,5*2+3,6*2)*2,6</t>
  </si>
  <si>
    <t>207 : (9,1+9,2+8,3+8,3)*2,6</t>
  </si>
  <si>
    <t>208 : (7,15*2+2,3*2)*2,6</t>
  </si>
  <si>
    <t>209 : (3,15*2+5,2*2)*2,6</t>
  </si>
  <si>
    <t>210 : (5,8*2+4,8*2)*2,6</t>
  </si>
  <si>
    <t>211 : (2,9*2+4,9*2)*2,6</t>
  </si>
  <si>
    <t>215 : (6,1*2)*2,6</t>
  </si>
  <si>
    <t>216 : (4*2+3,3*2)*2,6</t>
  </si>
  <si>
    <t>217 : (23,8*2+14,9*2)*5,8</t>
  </si>
  <si>
    <t>218 : (3,7*2+2,5*2)*2,6</t>
  </si>
  <si>
    <t>219 : (5,5*2+4,7*2)*2,6</t>
  </si>
  <si>
    <t>220 : (5,85*2+12,3*2)*4</t>
  </si>
  <si>
    <t>221 : (4,7*2+5,75*2)*2,6</t>
  </si>
  <si>
    <t>222 : (2*2+1,9*2)*2,6</t>
  </si>
  <si>
    <t>223 : (3,3*2+4*2)*2,6</t>
  </si>
  <si>
    <t>224 : (3*2+3*2)*2,6</t>
  </si>
  <si>
    <t>225 : (2,2*2+1,8*2)*2,6</t>
  </si>
  <si>
    <t>226 : (1,5*2+1,6*2)*2,6</t>
  </si>
  <si>
    <t>227 : 1,5*2*2,6</t>
  </si>
  <si>
    <t>228 : (0,9*2+1,6*2)*2,6</t>
  </si>
  <si>
    <t>612421637R00</t>
  </si>
  <si>
    <t>Omítka vnitřní zdiva, MVC, štuková</t>
  </si>
  <si>
    <t>614471711R00</t>
  </si>
  <si>
    <t>Vyspravení beton. konstrukcí cem. maltou tl. 10 mm</t>
  </si>
  <si>
    <t>trámový strop 1NP : (0,3+0,2+0,3)*5,5*17</t>
  </si>
  <si>
    <t>632477123R00</t>
  </si>
  <si>
    <t>Reprofilace polymercementovou maltou, tl. do 10 mm + penetrace</t>
  </si>
  <si>
    <t>(0,3+0,2+0,3)*5,5*17</t>
  </si>
  <si>
    <t>6224723</t>
  </si>
  <si>
    <t>Imitace betonu stěrkovou omítkou</t>
  </si>
  <si>
    <t>Penetrační nátěr, nanesení první vrstvy omítky tloušťky 1 mm, nanesení druhé vrstvy omítly tloušťky 2 mm a provedení fládrování povrchu (textury dřeva) v čerstvé omítce. Nátěr vyzrálého povrchu lazurou.</t>
  </si>
  <si>
    <t>(4+3,5+2,6+4+3,8)*2,6</t>
  </si>
  <si>
    <t>15*2,6</t>
  </si>
  <si>
    <t>632419106RT2</t>
  </si>
  <si>
    <t>Samonivelační stěrka PCI, ruční zpracování tl. 6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</si>
  <si>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</si>
  <si>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>2,4*2,45</t>
  </si>
  <si>
    <t>941955002R00</t>
  </si>
  <si>
    <t>Lešení lehké pomocné, výška podlahy do 1,9 m</t>
  </si>
  <si>
    <t>1490</t>
  </si>
  <si>
    <t>941955004R00</t>
  </si>
  <si>
    <t>Lešení lehké pomocné, výška podlahy do 3,5 m</t>
  </si>
  <si>
    <t>941941032R00</t>
  </si>
  <si>
    <t>Montáž lešení leh.řad.s podlahami,š.do 1 m, H 30 m</t>
  </si>
  <si>
    <t>Včetně kotvení lešení.</t>
  </si>
  <si>
    <t>87*16,5</t>
  </si>
  <si>
    <t>126*12,5</t>
  </si>
  <si>
    <t>164*13</t>
  </si>
  <si>
    <t>941941192R00</t>
  </si>
  <si>
    <t>Příplatek za každý měsíc použití lešení k pol.1032</t>
  </si>
  <si>
    <t>941941832R00</t>
  </si>
  <si>
    <t>Demontáž lešení leh.řad.s podlahami,š.1 m, H 30 m</t>
  </si>
  <si>
    <t>943943222R00</t>
  </si>
  <si>
    <t>Montáž lešení prostorové lehké, do 200kg, H 22 m</t>
  </si>
  <si>
    <t>2,5*2,4*16,5</t>
  </si>
  <si>
    <t>943943292R00</t>
  </si>
  <si>
    <t>Příplatek za každý měsíc použití k pol..3221, 3222</t>
  </si>
  <si>
    <t>943943822R00</t>
  </si>
  <si>
    <t>Demontáž lešení, prostor. lehké, 200 kPa, H 22 m</t>
  </si>
  <si>
    <t>952901111R00</t>
  </si>
  <si>
    <t>Vyčištění budov o výšce podlaží do 4 m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</si>
  <si>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</si>
  <si>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</si>
  <si>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</si>
  <si>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</si>
  <si>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</si>
  <si>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</si>
  <si>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968061112R00</t>
  </si>
  <si>
    <t>Vyvěšení dřevěných a plastových okenních křídel pl. do 1,5 m2</t>
  </si>
  <si>
    <t>965081702R00</t>
  </si>
  <si>
    <t xml:space="preserve">Bourání soklíků z dlažeb keramických </t>
  </si>
  <si>
    <t>101 : 3,6+6,2+0,35+5,55+5,2+3,3++3,45</t>
  </si>
  <si>
    <t>102 : 24,5+,8*2+4,5*2+3,6*2+13,3+3,9*4</t>
  </si>
  <si>
    <t>103 : 3,6*2+2,2*2</t>
  </si>
  <si>
    <t>105 : 1,5*2+2,1*2</t>
  </si>
  <si>
    <t>106 : 2*2+2,2*2</t>
  </si>
  <si>
    <t>107 : (1,6*2+0,9*2)*4+1,2*2+3,8</t>
  </si>
  <si>
    <t>108 : 1,5*2+2,1*2</t>
  </si>
  <si>
    <t>109 : (1,1*2+0,9*2)*3+1,5*2+3,5</t>
  </si>
  <si>
    <t>110 : 2,45*2+2*2</t>
  </si>
  <si>
    <t>111 : 1,2*2+2*2</t>
  </si>
  <si>
    <t>112 : 1,45*2+2*2</t>
  </si>
  <si>
    <t>114 : 4,8*2+3,65*2</t>
  </si>
  <si>
    <t>115 : 5,4*2+3,15*2</t>
  </si>
  <si>
    <t>116 : 3,5*2+5,3*2</t>
  </si>
  <si>
    <t>201 : 6,25+5,5*2</t>
  </si>
  <si>
    <t>204 : 2,25*2+2*2</t>
  </si>
  <si>
    <t>205 : 2,2*2+2*2</t>
  </si>
  <si>
    <t>206 : 3,5*2+3,6*2</t>
  </si>
  <si>
    <t>207 : 9,1+9,2+8,3+8,3</t>
  </si>
  <si>
    <t>215 : 6,1*2</t>
  </si>
  <si>
    <t>216 : 4*2+3,3*2</t>
  </si>
  <si>
    <t>218 : 3,7*2+2,5*2</t>
  </si>
  <si>
    <t>223 : 3,3*2+4*2</t>
  </si>
  <si>
    <t>965081713R00</t>
  </si>
  <si>
    <t>Bourání dlažeb keramických tl.10 mm, nad 1 m2</t>
  </si>
  <si>
    <t>102 : 236,8</t>
  </si>
  <si>
    <t>103 : 8,21</t>
  </si>
  <si>
    <t>106 : 4,43</t>
  </si>
  <si>
    <t>201 : 37,96</t>
  </si>
  <si>
    <t>204 : 4,46</t>
  </si>
  <si>
    <t>205 : 4,3</t>
  </si>
  <si>
    <t>206 : 12,64</t>
  </si>
  <si>
    <t>207 : 71,24</t>
  </si>
  <si>
    <t>215 : 36,73</t>
  </si>
  <si>
    <t>216 : 13,72</t>
  </si>
  <si>
    <t>218 : 9,1</t>
  </si>
  <si>
    <t>223 : 13,72</t>
  </si>
  <si>
    <t>978011191R00</t>
  </si>
  <si>
    <t>Otlučení omítek vnitřních vápenných stropů do 100%</t>
  </si>
  <si>
    <t>1PP : 149,58</t>
  </si>
  <si>
    <t>1NP : 29,01+236,68+8,21+13,68+11,7+19,25</t>
  </si>
  <si>
    <t>2NP : 854,8</t>
  </si>
  <si>
    <t>3NP : 151,93</t>
  </si>
  <si>
    <t>4np : 151,93</t>
  </si>
  <si>
    <t>968062244R00</t>
  </si>
  <si>
    <t>Vybourání dřevěných rámů oken jednoduch. pl. 1 m2</t>
  </si>
  <si>
    <t>1PP : 0,6*0,5</t>
  </si>
  <si>
    <t>963400011RA0</t>
  </si>
  <si>
    <t>Bourání stropů ŽB žebrových s viditelnými trámy</t>
  </si>
  <si>
    <t>výtah : 2,4*2,45*0,3*5</t>
  </si>
  <si>
    <t>963051110R00</t>
  </si>
  <si>
    <t>Bourání ŽB stropů deskových tl. do 8 cm</t>
  </si>
  <si>
    <t>1PP  strop skořepina : 64,01*0,08</t>
  </si>
  <si>
    <t>1NP strop skořepina : (29,01+236,68+8,21+13,48+13+19,25+14,04)*0,08</t>
  </si>
  <si>
    <t>2NP  strop skořepina : 18,2*0,08</t>
  </si>
  <si>
    <t>3NP  strop skořepina : 18,7*0,08</t>
  </si>
  <si>
    <t>4NP  strop skořepina : 18,7*0,08</t>
  </si>
  <si>
    <t>962031113R00</t>
  </si>
  <si>
    <t>Bourání příček z cihel pálených plných tl. 65 mm</t>
  </si>
  <si>
    <t>1NP : (3,5+0,9+0,9+3,5+0,9+0,9+0,9)*2,6-(0,6*2*7)</t>
  </si>
  <si>
    <t>2NP : (4,8+2,9+5,5)*2,6</t>
  </si>
  <si>
    <t>962031116R00</t>
  </si>
  <si>
    <t>Bourání příček z cihel pálených plných tl. 140 mm</t>
  </si>
  <si>
    <t>2NP : 3,3*2,6</t>
  </si>
  <si>
    <t>968061125R00</t>
  </si>
  <si>
    <t>Vyvěšení dřevěných a plastových dveřních křídel pl. do 2 m2</t>
  </si>
  <si>
    <t>1NP : 25</t>
  </si>
  <si>
    <t>2NP : 25</t>
  </si>
  <si>
    <t>968072455R00</t>
  </si>
  <si>
    <t>Vybourání kovových dveřních zárubní pl. do 2 m2</t>
  </si>
  <si>
    <t>1NP : 46,68</t>
  </si>
  <si>
    <t>2NP : 49,5</t>
  </si>
  <si>
    <t>978059531R00</t>
  </si>
  <si>
    <t>Odsekání vnitřních obkladů stěn nad 2 m2</t>
  </si>
  <si>
    <t>106 : (2*2+2,2*2)*2,1</t>
  </si>
  <si>
    <t>107 : ((1,6*2+0,9*2)*4+1,2*2+3,8)*2,1</t>
  </si>
  <si>
    <t>108 : (1,5*2+2,1*2)*2,1</t>
  </si>
  <si>
    <t>109 : ((1,1*2+0,9*2)*3+1,5*2+3,5)*2,1</t>
  </si>
  <si>
    <t>110 : (2,45*2+2*2)*2,1</t>
  </si>
  <si>
    <t>111 : (1,2*2+2*2)*2,1</t>
  </si>
  <si>
    <t>204 : 1,5*1,1</t>
  </si>
  <si>
    <t>205 : 1,5*1,6</t>
  </si>
  <si>
    <t>206 : 2*1</t>
  </si>
  <si>
    <t>219 : 4,5*1</t>
  </si>
  <si>
    <t>962032241R00</t>
  </si>
  <si>
    <t>Bourání zdiva z cihel pálených na MC</t>
  </si>
  <si>
    <t>2NP : 1*2*0,3</t>
  </si>
  <si>
    <t>1PP : 1,4*0,6*0,6</t>
  </si>
  <si>
    <t>965200013RA0</t>
  </si>
  <si>
    <t>Bourání mazanin betonových s potěrem nebo teracem</t>
  </si>
  <si>
    <t>1PP : 2,4*2,45*0,15</t>
  </si>
  <si>
    <t>970251150R00</t>
  </si>
  <si>
    <t>Řezání železobetonu hl. řezu 150 mm</t>
  </si>
  <si>
    <t>(2,4+2,45)*6</t>
  </si>
  <si>
    <t>971035131R00</t>
  </si>
  <si>
    <t>Vybourání otvorů zeď cihel. D 6 cm, tl. 15 cm, MC</t>
  </si>
  <si>
    <t>998011003R00</t>
  </si>
  <si>
    <t>Přesun hmot pro budovy zděné výšky do 24 m</t>
  </si>
  <si>
    <t>Přesun hmot</t>
  </si>
  <si>
    <t>POL7_</t>
  </si>
  <si>
    <t>713111111RV4</t>
  </si>
  <si>
    <t>Montáž tepelné izolace stropů vrchem kladené, volně 1 vrstva - včetně dodávky Isover UNI tl. 160 mm</t>
  </si>
  <si>
    <t>2,63*2,5</t>
  </si>
  <si>
    <t>714110802R00</t>
  </si>
  <si>
    <t>Demontáž akustických obkladů, podkladových roštů</t>
  </si>
  <si>
    <t>(15+5,5+1,5*18+7+7)*1,2</t>
  </si>
  <si>
    <t>762811811R00</t>
  </si>
  <si>
    <t>Demontáž záklopů z hrubých prken tl. do 3,2 cm</t>
  </si>
  <si>
    <t>2NP : 435</t>
  </si>
  <si>
    <t>998762103R00</t>
  </si>
  <si>
    <t>Přesun hmot pro tesařské konstrukce, výšky do 24 m</t>
  </si>
  <si>
    <t>766825821R00</t>
  </si>
  <si>
    <t>Demontáž vestavěných skříní 2křídlových</t>
  </si>
  <si>
    <t>Včetně našroubování soklu.</t>
  </si>
  <si>
    <t>766-02</t>
  </si>
  <si>
    <t>OS01- Skleněná sanitární příčka s nerezovými doplňky viz výpis ostatních výrobků</t>
  </si>
  <si>
    <t>kpl</t>
  </si>
  <si>
    <t>766-03</t>
  </si>
  <si>
    <t>OS02- Skleněná sanitární příčka s nerezovými doplňky viz výpis ostatních výrobků</t>
  </si>
  <si>
    <t>766-04</t>
  </si>
  <si>
    <t>OS03- Skleněná sanitární příčka s nerezovými doplňky viz výpis ostatních výrobků</t>
  </si>
  <si>
    <t>766-05</t>
  </si>
  <si>
    <t>OS04- Skleněná sanitární příčka s nerezovými doplňky viz výpis ostatních výrobků</t>
  </si>
  <si>
    <t>766-06</t>
  </si>
  <si>
    <t>P1- Lepená dveřní zarážka na stěnu viz výpis plastových výrobků</t>
  </si>
  <si>
    <t>ks</t>
  </si>
  <si>
    <t>766-07</t>
  </si>
  <si>
    <t>P2- Vnější plastové dveře 1500x2400mm viz výpis plastových výrobků</t>
  </si>
  <si>
    <t>766-08</t>
  </si>
  <si>
    <t>P3- Vnější plastové dveře 1500x2400mm viz výpis plastových výrobků</t>
  </si>
  <si>
    <t>Kalkul</t>
  </si>
  <si>
    <t>766-09</t>
  </si>
  <si>
    <t>D1- Vnitřní dveře dřevěné plné hladké 800x1970 viz výpis dveří</t>
  </si>
  <si>
    <t>766-10</t>
  </si>
  <si>
    <t>D2- Vnitřní dveře dřevěné plné hladké 800x1970 viz výpis dveří</t>
  </si>
  <si>
    <t>766-11</t>
  </si>
  <si>
    <t>D3- Vnitřní dveře dřevěné plné hladké 700x1970 viz výpis dveří</t>
  </si>
  <si>
    <t>766-12</t>
  </si>
  <si>
    <t>D4- Vnitřní dveře dřevěné plné hladké 1000x1970 viz výpis dveří</t>
  </si>
  <si>
    <t>766-13</t>
  </si>
  <si>
    <t>D5- Vnitřní dveře dřevěné plné hladké 900x1970 viz výpis dveří</t>
  </si>
  <si>
    <t>766-14</t>
  </si>
  <si>
    <t>D6- Vnitřní dveře dřevěné plné hladké 800x1970 viz výpis dveří</t>
  </si>
  <si>
    <t>766-15</t>
  </si>
  <si>
    <t>D7- Vnitřní dveře dřevěné plné hladké 1575x1970 viz výpis dveří</t>
  </si>
  <si>
    <t>766-16</t>
  </si>
  <si>
    <t>D8- Vnitřní dveře dřevěné plné hladké 1000x1970 viz výpis dveří</t>
  </si>
  <si>
    <t>767-01</t>
  </si>
  <si>
    <t>Z1- nahrazení stávajícího pororoštu, úprava OK kolem výtah, šachty, úprava zábradlí viz. výpis zámečnických prvků</t>
  </si>
  <si>
    <t>soubor</t>
  </si>
  <si>
    <t>767-02</t>
  </si>
  <si>
    <t>Z2- Obnova nátěru na zábradlí schodiště viz. výpis zámečnických prvků</t>
  </si>
  <si>
    <t>767-03</t>
  </si>
  <si>
    <t>AL1- Stěna vnitřní pevná z hliníkových profilů viz. výpis hliníkových prvků</t>
  </si>
  <si>
    <t>767-04</t>
  </si>
  <si>
    <t>AL2- Stěna vnitřní pevná z hliníkových profilů viz. výpis hliníkových prvků</t>
  </si>
  <si>
    <t>767-05</t>
  </si>
  <si>
    <t>AL3- Stěna vnitřní pevná z hliníkových profilů viz. výpis hliníkových prvků</t>
  </si>
  <si>
    <t>767-06</t>
  </si>
  <si>
    <t>AL4- Stěna vnitřní pevná z hliníkových profilů viz. výpis hliníkových prvků</t>
  </si>
  <si>
    <t>767-07</t>
  </si>
  <si>
    <t>AL5- Stěna vnitřní pevná z hliníkových profilů viz. výpis hliníkových prvků</t>
  </si>
  <si>
    <t>767-08</t>
  </si>
  <si>
    <t>AL6- Stěna vnitřní pevná z hliníkových profilů viz. výpis hliníkových prvků</t>
  </si>
  <si>
    <t>767-09</t>
  </si>
  <si>
    <t>AL7- Stěna vnitřní pevná z hliníkových profilů viz. výpis hliníkových prvků</t>
  </si>
  <si>
    <t>767-10</t>
  </si>
  <si>
    <t>AL8- Stěna vnitřní pevná z hliníkových profilů viz. výpis hliníkových prvků</t>
  </si>
  <si>
    <t>767-11</t>
  </si>
  <si>
    <t>AL9- Stěna vnitřní pevná z hliníkových profilů viz. výpis hliníkových prvků</t>
  </si>
  <si>
    <t>767-12</t>
  </si>
  <si>
    <t>AL10- Stěna vnitřní pevná z hliníkových profilů viz. výpis hliníkových prvků</t>
  </si>
  <si>
    <t>767-13</t>
  </si>
  <si>
    <t>AL11- Stěna vnitřní pevná z hliníkových profilů viz. výpis hliníkových prvků</t>
  </si>
  <si>
    <t>767-14</t>
  </si>
  <si>
    <t>AL12- Stěna vnitřní pevná z hliníkových profilů viz. výpis hliníkových prvků</t>
  </si>
  <si>
    <t>767-15</t>
  </si>
  <si>
    <t>AL14- Stěna vnitřní pevná z hliníkových profilů viz. výpis hliníkových prvků</t>
  </si>
  <si>
    <t>771101101R00</t>
  </si>
  <si>
    <t>Vysávání podlah prům.vysavačem pro pokládku dlažby</t>
  </si>
  <si>
    <t>771101210R00</t>
  </si>
  <si>
    <t>Penetrace podkladu pod dlažby</t>
  </si>
  <si>
    <t>102 : 264,45</t>
  </si>
  <si>
    <t>201 : 93,04</t>
  </si>
  <si>
    <t>202 : 52,22</t>
  </si>
  <si>
    <t>203 : 12,64</t>
  </si>
  <si>
    <t>204 : 4,45</t>
  </si>
  <si>
    <t>205 : 4,29</t>
  </si>
  <si>
    <t>207 : 52,21</t>
  </si>
  <si>
    <t>210 : 29,32</t>
  </si>
  <si>
    <t>211 : 14,24</t>
  </si>
  <si>
    <t>215 : 37,74</t>
  </si>
  <si>
    <t>216 : 14,21</t>
  </si>
  <si>
    <t>219 : 26,82</t>
  </si>
  <si>
    <t>221 : 22,82</t>
  </si>
  <si>
    <t>222 : 3,78</t>
  </si>
  <si>
    <t>223 : 14,21</t>
  </si>
  <si>
    <t>224 : 8,83</t>
  </si>
  <si>
    <t>225 : 4,31</t>
  </si>
  <si>
    <t>226 : 1,82</t>
  </si>
  <si>
    <t>227 : 1,66</t>
  </si>
  <si>
    <t>228 : 1,43</t>
  </si>
  <si>
    <t>771101116R00</t>
  </si>
  <si>
    <t>Vyrovnání podkladů samonivelační hmotou tloušťky do 30 mm</t>
  </si>
  <si>
    <t>585914194R</t>
  </si>
  <si>
    <t>Stěrka samonivelační rychletuhnoucí NIVEL 110</t>
  </si>
  <si>
    <t>kg</t>
  </si>
  <si>
    <t>SPCM</t>
  </si>
  <si>
    <t>Specifikace</t>
  </si>
  <si>
    <t>POL3_</t>
  </si>
  <si>
    <t>771575109R00</t>
  </si>
  <si>
    <t>Montáž podlah keram.,hladké, tmel, 30x30 cm</t>
  </si>
  <si>
    <t>771130111R00</t>
  </si>
  <si>
    <t>Obklad soklíků rovných do tmele výšky do 100 mm</t>
  </si>
  <si>
    <t>118 : 1,9*2+3</t>
  </si>
  <si>
    <t>201 : 59,68</t>
  </si>
  <si>
    <t>202 : 30,6</t>
  </si>
  <si>
    <t>207 : 30,55</t>
  </si>
  <si>
    <t>210 : 22,6</t>
  </si>
  <si>
    <t>211 : 15,59</t>
  </si>
  <si>
    <t>215 : 26,92</t>
  </si>
  <si>
    <t>216 : 15,7</t>
  </si>
  <si>
    <t>217 : 89,22</t>
  </si>
  <si>
    <t>219 : 21,5</t>
  </si>
  <si>
    <t>221 : 21,5</t>
  </si>
  <si>
    <t>222 : 7,8</t>
  </si>
  <si>
    <t>223 : 15,65</t>
  </si>
  <si>
    <t>224 : 13,04</t>
  </si>
  <si>
    <t>225 : 8,76</t>
  </si>
  <si>
    <t>59761005R</t>
  </si>
  <si>
    <t>Dlažba keramická s glazurou (GL); tl. = 9,0 mm; a = 600 mm; b =600 mm; povrch: hladký, matný; mrazuv KERAMICKÁ DLAŽBA- DEKOR TERAZZO například Saime Frammenta Bianco 60x60 Nat. Rett.</t>
  </si>
  <si>
    <t>485,11*1,2</t>
  </si>
  <si>
    <t>338,44*0,1*1,2</t>
  </si>
  <si>
    <t>59761006R</t>
  </si>
  <si>
    <t>Dlažba keramická s glazurou (GL); tl. = 20,0 mm; a = 400 mm; b =1200 mm; povrch: hrubší, proměnlivý, KERAMICKÁ DLAŽBA-DEKOR DŘEVO například Dlažba P astorelli Arké miele 40x120 cm</t>
  </si>
  <si>
    <t>771579793R00</t>
  </si>
  <si>
    <t>Příplatek za spárovací hmotu - plošně,keram.dlažba</t>
  </si>
  <si>
    <t>771578011R00</t>
  </si>
  <si>
    <t>Spára podlaha - stěna, silikonem</t>
  </si>
  <si>
    <t>vč. dodávky a montáže silikonu.</t>
  </si>
  <si>
    <t>998771103R00</t>
  </si>
  <si>
    <t>Přesun hmot pro podlahy z dlaždic, výšky do 24 m</t>
  </si>
  <si>
    <t>775541800RT1</t>
  </si>
  <si>
    <t>Demontáž parketových tabulí přibíjených vč. lišt včetně uložení suti na hromady</t>
  </si>
  <si>
    <t>2NP : 435,03</t>
  </si>
  <si>
    <t>776511810R00</t>
  </si>
  <si>
    <t>Odstranění PVC a koberců lepených bez podložky</t>
  </si>
  <si>
    <t>2NP : 78</t>
  </si>
  <si>
    <t>3NP : 18,7</t>
  </si>
  <si>
    <t>4NP : 18,7</t>
  </si>
  <si>
    <t>776101101R00</t>
  </si>
  <si>
    <t>Vysávání podlah prům.vysavačem pod povlak.podlahy</t>
  </si>
  <si>
    <t>208 : 16,82</t>
  </si>
  <si>
    <t>220 : 82,65</t>
  </si>
  <si>
    <t>776101115R00</t>
  </si>
  <si>
    <t>Vyrovnání podkladů samonivelační hmotou</t>
  </si>
  <si>
    <t>585860392R</t>
  </si>
  <si>
    <t>Stěrka samonivelační rychleschnoucí maxit floor 4320 - bal. 25 kg</t>
  </si>
  <si>
    <t>208 : 16,82*1,7*20/1000</t>
  </si>
  <si>
    <t>220 : 82,65*1,7*20/1000</t>
  </si>
  <si>
    <t>776101121R00</t>
  </si>
  <si>
    <t>Provedení penetrace podkladu pod.povlak.podlahy</t>
  </si>
  <si>
    <t>776521200RV2</t>
  </si>
  <si>
    <t>Lepení povlakových podlah z dílců PVC a CV (vinyl) včetně vinylové podlahoviny tl. 2,5 mm</t>
  </si>
  <si>
    <t>776421100RU1</t>
  </si>
  <si>
    <t>Lepení podlahových soklíků z PVC a vinylu včetně dodávky soklíku</t>
  </si>
  <si>
    <t>208 : 19,5</t>
  </si>
  <si>
    <t>220 : 30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</si>
  <si>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</si>
  <si>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</si>
  <si>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</si>
  <si>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</si>
  <si>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</si>
  <si>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>203 : 12,6*2,1</t>
  </si>
  <si>
    <t>204 : 8,5*2,1</t>
  </si>
  <si>
    <t>205 : 8,3*2,1</t>
  </si>
  <si>
    <t>206 : 14,2*2,1</t>
  </si>
  <si>
    <t>226 : 5,5*2,1</t>
  </si>
  <si>
    <t>228 : 4,9*2,1</t>
  </si>
  <si>
    <t>781230121R00</t>
  </si>
  <si>
    <t>Obkládání stěn vnitř.keram. do tmele do 300x300 mm</t>
  </si>
  <si>
    <t>59761002R</t>
  </si>
  <si>
    <t>Obklad keramický s glazurou (GL); tl. = 8,0 mm; a = 300 mm; b = 600 mm; povrch: hladký, matný; ; bar mapř. Obklad Rako System bílá 30x60 cm mat WAKVK104.1</t>
  </si>
  <si>
    <t>272,16000*1,25</t>
  </si>
  <si>
    <t>59761020R</t>
  </si>
  <si>
    <t>Obklad keramický s glazurou (GL); tl. = 11 mm; a = 398 mm; b = 1198 mm; povrch: hladký, lesklý; ; ba  např. Obklad Night Queen Black Lesk Rekt. 119,8x39,8</t>
  </si>
  <si>
    <t>Za zrcadly : 8*1,25</t>
  </si>
  <si>
    <t>781419706R00</t>
  </si>
  <si>
    <t>Příplatek za spárovací vodotěsnou hmotu - plošně</t>
  </si>
  <si>
    <t>998781103R00</t>
  </si>
  <si>
    <t>Přesun hmot pro obklady keramické, výšky do 24 m</t>
  </si>
  <si>
    <t>783851223R00</t>
  </si>
  <si>
    <t>Nátěr epoxidový betonových podlah Ekopox 640</t>
  </si>
  <si>
    <t>včetně penetrace.</t>
  </si>
  <si>
    <t>784191101R00</t>
  </si>
  <si>
    <t>Penetrace podkladu univerzální Primalex 1x</t>
  </si>
  <si>
    <t>784195112R00</t>
  </si>
  <si>
    <t>Malba Primalex Standard, bílá, bez penetrace, 2 x</t>
  </si>
  <si>
    <t>330030110RAD</t>
  </si>
  <si>
    <t>Výtah osobní nosnost kg/osob 1000/13  5 stanic,  5 nástupišť (viz PD)</t>
  </si>
  <si>
    <t>979011111R00</t>
  </si>
  <si>
    <t>Svislá doprava suti a vybour. hmot za 2.NP a 1.PP</t>
  </si>
  <si>
    <t>Přesun suti</t>
  </si>
  <si>
    <t>POL8_</t>
  </si>
  <si>
    <t>979012112R00</t>
  </si>
  <si>
    <t>Svislá doprava suti na výšku do 3,5 m</t>
  </si>
  <si>
    <t>979081111RT3</t>
  </si>
  <si>
    <t>Odvoz suti a vybour. hmot na skládku do 1 km kontejnerem 7 t</t>
  </si>
  <si>
    <t>Včetně naložení na dopravní prostředek a složení na skládku, bez poplatku za skládku.</t>
  </si>
  <si>
    <t>979082111R00</t>
  </si>
  <si>
    <t>Vnitrostaveništní doprava suti do 10 m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</si>
  <si>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</si>
  <si>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</si>
  <si>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</si>
  <si>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</si>
  <si>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</si>
  <si>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979082121R00</t>
  </si>
  <si>
    <t>Příplatek k vnitrost. dopravě suti za dalších 5 m</t>
  </si>
  <si>
    <t>355,11176*10</t>
  </si>
  <si>
    <t>979083117R00</t>
  </si>
  <si>
    <t>Vodorovné přemístění suti na skládku do 6000 m</t>
  </si>
  <si>
    <t>979093111R00</t>
  </si>
  <si>
    <t>Uložení suti na skládku bez zhutnění</t>
  </si>
  <si>
    <t>979990107R00</t>
  </si>
  <si>
    <t>Poplatek za uložení suti - směs betonu, cihel, dřeva, skupina odpadu 170904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</si>
  <si>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</si>
  <si>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</si>
  <si>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</si>
  <si>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</si>
  <si>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</si>
  <si>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</si>
  <si>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</si>
  <si>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</si>
  <si>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</si>
  <si>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</si>
  <si>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</si>
  <si>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</si>
  <si>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</si>
  <si>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</si>
  <si>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</si>
  <si>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</si>
  <si>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</si>
  <si>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</si>
  <si>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</si>
  <si>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</si>
  <si>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</si>
  <si>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004111010R</t>
  </si>
  <si>
    <t xml:space="preserve">Průzkumné práce </t>
  </si>
  <si>
    <t>POL99_2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</si>
  <si>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</si>
  <si>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</si>
  <si>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</si>
  <si>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</si>
  <si>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</si>
  <si>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</si>
  <si>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</si>
  <si>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004111020R</t>
  </si>
  <si>
    <t>Vypracování projektové dokumentace skutečného stavu</t>
  </si>
  <si>
    <t>Náklady spojené s vypracováním projektové dokumentace skutečného provedení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</si>
  <si>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</si>
  <si>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</si>
  <si>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řád).Náklady na průběžný, pravidelný úklid staveniště</t>
  </si>
  <si>
    <t>END</t>
  </si>
  <si>
    <t>Odkaz na mn. položky pořadí 1 : 1435,50000*3</t>
  </si>
  <si>
    <t>Odkaz na mn. položky pořadí 1 : 1435,50000</t>
  </si>
  <si>
    <t>711140201R00</t>
  </si>
  <si>
    <t>Odstranění izolace proti vlhkosti střech, 1 vrstva</t>
  </si>
  <si>
    <t>SO01 : 468,265</t>
  </si>
  <si>
    <t>762341811R00</t>
  </si>
  <si>
    <t>Demontáž bednění střech rovných z prken hrubých</t>
  </si>
  <si>
    <t>762341210RT2</t>
  </si>
  <si>
    <t>Montáž bednění střech rovných, prkna hrubá na sraz včetně dodávky prken tloušťky 24 mm</t>
  </si>
  <si>
    <t>762342205RT4</t>
  </si>
  <si>
    <t>Montáž kontralatí na vruty, s těsnicí pěnou včetně dodávky latí 4/6 cm</t>
  </si>
  <si>
    <t>762811210RT3</t>
  </si>
  <si>
    <t>Montáž záklopu, vrchní na sraz, hrubá prkna včetně dodávky řeziva, prkna tl. 24 mm</t>
  </si>
  <si>
    <t>762-R01</t>
  </si>
  <si>
    <t>Sanace, oprava, příp. výměna dřevěných částí krovu odhad</t>
  </si>
  <si>
    <t>Konstrukce krovu stojaté stolice, spojovací prostředky, ukotvení pozednic, profilování zhlaví trámů, bednění přesahů střechy obkladem pero-drážka, nátěru podhledu přesahu lazurovacím lakem, laťování.</t>
  </si>
  <si>
    <t>764322840R00</t>
  </si>
  <si>
    <t>Demontáž oplechování okapů, TK, rš 500 mm, do 30°</t>
  </si>
  <si>
    <t>SO01 : (14,32+26,92)*2</t>
  </si>
  <si>
    <t>764321820R00</t>
  </si>
  <si>
    <t>Demontáž oplechování říms, rš 200 mm, do 30°</t>
  </si>
  <si>
    <t>764352810R00</t>
  </si>
  <si>
    <t>Demontáž žlabů půlkruh. rovných, rš 330 mm, do 30°</t>
  </si>
  <si>
    <t>764339240R00</t>
  </si>
  <si>
    <t>Lemování z Pz, komínů na hladké krytině, v hřebeni</t>
  </si>
  <si>
    <t>K13- SO01 : 7*0,7</t>
  </si>
  <si>
    <t>K14- SO01 : 5,5*0,7</t>
  </si>
  <si>
    <t>K15- SO01 : 3,5*0,7</t>
  </si>
  <si>
    <t>764311205R00</t>
  </si>
  <si>
    <t>Krytina hladká z Pz, tabule 2 x 0,67 m, do 30°</t>
  </si>
  <si>
    <t>764352203R00</t>
  </si>
  <si>
    <t>K01- Žlaby z Pz plechu podokapní půlkruhové, rš 330 mm</t>
  </si>
  <si>
    <t>764322240R00</t>
  </si>
  <si>
    <t>K02- Oplechování okapů Pz, tvrdá krytina, rš 500 mm</t>
  </si>
  <si>
    <t>764321220R00</t>
  </si>
  <si>
    <t>K03- Oplechování Pz říms pod nadříms. žlabem, rš 200 mm</t>
  </si>
  <si>
    <t>764393280R00</t>
  </si>
  <si>
    <t>K04- Hřeben střechy z Pz plechu, rš 1000 mm</t>
  </si>
  <si>
    <t>SO01 : 13,5</t>
  </si>
  <si>
    <t>764292621R00</t>
  </si>
  <si>
    <t>K05- Oplechování nároží, falcový spoj, PZ probarvený</t>
  </si>
  <si>
    <t>50</t>
  </si>
  <si>
    <t>765311752R00</t>
  </si>
  <si>
    <t>K11- Sněhový zachytávač dvoutrubkový</t>
  </si>
  <si>
    <t>76</t>
  </si>
  <si>
    <t>446122001R00</t>
  </si>
  <si>
    <t>K12- Montáž nadstřešních dílců - výlezů na střechu</t>
  </si>
  <si>
    <t>5</t>
  </si>
  <si>
    <t>59160889.A0R</t>
  </si>
  <si>
    <t>K12- Výlez na střechu otvor 600 x 600 mm červený</t>
  </si>
  <si>
    <t>764359232R00</t>
  </si>
  <si>
    <t>K21- Kotlík z Pz plechu čtyřhranný 200 x 300 x 400 mm</t>
  </si>
  <si>
    <t>7644-R09</t>
  </si>
  <si>
    <t>K20- půlkruhový zaatikový žlab Ř150mm rš 330, včetně spodního lemování</t>
  </si>
  <si>
    <t>998764103R00</t>
  </si>
  <si>
    <t>Přesun hmot pro klempířské konstr., výšky do 24 m</t>
  </si>
  <si>
    <t>765321810R00</t>
  </si>
  <si>
    <t>Demontáž azbestocement.čtverců na bednění, do suti vč. kropení, odsávání, balení</t>
  </si>
  <si>
    <t>SO01 : (26,9+12,6)/2*8,85*2</t>
  </si>
  <si>
    <t>SO01 : 14,3*8,3/2*2</t>
  </si>
  <si>
    <t>765799313RN2</t>
  </si>
  <si>
    <t>Montáž fólie na bednění přibitím, přelepení spojů difúzní pojistná hydroizolace Tuning FOL - S</t>
  </si>
  <si>
    <t>Dodávka a montáž fólie, spojovací pásky včetně spojovacích prostředků.</t>
  </si>
  <si>
    <t>998765103R00</t>
  </si>
  <si>
    <t>Přesun hmot pro krytiny tvrdé, výšky do 24 m</t>
  </si>
  <si>
    <t>979011311R00</t>
  </si>
  <si>
    <t>Svislá doprava suti a vybouraných hmot shozem</t>
  </si>
  <si>
    <t>979990121R00</t>
  </si>
  <si>
    <t>Poplatek za uložení suti - asfaltové pásy, skupina odpadu 170302</t>
  </si>
  <si>
    <t>979990160R00</t>
  </si>
  <si>
    <t>Poplatek za uložení - dřevo, skupina odpadu 200201</t>
  </si>
  <si>
    <t>979990201R00</t>
  </si>
  <si>
    <t>Poplatek za uložení suti - azbestocementové výrobky, skupina odpadu 170605</t>
  </si>
  <si>
    <t>171156019200R</t>
  </si>
  <si>
    <t>Jeřáb automobilní GROWE TM 875</t>
  </si>
  <si>
    <t>Sh</t>
  </si>
  <si>
    <t>STROJ</t>
  </si>
  <si>
    <t>Stroj</t>
  </si>
  <si>
    <t>POL6_</t>
  </si>
  <si>
    <t>Odkaz na mn. položky pořadí 1 : 1575,00000*3</t>
  </si>
  <si>
    <t>Odkaz na mn. položky pořadí 1 : 1575,00000</t>
  </si>
  <si>
    <t>SO02 : 580,8</t>
  </si>
  <si>
    <t>762342811R00</t>
  </si>
  <si>
    <t>Demontáž laťování střech, rozteč latí do 22 cm</t>
  </si>
  <si>
    <t>762342814R00</t>
  </si>
  <si>
    <t>Demontáž dřevěných kontralatí</t>
  </si>
  <si>
    <t>764311832RT1</t>
  </si>
  <si>
    <t>Demontáž krytiny, tabule 2 x 1 m, nad 25 m2, do 45° z Pz plechu</t>
  </si>
  <si>
    <t>SO02 : 24*8,45*2+6*14,6*2</t>
  </si>
  <si>
    <t>SO02 : 30,4*2</t>
  </si>
  <si>
    <t>6</t>
  </si>
  <si>
    <t>SO02 : 31,1</t>
  </si>
  <si>
    <t>764421290R00</t>
  </si>
  <si>
    <t>K08- Oplechování říms z Pz plechu, rš 700 mm</t>
  </si>
  <si>
    <t>SO02 : 18</t>
  </si>
  <si>
    <t>764422220R00</t>
  </si>
  <si>
    <t>K07- Oplechování říms z Pz plechu, rš 900 mm</t>
  </si>
  <si>
    <t>SO02 : 60</t>
  </si>
  <si>
    <t>66</t>
  </si>
  <si>
    <t>765-R01</t>
  </si>
  <si>
    <t>K10- Klempířský prostup pro komín</t>
  </si>
  <si>
    <t>40</t>
  </si>
  <si>
    <t>30</t>
  </si>
  <si>
    <t>7</t>
  </si>
  <si>
    <t>10</t>
  </si>
  <si>
    <t xml:space="preserve"> </t>
  </si>
  <si>
    <t>Stavba :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</si>
  <si>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</si>
  <si>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</si>
  <si>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</si>
  <si>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</si>
  <si>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</si>
  <si>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</si>
  <si>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</si>
  <si>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</si>
  <si>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</si>
  <si>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</si>
  <si>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</si>
  <si>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</si>
  <si>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799</t>
  </si>
  <si>
    <t>Hodinové zúčtovací sazby</t>
  </si>
  <si>
    <t>871</t>
  </si>
  <si>
    <t>Demontáže</t>
  </si>
  <si>
    <t>Ztížené výrobní podmínky</t>
  </si>
  <si>
    <t>Mimostaveništní doprava</t>
  </si>
  <si>
    <t>Kompletační činnost (IČD)</t>
  </si>
  <si>
    <t>Ústřední vytápění</t>
  </si>
  <si>
    <t>Ostatní rozpočtové náklady</t>
  </si>
  <si>
    <t>D5136 VOŠ a SŠ technická ,Č.Třebová,rek.vstupní haly</t>
  </si>
  <si>
    <t>Objekt :</t>
  </si>
  <si>
    <t>01 SO 01-objekt č.p.1692</t>
  </si>
  <si>
    <t>Rozpočet: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</si>
  <si>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</si>
  <si>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</si>
  <si>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</si>
  <si>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</si>
  <si>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</si>
  <si>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</si>
  <si>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</si>
  <si>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733110806R00</t>
  </si>
  <si>
    <t xml:space="preserve">Demontáž potrubí ocelového závitového do DN 15-32 </t>
  </si>
  <si>
    <t>733110810R00</t>
  </si>
  <si>
    <t>Demontáž potrubí ocelového závitového do DN 50-80 vč.izolace</t>
  </si>
  <si>
    <t>733111108R00</t>
  </si>
  <si>
    <t xml:space="preserve">Potrubí závitové bezešvé běžné nízkotlaké DN 50 </t>
  </si>
  <si>
    <t>733123911R00</t>
  </si>
  <si>
    <t xml:space="preserve">Zavaření stáv.ocel.přípojky demont.otop.těles </t>
  </si>
  <si>
    <t>733163102R00</t>
  </si>
  <si>
    <t>Potrubí z měděných trubek vytápění D 15 x 1,0 mm spojované lisováním</t>
  </si>
  <si>
    <t>733164103RT3</t>
  </si>
  <si>
    <t xml:space="preserve">Potrubí Cu 18/1 spojovaných lisováním </t>
  </si>
  <si>
    <t>733166102R00</t>
  </si>
  <si>
    <t xml:space="preserve">Zhot.ohybu slož.(etážky)na potrubí Cu D15,vytápění </t>
  </si>
  <si>
    <t>733167001R00</t>
  </si>
  <si>
    <t xml:space="preserve">Příplatek za zhotovení přípojky Cu 15/1 </t>
  </si>
  <si>
    <t>733190108R00</t>
  </si>
  <si>
    <t xml:space="preserve">Tlaková zkouška potrubí  DN 50 </t>
  </si>
  <si>
    <t>733194918R00</t>
  </si>
  <si>
    <t>Oprava-navaření odbočky na potrubí,D odbočky 57 propojení stáv.potrubí s novým přeloženým</t>
  </si>
  <si>
    <t>733291102U00</t>
  </si>
  <si>
    <t xml:space="preserve">Zkouška těsnosti potrubí Cu -do D 18 </t>
  </si>
  <si>
    <t>733890803R00</t>
  </si>
  <si>
    <t xml:space="preserve">Přemístění vybouraných hmot - potrubí, H 6 - 24 m </t>
  </si>
  <si>
    <t xml:space="preserve">Napojení potrubí Cu 15/1 na stáv.ocel.stoupačku </t>
  </si>
  <si>
    <t>pár</t>
  </si>
  <si>
    <t>02</t>
  </si>
  <si>
    <t xml:space="preserve">Demontáž  izolace potrubí ocel.Dn 50 </t>
  </si>
  <si>
    <t>03</t>
  </si>
  <si>
    <t>Izolace ocel.potrubí potrubními pouzdry z min.vlny s Al polepem Dn 60/50 mm</t>
  </si>
  <si>
    <t>04</t>
  </si>
  <si>
    <t xml:space="preserve">Montáž izolace vč.zhotovení 6 ks kolen </t>
  </si>
  <si>
    <t>05</t>
  </si>
  <si>
    <t>D+M uchycení přeloženého potrubí -ocel.objímky, táhla a nosníky s pozink.úpravou</t>
  </si>
  <si>
    <t>06</t>
  </si>
  <si>
    <t xml:space="preserve">Izolace z pěněného Pe Dn 18/10 mm </t>
  </si>
  <si>
    <t>07</t>
  </si>
  <si>
    <t xml:space="preserve">Montáž izolace z pěn.Pe </t>
  </si>
  <si>
    <t>08</t>
  </si>
  <si>
    <t xml:space="preserve">Sekání rozvodů přípojek z Cu </t>
  </si>
  <si>
    <t>09</t>
  </si>
  <si>
    <t xml:space="preserve">Zapravení drážek </t>
  </si>
  <si>
    <t>44</t>
  </si>
  <si>
    <t xml:space="preserve">Vrtání otvorů přes zdi a stropy </t>
  </si>
  <si>
    <t>998733201R00</t>
  </si>
  <si>
    <t xml:space="preserve">Přesun hmot pro rozvody potrubí </t>
  </si>
  <si>
    <t>Celkem za</t>
  </si>
  <si>
    <t>733 Rozvod potrubí</t>
  </si>
  <si>
    <t>734200811R00</t>
  </si>
  <si>
    <t xml:space="preserve">Demontáž termostatické hlavice </t>
  </si>
  <si>
    <t>734200821R00</t>
  </si>
  <si>
    <t xml:space="preserve">Demontáž armatur se 2závity do G 1/2 </t>
  </si>
  <si>
    <t>734209113R00</t>
  </si>
  <si>
    <t xml:space="preserve">Montáž armatur závitových,se 2závity, G 1/2 </t>
  </si>
  <si>
    <t>734890803R00</t>
  </si>
  <si>
    <t xml:space="preserve">Přemístění demontovaných hmot - armatur, H 6- 24 m </t>
  </si>
  <si>
    <t xml:space="preserve">Spodní připojení otop.tělesa VK  1/2" </t>
  </si>
  <si>
    <t xml:space="preserve">Šroubení k el.hlavici </t>
  </si>
  <si>
    <t>998734201R00</t>
  </si>
  <si>
    <t xml:space="preserve">Přesun hmot pro armatury </t>
  </si>
  <si>
    <t>734 Armatury</t>
  </si>
  <si>
    <t>735000912R00</t>
  </si>
  <si>
    <t xml:space="preserve">Oprava-vyregulování ventilů s termost.ovládáním </t>
  </si>
  <si>
    <t>735151821R00</t>
  </si>
  <si>
    <t xml:space="preserve">Demontáž otopných těles panelových 2řadých,1500 mm </t>
  </si>
  <si>
    <t>735890802R00</t>
  </si>
  <si>
    <t xml:space="preserve">Přemístění demont. hmot - otop. těles, H 6 - 12 m </t>
  </si>
  <si>
    <t>Panelové deskové těleso se spodním  připojením 21VK-600/400</t>
  </si>
  <si>
    <t>Panelové deskové těleso se spodním  připojením 21VKL-600/400</t>
  </si>
  <si>
    <t>Panelové deskové těleso se spodním  připojením 21VK-600/500</t>
  </si>
  <si>
    <t>Panelové deskové těleso se spodním  připojením 21VKL-600/500</t>
  </si>
  <si>
    <t>Panelové deskové těleso se spodním  připojením 21VK-600/600</t>
  </si>
  <si>
    <t>Panelové deskové těleso se spodním  připojením 21VKL-600/600</t>
  </si>
  <si>
    <t>Panelové deskové těleso se spodním  připojením 21VK-600/700</t>
  </si>
  <si>
    <t>Panelové deskové těleso se spodním  připojením 21VKL-600/700</t>
  </si>
  <si>
    <t>Panelové deskové těleso se spodním  připojením 21VKL-600/800</t>
  </si>
  <si>
    <t>Panelové deskové těleso se spodním  připojením 21VK-600/900</t>
  </si>
  <si>
    <t>11</t>
  </si>
  <si>
    <t>Panelové deskové těleso se spodním  připojením 21VKL-600/900</t>
  </si>
  <si>
    <t>12</t>
  </si>
  <si>
    <t>Panelové deskové těleso se spodním  připojením 21VKL-600/1200</t>
  </si>
  <si>
    <t>13</t>
  </si>
  <si>
    <t>Panelové deskové těleso se spodním  připojením 21VK-600/1400</t>
  </si>
  <si>
    <t>14</t>
  </si>
  <si>
    <t>Panelové deskové těleso se spodním  připojením 21VK-600/1600</t>
  </si>
  <si>
    <t>15</t>
  </si>
  <si>
    <t>Panelové deskové těleso se spodním  připojením 22VKL-600/1100</t>
  </si>
  <si>
    <t>16</t>
  </si>
  <si>
    <t>Panelové deskové těleso se spodním  připojením 22VK-600/1400</t>
  </si>
  <si>
    <t>17</t>
  </si>
  <si>
    <t>Panelové deskové těleso se spodním  připojením 22VK-900/1000</t>
  </si>
  <si>
    <t>19</t>
  </si>
  <si>
    <t xml:space="preserve">Montáž otop.tělesa vč.roznosu </t>
  </si>
  <si>
    <t>998735202R00</t>
  </si>
  <si>
    <t xml:space="preserve">Přesun hmot pro otopná tělesa </t>
  </si>
  <si>
    <t>735 Otopná tělesa</t>
  </si>
  <si>
    <t xml:space="preserve">Vypuštění a napuštění otop.systému s proplachem </t>
  </si>
  <si>
    <t>hod</t>
  </si>
  <si>
    <t xml:space="preserve">Tlakové a dilatační zkoušky </t>
  </si>
  <si>
    <t xml:space="preserve">Odvzdušnění otop.těles </t>
  </si>
  <si>
    <t xml:space="preserve">Topná zkouška </t>
  </si>
  <si>
    <t xml:space="preserve">Ekologická likvidace demont.materiálu </t>
  </si>
  <si>
    <t>799 Hodinové zúčtovací sazby</t>
  </si>
  <si>
    <t>Zdravotní instalace</t>
  </si>
  <si>
    <t>721170909R00</t>
  </si>
  <si>
    <t xml:space="preserve">Oprava potrubí PVC odpadní, vsazení odbočky DN 110 </t>
  </si>
  <si>
    <t>721170956R00</t>
  </si>
  <si>
    <t xml:space="preserve">Oprava-vsazení odbočky, potrubí PVC hrdlové DN 140 </t>
  </si>
  <si>
    <t>721170965R00</t>
  </si>
  <si>
    <t xml:space="preserve">Oprava - propojení dosavadního potrubí PVC DN 110 </t>
  </si>
  <si>
    <t>721170966R00</t>
  </si>
  <si>
    <t xml:space="preserve">Oprava - propojení dosavadního potrubí PVC DN 140 </t>
  </si>
  <si>
    <t xml:space="preserve">Potrubí HT připojovací DN 40 mm vč.montáže </t>
  </si>
  <si>
    <t>01a</t>
  </si>
  <si>
    <t xml:space="preserve">Potrubí HT připojovací DN 32 mm vč.montáže </t>
  </si>
  <si>
    <t>Potrubí HT připojovací DN 50 x 1,8 mm vč.montáže</t>
  </si>
  <si>
    <t>Potrubí HT připojovací DN 75x1,8 mm vč.montáže</t>
  </si>
  <si>
    <t>Potrubí HT připojovací DN 100 x 2,7 mm vč.montáže</t>
  </si>
  <si>
    <t>Potrubí HT zavěšené  DN 125x2,8 mm vč.montáže</t>
  </si>
  <si>
    <t xml:space="preserve">Vyvedení odpadních výpustek D 40 x 1,8 </t>
  </si>
  <si>
    <t xml:space="preserve">Vyvedení odpadních výpustek D 50 x 1,8 </t>
  </si>
  <si>
    <t xml:space="preserve">Vyvedení odpadních výpustek D 110 x 2,3 </t>
  </si>
  <si>
    <t>Uchycení potrubí odpadního -objímky,táhla,konzol. nosníky pozink</t>
  </si>
  <si>
    <t xml:space="preserve">Montáž uchycení </t>
  </si>
  <si>
    <t xml:space="preserve">Zkouška těsnosti kanalizace vodou </t>
  </si>
  <si>
    <t>Zápach.uzávěrka podomítková Dn 32-pro klima jednotku</t>
  </si>
  <si>
    <t>Podl.vpust Dn 50 s kloubem,s límcem s polymerbeton na stěrkové izolace</t>
  </si>
  <si>
    <t xml:space="preserve">Montáž sifonu Dn 32 a podl.vpusti </t>
  </si>
  <si>
    <t xml:space="preserve">Přivzduš.hlavice Dn 100 </t>
  </si>
  <si>
    <t xml:space="preserve">Montáž přivzduš.hlavic Dn 100 </t>
  </si>
  <si>
    <t>18</t>
  </si>
  <si>
    <t xml:space="preserve">Sekání rozvodů kanalizace </t>
  </si>
  <si>
    <t xml:space="preserve">Zapravení drážek pro kanalizaci </t>
  </si>
  <si>
    <t>20</t>
  </si>
  <si>
    <t>21</t>
  </si>
  <si>
    <t xml:space="preserve">Požární manžeta RS 10 75-60 </t>
  </si>
  <si>
    <t>22</t>
  </si>
  <si>
    <t xml:space="preserve">Požární manžeta RS 10  125-60 </t>
  </si>
  <si>
    <t>23</t>
  </si>
  <si>
    <t xml:space="preserve">Montáž protipožárních manžet </t>
  </si>
  <si>
    <t>998721203R00</t>
  </si>
  <si>
    <t xml:space="preserve">Přesun hmot pro vnitřní kanalizaci </t>
  </si>
  <si>
    <t>721 Vnitřní kanalizace</t>
  </si>
  <si>
    <t>722130233R00</t>
  </si>
  <si>
    <t xml:space="preserve">Potrubí z trub.závit.pozink.svařovan. 11343,DN 25 </t>
  </si>
  <si>
    <t>722131911R00</t>
  </si>
  <si>
    <t xml:space="preserve">Oprava-potrubí závitové,vsazení odbočky DN 15 </t>
  </si>
  <si>
    <t>722131913R00</t>
  </si>
  <si>
    <t xml:space="preserve">Oprava-potrubí závitové,vsazení odbočky DN 25 </t>
  </si>
  <si>
    <t>722131931R00</t>
  </si>
  <si>
    <t xml:space="preserve">Oprava-propojení dosavadního potrubí závit. DN 15 </t>
  </si>
  <si>
    <t>722131933R00</t>
  </si>
  <si>
    <t xml:space="preserve">Oprava-propojení dosavadního potrubí závit. DN 25 </t>
  </si>
  <si>
    <t>722131935R00</t>
  </si>
  <si>
    <t xml:space="preserve">Oprava-propojení dosavadního potrubí závit. DN 40 </t>
  </si>
  <si>
    <t>722250133U00</t>
  </si>
  <si>
    <t xml:space="preserve">Hydrant systém celoplech D 25x30m </t>
  </si>
  <si>
    <t>722251111U00</t>
  </si>
  <si>
    <t xml:space="preserve">Revize hydrantu </t>
  </si>
  <si>
    <t>722290226R00</t>
  </si>
  <si>
    <t xml:space="preserve">Zkouška tlaku potrubí </t>
  </si>
  <si>
    <t>722290234R00</t>
  </si>
  <si>
    <t xml:space="preserve">Proplach a dezinfekce vodovod.potrubí </t>
  </si>
  <si>
    <t>722290237R00</t>
  </si>
  <si>
    <t xml:space="preserve">Chemický rozbor vody </t>
  </si>
  <si>
    <t>734209115R00</t>
  </si>
  <si>
    <t xml:space="preserve">Montáž armatur závitových,se 2závity, G 1 </t>
  </si>
  <si>
    <t xml:space="preserve">Potrubí z PP-R 80 PN 20, DN 20 </t>
  </si>
  <si>
    <t xml:space="preserve">Potrubí z PP-R 80 PN 20, DN 25 </t>
  </si>
  <si>
    <t xml:space="preserve">Potrubí z PP-R 80 PN 20, DN 32 </t>
  </si>
  <si>
    <t xml:space="preserve">Potrubí z PP-R 80 PN 20, DN 50 </t>
  </si>
  <si>
    <t xml:space="preserve">Vyvedení a upevnění výpustek DN 15 </t>
  </si>
  <si>
    <t xml:space="preserve">Vyvedení a upevnění výpustek DN 25 </t>
  </si>
  <si>
    <t xml:space="preserve">Nástěnka K 247, pro výtokový ventil G 1/2 </t>
  </si>
  <si>
    <t xml:space="preserve">Nástěnka K 247, pro baterii G 1/2, </t>
  </si>
  <si>
    <t>Uchycení potrubí vody  -objímky,táhla,konzol. nosníky pozink</t>
  </si>
  <si>
    <t>Kulový kohout plnoprůtokový se speciální úpravou pro rozvod vody Dn 25</t>
  </si>
  <si>
    <t>Regulační ventil Dn 15 -osazení na cirkulačním potrubí</t>
  </si>
  <si>
    <t>12a</t>
  </si>
  <si>
    <t xml:space="preserve">Nastavení a zaregulování regul.ventilu </t>
  </si>
  <si>
    <t xml:space="preserve">Izolace z pěněného Pe Dn 20/10 mm </t>
  </si>
  <si>
    <t xml:space="preserve">Izolace z pěněného Pe Dn 20/15 mm </t>
  </si>
  <si>
    <t xml:space="preserve">Izolace z pěněného Pe Dn 25/10 mm </t>
  </si>
  <si>
    <t xml:space="preserve">Izolace z pěněného Pe Dn 25/15 mm </t>
  </si>
  <si>
    <t xml:space="preserve">Izolace z pěněného Pe Dn 32/10 mm </t>
  </si>
  <si>
    <t xml:space="preserve">Izolace z pěněného Pe Dn 32/15 mm </t>
  </si>
  <si>
    <t xml:space="preserve">Izolace z min.pouzder s Al polepem Dn 28/20 mm </t>
  </si>
  <si>
    <t xml:space="preserve">Izolace z min.pouzder s Al polepem Dn 50/10 mm </t>
  </si>
  <si>
    <t xml:space="preserve">Izolace z min.pouzder s Al polepem Dn 50/50 mm </t>
  </si>
  <si>
    <t xml:space="preserve">Montáž izolace z min.pouzder s Al polepem </t>
  </si>
  <si>
    <t>43</t>
  </si>
  <si>
    <t xml:space="preserve">Sekání rozvodů vody </t>
  </si>
  <si>
    <t>43a</t>
  </si>
  <si>
    <t xml:space="preserve">Zapravení drážek pro rozvody vody </t>
  </si>
  <si>
    <t>998722201R00</t>
  </si>
  <si>
    <t xml:space="preserve">Přesun hmot pro vnitřní vodovod </t>
  </si>
  <si>
    <t>722 Vnitřní vodovod</t>
  </si>
  <si>
    <t>Závěsný klozet s hlubokým splachováním, horizontální odpad,540x355x360 mm</t>
  </si>
  <si>
    <t xml:space="preserve">WC závěsný modul pro zazdění </t>
  </si>
  <si>
    <t xml:space="preserve">Tlačítko k závěsnému prvku pro WC </t>
  </si>
  <si>
    <t xml:space="preserve">Sedátko WC s pomalým zavíráním </t>
  </si>
  <si>
    <t xml:space="preserve">WC  souprava pro tlumení hluku </t>
  </si>
  <si>
    <t>05a</t>
  </si>
  <si>
    <t xml:space="preserve">Sedátko pro WC invalidi </t>
  </si>
  <si>
    <t xml:space="preserve">Montáž předstěnových instalací </t>
  </si>
  <si>
    <t xml:space="preserve">WC invalidní spodní odpad </t>
  </si>
  <si>
    <t xml:space="preserve">Splachovací nádržka pro WC invalidi </t>
  </si>
  <si>
    <t xml:space="preserve">Kombi WC,spodní odpad,vel.670x355x430 mm </t>
  </si>
  <si>
    <t>Montáž klozetových mís závěsných,ivalidních a kombi WC</t>
  </si>
  <si>
    <t xml:space="preserve">Dvojumývadlo diturvit. 130x48,5 cm </t>
  </si>
  <si>
    <t xml:space="preserve">Umývadlový .sifon nerez </t>
  </si>
  <si>
    <t xml:space="preserve">Stojánková baterie chrom </t>
  </si>
  <si>
    <t xml:space="preserve">Umývadl.výpusť chrom,systém click-clack </t>
  </si>
  <si>
    <t xml:space="preserve">Rohový ventil chrom 1/2" </t>
  </si>
  <si>
    <t xml:space="preserve">Montáž dvojumývadel </t>
  </si>
  <si>
    <t>Montáž ventilů rohových bez připojovací trubičky G 1/2'</t>
  </si>
  <si>
    <t xml:space="preserve">Umývadlo diturvit vel. 60/45 cm </t>
  </si>
  <si>
    <t xml:space="preserve">Umývadlo diturvit.invalidní,vel. 64x55 cm </t>
  </si>
  <si>
    <t>25</t>
  </si>
  <si>
    <t xml:space="preserve">Podomítkový sifon pro ivalidní umývadlo </t>
  </si>
  <si>
    <t>26</t>
  </si>
  <si>
    <t xml:space="preserve">Baterie chrom.nást.páková,prodl.husička </t>
  </si>
  <si>
    <t>27</t>
  </si>
  <si>
    <t xml:space="preserve">Montáž umyvadel </t>
  </si>
  <si>
    <t>28</t>
  </si>
  <si>
    <t xml:space="preserve">Madlo sklopné </t>
  </si>
  <si>
    <t>29</t>
  </si>
  <si>
    <t xml:space="preserve">Modlo pevné </t>
  </si>
  <si>
    <t xml:space="preserve">Montáž invalidních madel </t>
  </si>
  <si>
    <t>31</t>
  </si>
  <si>
    <t>Montáž baterií umyvadlových stojánkových a nástěnných</t>
  </si>
  <si>
    <t>32</t>
  </si>
  <si>
    <t>33</t>
  </si>
  <si>
    <t>Pisoir diturvit s vestav.radar automatickým splachováním</t>
  </si>
  <si>
    <t>34</t>
  </si>
  <si>
    <t xml:space="preserve">Sifon pisoir </t>
  </si>
  <si>
    <t>35</t>
  </si>
  <si>
    <t xml:space="preserve">Zdroj k pisoiru </t>
  </si>
  <si>
    <t>36</t>
  </si>
  <si>
    <t xml:space="preserve">Montáž pisoiru diturvit.aut.splachování </t>
  </si>
  <si>
    <t>37</t>
  </si>
  <si>
    <t xml:space="preserve">Výlevka diturvit stojící na podlaze vč.mřížky </t>
  </si>
  <si>
    <t>38</t>
  </si>
  <si>
    <t>39</t>
  </si>
  <si>
    <t xml:space="preserve">Montáž výlevky </t>
  </si>
  <si>
    <t>42</t>
  </si>
  <si>
    <t xml:space="preserve">Montáž dřezu </t>
  </si>
  <si>
    <t xml:space="preserve">Sifon dřezový </t>
  </si>
  <si>
    <t xml:space="preserve">Montáž sifonu džezového </t>
  </si>
  <si>
    <t>45</t>
  </si>
  <si>
    <t xml:space="preserve">Dřezová baterie stojánková </t>
  </si>
  <si>
    <t>46</t>
  </si>
  <si>
    <t>47</t>
  </si>
  <si>
    <t xml:space="preserve">Rohový ventil chrom  G 1/2' </t>
  </si>
  <si>
    <t>47a</t>
  </si>
  <si>
    <t>48</t>
  </si>
  <si>
    <t xml:space="preserve">WC štětka nerez </t>
  </si>
  <si>
    <t>49</t>
  </si>
  <si>
    <t xml:space="preserve">Zásobník na toaletní papír,nerez </t>
  </si>
  <si>
    <t xml:space="preserve">WC koš nerez,5 l </t>
  </si>
  <si>
    <t>51</t>
  </si>
  <si>
    <t xml:space="preserve">Nerezový dávkovač tekutého mýdla,obsah 0,5 l </t>
  </si>
  <si>
    <t>52</t>
  </si>
  <si>
    <t xml:space="preserve">Nerezový zásobník na papírové ručníky </t>
  </si>
  <si>
    <t>53</t>
  </si>
  <si>
    <t xml:space="preserve">Montáž doplňků </t>
  </si>
  <si>
    <t>998725202R00</t>
  </si>
  <si>
    <t xml:space="preserve">Přesun hmot pro zařizovací předměty </t>
  </si>
  <si>
    <t>725 Zařizovací předměty</t>
  </si>
  <si>
    <t xml:space="preserve">Komplexní vyzkoušení </t>
  </si>
  <si>
    <t xml:space="preserve">Proplach stáv.rozvodů kanalizace </t>
  </si>
  <si>
    <t xml:space="preserve">Proplach stáv.rozvodů vody </t>
  </si>
  <si>
    <t>721171808R00</t>
  </si>
  <si>
    <t xml:space="preserve">Demontáž potrubí z PVC do DN 114 </t>
  </si>
  <si>
    <t>721290822R00</t>
  </si>
  <si>
    <t xml:space="preserve">Přesun vybouraných hmot - kanalizace, H 6 - 12 m </t>
  </si>
  <si>
    <t>722130801R00</t>
  </si>
  <si>
    <t>Demontáž potrubí ocelových závitových DN 25 vč.izolace</t>
  </si>
  <si>
    <t>722130802R00</t>
  </si>
  <si>
    <t>Demontáž potrubí ocelových závitových DN 40 vč.izolace</t>
  </si>
  <si>
    <t>722220861R00</t>
  </si>
  <si>
    <t xml:space="preserve">Demontáž armatur s dvěma závity G 3/4 </t>
  </si>
  <si>
    <t>722254110R00</t>
  </si>
  <si>
    <t xml:space="preserve">Demontáž hydrantových skříní </t>
  </si>
  <si>
    <t>722290822R00</t>
  </si>
  <si>
    <t xml:space="preserve">Přesun vybouraných hmot - vodovody, H 6 - 12 m </t>
  </si>
  <si>
    <t>725110814R00</t>
  </si>
  <si>
    <t xml:space="preserve">Demontáž klozetů kombinovaných </t>
  </si>
  <si>
    <t>725122813R00</t>
  </si>
  <si>
    <t xml:space="preserve">Demontáž pisoárů s nádrží + 1 záchodkem </t>
  </si>
  <si>
    <t>725210821R00</t>
  </si>
  <si>
    <t xml:space="preserve">Demontáž umyvadel bez výtokových armatur </t>
  </si>
  <si>
    <t>725230811R00</t>
  </si>
  <si>
    <t xml:space="preserve">Demontáž výlevky  z diturvitu </t>
  </si>
  <si>
    <t>725310821R00</t>
  </si>
  <si>
    <t xml:space="preserve">Demontáž dřezů jednodílných na konzolách </t>
  </si>
  <si>
    <t>725590812R00</t>
  </si>
  <si>
    <t xml:space="preserve">Přesun vybour.hmot, zařizovací předměty H 12 m </t>
  </si>
  <si>
    <t>725820801R00</t>
  </si>
  <si>
    <t xml:space="preserve">Demontáž baterie nástěnné do G 3/4 </t>
  </si>
  <si>
    <t>871 Demontáže</t>
  </si>
  <si>
    <t>Lešení</t>
  </si>
  <si>
    <t/>
  </si>
  <si>
    <t>Zařízení č.1. –  Větrání sálu</t>
  </si>
  <si>
    <t>Zařízení stavební přípomoci</t>
  </si>
  <si>
    <t>Montážní, spojovací a těsnící materiál</t>
  </si>
  <si>
    <t>Demontáž stávajících rozvodů vzduchotechniky pro větrání sálu, včetně stupaček , klapky, kruhové rozvody do průměru 400-10bm, čtyřhranné potrubí do rozměru obvodu 900x500 - 180bm), včetně ekologické likvidace</t>
  </si>
  <si>
    <t>kmpl</t>
  </si>
  <si>
    <t>Demontáže - celkem</t>
  </si>
  <si>
    <t>1.1</t>
  </si>
  <si>
    <t>Vzduchotechnická rekuperační jednotka  ve venkovním provedení, komory vedle sebe, síla panelu 50mm, rotační rekuperátor s účinností min. 74%, Vp=12000m3/h pext=400Pa, Vo=12000m3/h pext= 400Pa, ohřívač 40kW elektro, chladič přímý výparník Qch=60kW chladivo R410A  2okruhy, motory řízené FM na přívodu a odvodu vzduchu přívod/odvod Pel=2x5,5kW/2x11,1A/400V, Filtry na přívodu čerstvého vzduhu kapsový F7, Filtr na odvodu z místnosti kapsový M5,  rozměr dxvxh  4340x2400x1975, napojovací hrdla 4x 1100x1100mm, hmotnost 1200kg. Jednotka  je ve standartu ecodesign 2018. Dodat včetně systému MaR, Stížená montáž..</t>
  </si>
  <si>
    <t>1.2, 1.3, 1.4, 1.5</t>
  </si>
  <si>
    <t>Měděné propojovací potrubí s teplenou  izolací (tepelná izolace potrubí musí být černá)</t>
  </si>
  <si>
    <t>bm</t>
  </si>
  <si>
    <t>Stíněný komunikační kabel</t>
  </si>
  <si>
    <t>včetně</t>
  </si>
  <si>
    <t>1.9</t>
  </si>
  <si>
    <t>1.10</t>
  </si>
  <si>
    <t>1.18-1.19</t>
  </si>
  <si>
    <t>2.1</t>
  </si>
  <si>
    <t>Podstropní jednotka s rekuperačním výměníkem dle nařízení EU 1253/2014, Podstropní jednotka v sestavě: filtr na přívodu a odvodu vzduchu G4, výkon výměníku: Qt = 3,3 kW, účinnost rekuperačního výměníku min. 73% automaticky řízená klapka by-passu, rekuperační výměník protiproudý, ventilátor přívodní s EC1 motorem Qp = 600 m3/h,Ni = 0,17 kW, 230V/50 Hz, externí tlak : Δp = 200 Pa, ventilátor odvodní s EC1 motorem Qo = 600 m3/h,Ni = 0,17 kW, 230V/50 Hz, externí tlak : Δp = 200 Pa, včetně vestavěné regulace a ovladače, integrovaný elektrický ohřívač topný výkon ohřívače: Qt = 2 kW, topné médium: elektrická energie, včetně systému MaR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</si>
  <si>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</si>
  <si>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</si>
  <si>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</si>
  <si>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</si>
  <si>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</si>
  <si>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</si>
  <si>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</si>
  <si>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</si>
  <si>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</si>
  <si>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</si>
  <si>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3.8-3.9</t>
  </si>
  <si>
    <t>3.10</t>
  </si>
  <si>
    <t>4.1</t>
  </si>
  <si>
    <t>4.2</t>
  </si>
  <si>
    <t>rozšiřující karta pro připojení drátového ovladače</t>
  </si>
  <si>
    <t>drátový ovladač</t>
  </si>
  <si>
    <t>Spuštění / zprovoznění bez cestovních nákladů</t>
  </si>
  <si>
    <t>plastové žlaby 100x50</t>
  </si>
  <si>
    <t>nástěnná konzola dlouhá</t>
  </si>
  <si>
    <t>průrazy cihla 60ks včetně zapravení</t>
  </si>
  <si>
    <t>h</t>
  </si>
  <si>
    <t>H</t>
  </si>
  <si>
    <t>Štítky pro označení</t>
  </si>
  <si>
    <t>Požární dotěsnění atestovaným tmelem</t>
  </si>
  <si>
    <t>Předávací dokumentace</t>
  </si>
  <si>
    <t>Vodivé propojení</t>
  </si>
  <si>
    <t>sada</t>
  </si>
  <si>
    <t>Pružná guma tl10mm pro snížení vibrací</t>
  </si>
  <si>
    <t xml:space="preserve">Zkušební provoz </t>
  </si>
  <si>
    <t>Rezerva na stíženou montáž 10% z montáže</t>
  </si>
  <si>
    <t>00001</t>
  </si>
  <si>
    <t>ELEKTRO</t>
  </si>
  <si>
    <t>215</t>
  </si>
  <si>
    <t>VOŠ a SŠ technická Česká Třebová,rekonstrukce vstupní haly a konferenčního sálu</t>
  </si>
  <si>
    <t>1.4.4</t>
  </si>
  <si>
    <t>Elektroinstalace silnoproudé</t>
  </si>
  <si>
    <t>E.01</t>
  </si>
  <si>
    <t xml:space="preserve">KABELY A VODIČE </t>
  </si>
  <si>
    <t>E.02</t>
  </si>
  <si>
    <t>SVÍTIDLA VČETNĚ ZDROJŮ A ZAVĚŠENÍ</t>
  </si>
  <si>
    <t>E.03</t>
  </si>
  <si>
    <t>PŘÍSTROJE</t>
  </si>
  <si>
    <t>E.04</t>
  </si>
  <si>
    <t xml:space="preserve">ÚLOŽNÝ MATERIÁL </t>
  </si>
  <si>
    <t>E.05</t>
  </si>
  <si>
    <t>REVIZE A HZS</t>
  </si>
  <si>
    <t>E.07.01</t>
  </si>
  <si>
    <t>ROZVÁDĚČ RS31</t>
  </si>
  <si>
    <t>E.07.03</t>
  </si>
  <si>
    <t>ROZVÁDĚČ RS11</t>
  </si>
  <si>
    <t>E.07.04</t>
  </si>
  <si>
    <t>ROZVÁDĚČ RS21</t>
  </si>
  <si>
    <t>E.07.05</t>
  </si>
  <si>
    <t>ROZVÁDĚČ RS22</t>
  </si>
  <si>
    <t>E.07.06</t>
  </si>
  <si>
    <t>ROZVÁDĚČ RS12</t>
  </si>
  <si>
    <t>E.07.07</t>
  </si>
  <si>
    <t>ROZVÁDĚČ RS23</t>
  </si>
  <si>
    <t>E.07.08</t>
  </si>
  <si>
    <t>ROZVÁDĚČ RS13</t>
  </si>
  <si>
    <t>210810045RT1</t>
  </si>
  <si>
    <t>210810046RT3</t>
  </si>
  <si>
    <t>210810056RT1</t>
  </si>
  <si>
    <t>210810047RT1</t>
  </si>
  <si>
    <t>210810048RT1</t>
  </si>
  <si>
    <t>210810049RT1</t>
  </si>
  <si>
    <t>210810057RT2</t>
  </si>
  <si>
    <t>210810057RT1</t>
  </si>
  <si>
    <t>210810057RT4</t>
  </si>
  <si>
    <t>PC2108100891</t>
  </si>
  <si>
    <t>222280221R00</t>
  </si>
  <si>
    <t>SYKFY 5x2x0.5 mm v trubkách</t>
  </si>
  <si>
    <t>34121048R</t>
  </si>
  <si>
    <t>210800653RT1</t>
  </si>
  <si>
    <t>PC21080214223</t>
  </si>
  <si>
    <t>211800713R00</t>
  </si>
  <si>
    <t>Kabel JYTY-Cu folie pevně uložený, 7x1 mm</t>
  </si>
  <si>
    <t>RTS 22/ I</t>
  </si>
  <si>
    <t>34121556R</t>
  </si>
  <si>
    <t>34121044R</t>
  </si>
  <si>
    <t>210800626RT1</t>
  </si>
  <si>
    <t>210220321RT1</t>
  </si>
  <si>
    <t>210800549RT1</t>
  </si>
  <si>
    <t>210800546RT1</t>
  </si>
  <si>
    <t>210800649RT1</t>
  </si>
  <si>
    <t>210100001R00</t>
  </si>
  <si>
    <t>210100002R00</t>
  </si>
  <si>
    <t>210100003R00</t>
  </si>
  <si>
    <t>PC34841234</t>
  </si>
  <si>
    <t>PC348100725</t>
  </si>
  <si>
    <t>PC348100726</t>
  </si>
  <si>
    <t>PC34841235</t>
  </si>
  <si>
    <t>PC34841237</t>
  </si>
  <si>
    <t>PC34810072</t>
  </si>
  <si>
    <t>PC348412892</t>
  </si>
  <si>
    <t>PC34841289</t>
  </si>
  <si>
    <t>PC348412891</t>
  </si>
  <si>
    <t>PC34841294</t>
  </si>
  <si>
    <t>PC34841291</t>
  </si>
  <si>
    <t>PC34841292</t>
  </si>
  <si>
    <t>PC34841293</t>
  </si>
  <si>
    <t>PC34841295</t>
  </si>
  <si>
    <t>PC348412951</t>
  </si>
  <si>
    <t>PC348412952</t>
  </si>
  <si>
    <t>PC348412953</t>
  </si>
  <si>
    <t>PC348412954</t>
  </si>
  <si>
    <t>PC348412955</t>
  </si>
  <si>
    <t>PC348412956</t>
  </si>
  <si>
    <t>PC348412957</t>
  </si>
  <si>
    <t>PC348412958</t>
  </si>
  <si>
    <t>PC348412959</t>
  </si>
  <si>
    <t>PC3484129510</t>
  </si>
  <si>
    <t>PC3484129511</t>
  </si>
  <si>
    <t>PC34841295112</t>
  </si>
  <si>
    <t>PC34841295113</t>
  </si>
  <si>
    <t>PC34841295114</t>
  </si>
  <si>
    <t>PC34841295115</t>
  </si>
  <si>
    <t>PC34841295116</t>
  </si>
  <si>
    <t>210110041RT6</t>
  </si>
  <si>
    <t>210120441R00</t>
  </si>
  <si>
    <t>35822002334R</t>
  </si>
  <si>
    <t>210110045RT6</t>
  </si>
  <si>
    <t>210110054RT6</t>
  </si>
  <si>
    <t>210110048RT6</t>
  </si>
  <si>
    <t>210110051RT3</t>
  </si>
  <si>
    <t>PC2101100952</t>
  </si>
  <si>
    <t>PC2101100455</t>
  </si>
  <si>
    <t>PC2101100456</t>
  </si>
  <si>
    <t>210111011RT6</t>
  </si>
  <si>
    <t>PC210111038</t>
  </si>
  <si>
    <t>PC210111178</t>
  </si>
  <si>
    <t>Zásuvka průmyslová IP 44  3P+N+PE  16 A dodávka a montáž</t>
  </si>
  <si>
    <t>PC210111179</t>
  </si>
  <si>
    <t>Zásuvka průmyslová IP 44  3P+N+PE  32 A dodávka a montáž</t>
  </si>
  <si>
    <t>PC2102658566</t>
  </si>
  <si>
    <t>210111014RT7</t>
  </si>
  <si>
    <t>PC210111098</t>
  </si>
  <si>
    <t>PC210140677</t>
  </si>
  <si>
    <t>skříňka OCEP uzamykatelná, ovl.osvětlení, dodávka a montáž</t>
  </si>
  <si>
    <t>PC2100103754</t>
  </si>
  <si>
    <t>210010321RT1</t>
  </si>
  <si>
    <t>210010311RT1</t>
  </si>
  <si>
    <t>PC210010477</t>
  </si>
  <si>
    <t>34561406R</t>
  </si>
  <si>
    <t>PC3457099958</t>
  </si>
  <si>
    <t>PC21002030899</t>
  </si>
  <si>
    <t>montáž parapetního kanálu</t>
  </si>
  <si>
    <t>Včetně kolen, T-kusů, prodlužovacích dílů, spojek apod.</t>
  </si>
  <si>
    <t>34572130R</t>
  </si>
  <si>
    <t>220301023R00</t>
  </si>
  <si>
    <t>Lišta elektroinstalační L 70</t>
  </si>
  <si>
    <t>34572125R</t>
  </si>
  <si>
    <t>RTS 22/ II</t>
  </si>
  <si>
    <t>220301022R00</t>
  </si>
  <si>
    <t>Lišta elektroinstalační L 40</t>
  </si>
  <si>
    <t>220301021R00</t>
  </si>
  <si>
    <t>Lišta elektroinstalační L 20</t>
  </si>
  <si>
    <t>34572109R</t>
  </si>
  <si>
    <t>PC55347398</t>
  </si>
  <si>
    <t>PC210020325</t>
  </si>
  <si>
    <t>PC553473988</t>
  </si>
  <si>
    <t>PC210020338</t>
  </si>
  <si>
    <t>PC553473989</t>
  </si>
  <si>
    <t>PC210020345</t>
  </si>
  <si>
    <t>210010012RT1</t>
  </si>
  <si>
    <t>210010013RT1</t>
  </si>
  <si>
    <t>210020652RT1</t>
  </si>
  <si>
    <t>210020651RT1</t>
  </si>
  <si>
    <t>PC23576833</t>
  </si>
  <si>
    <t>požární ucpávka</t>
  </si>
  <si>
    <t>905      R01</t>
  </si>
  <si>
    <t>905 002     R01</t>
  </si>
  <si>
    <t>Stavební výpomoci (sekání drážek, vrtání otvorů,kapsy pro krabice,zednické zapravení)</t>
  </si>
  <si>
    <t>905 007     R01</t>
  </si>
  <si>
    <t>Příprava pro ozvučení</t>
  </si>
  <si>
    <t>PC21045314531</t>
  </si>
  <si>
    <t>Příplatek za montážní plošinu</t>
  </si>
  <si>
    <t>905 004     R01</t>
  </si>
  <si>
    <t>Koordinace s ostatními profesemi</t>
  </si>
  <si>
    <t>905 005    R01</t>
  </si>
  <si>
    <t>Demontáž stávajícího zařízení</t>
  </si>
  <si>
    <t>905 006    R01</t>
  </si>
  <si>
    <t>Úprava stávajícího zařízení</t>
  </si>
  <si>
    <t>905 007    R01</t>
  </si>
  <si>
    <t>Napojení na stávající zařízení</t>
  </si>
  <si>
    <t>358938361T</t>
  </si>
  <si>
    <t>VL2011</t>
  </si>
  <si>
    <t>35838648T</t>
  </si>
  <si>
    <t>35818271T</t>
  </si>
  <si>
    <t>3586748T</t>
  </si>
  <si>
    <t>35838640T</t>
  </si>
  <si>
    <t>3586722T</t>
  </si>
  <si>
    <t>35813320.AR</t>
  </si>
  <si>
    <t>35814029T</t>
  </si>
  <si>
    <t>Signálka s integrovanou LED, bílá, 230V AC</t>
  </si>
  <si>
    <t xml:space="preserve">kus   </t>
  </si>
  <si>
    <t>35814028T</t>
  </si>
  <si>
    <t>Signálka s integrovanou LED, zelená, 230V AC</t>
  </si>
  <si>
    <t>35811104T</t>
  </si>
  <si>
    <t>PC354 419587</t>
  </si>
  <si>
    <t>ekvipotenciální přípojnice Cu 10 přívodů</t>
  </si>
  <si>
    <t>35822001013R</t>
  </si>
  <si>
    <t>35822001043R</t>
  </si>
  <si>
    <t>35822001040R</t>
  </si>
  <si>
    <t>35822001015R</t>
  </si>
  <si>
    <t>35822002313R</t>
  </si>
  <si>
    <t>35822002319R</t>
  </si>
  <si>
    <t>35836645T</t>
  </si>
  <si>
    <t>35835675T</t>
  </si>
  <si>
    <t>35838440T</t>
  </si>
  <si>
    <t>PC358939331T21</t>
  </si>
  <si>
    <t>vč. příslušenství, svorky, vývodky, vnitřní propojení, apod.</t>
  </si>
  <si>
    <t>35834346T012</t>
  </si>
  <si>
    <t>358938368T</t>
  </si>
  <si>
    <t>35838328T</t>
  </si>
  <si>
    <t>PC210122358</t>
  </si>
  <si>
    <t>Mtž svodič přepětí 3st 1díl lišta</t>
  </si>
  <si>
    <t>210120421R00</t>
  </si>
  <si>
    <t>210130001R00</t>
  </si>
  <si>
    <t>650071611R00</t>
  </si>
  <si>
    <t>Montáž relé pomocného na DIN lištu</t>
  </si>
  <si>
    <t>PC358939322321</t>
  </si>
  <si>
    <t>vč.příslušenství, svorky, vývodky, vnitřní propojení, apod.</t>
  </si>
  <si>
    <t>PC3104531122</t>
  </si>
  <si>
    <t>35822001038R</t>
  </si>
  <si>
    <t>35822002314R</t>
  </si>
  <si>
    <t>PC358366782</t>
  </si>
  <si>
    <t>stykač 1p,230V, 16A AC3, pomocné kontakty 1/1</t>
  </si>
  <si>
    <t>PC358935569T12</t>
  </si>
  <si>
    <t>210120823R00</t>
  </si>
  <si>
    <t>210120803R00</t>
  </si>
  <si>
    <t>RTS 21/ II</t>
  </si>
  <si>
    <t>PC358939331T211</t>
  </si>
  <si>
    <t>Strukturovaná kabeláž</t>
  </si>
  <si>
    <t>Nouzová signalizace</t>
  </si>
  <si>
    <t>Hrubé rozvody</t>
  </si>
  <si>
    <t>RACK 19" 9U,600x450, nástěnný, prosklené dveře</t>
  </si>
  <si>
    <t>RACK 19" 12U, 600x600, nástěnný, prosklené dveře</t>
  </si>
  <si>
    <t>Patch panel 24xRJ45 cat.6, plně osazený</t>
  </si>
  <si>
    <t>Optický Pigtail, 1m, SM 9/125, SC</t>
  </si>
  <si>
    <t>Optická spojka, Simplex, SC-SC</t>
  </si>
  <si>
    <t>Optický Patch Cord, 2m, SC-SC</t>
  </si>
  <si>
    <t>Vyvazovací panel</t>
  </si>
  <si>
    <t>Patch kabel cat.6  1 m</t>
  </si>
  <si>
    <t>Patch kabel optický SC/SC 2 m</t>
  </si>
  <si>
    <t>Rozvodný panel 8x230V</t>
  </si>
  <si>
    <t>Konektor RJ45 Cat.6 UTP - zakončení datového kabelu na volném vývodu datového kabelu nebo v kameře</t>
  </si>
  <si>
    <t>Montážní sada (4x), šroub M6, podložka, matice</t>
  </si>
  <si>
    <t>Zemnící sada pro datové rozvaděče</t>
  </si>
  <si>
    <t>Drobný instalační materiál</t>
  </si>
  <si>
    <t>Pomocné montážní práce: zednické výpomoci, bourací práce, koordinační práce</t>
  </si>
  <si>
    <t>Kabel UTP, Cat.6, B2Cas1d1</t>
  </si>
  <si>
    <t>Optický kabel FO SM 9/125, 12 vláken, B2Ca</t>
  </si>
  <si>
    <t>Požární ucpávky prostupů kabeláže, požární odolnost 45 minut (z protipožárního tmelu)</t>
  </si>
  <si>
    <t>Drobný montážní materiál</t>
  </si>
  <si>
    <t>Pomocné montážní práce: zednické výpomoci, bourací práce</t>
  </si>
  <si>
    <t>Koordina s objednatelem při finálním umístění zásuvek</t>
  </si>
  <si>
    <t>Ochránění původní kabeláže - optika, telefonní linky, EPS</t>
  </si>
  <si>
    <t>Náhradní opatření při nefunkčnosti EPS</t>
  </si>
  <si>
    <t xml:space="preserve">Koordinace umístění RACku s projektantem ozvučení </t>
  </si>
  <si>
    <t>Měření a kontrola met. vedení vč. Vyhotovení protokolu</t>
  </si>
  <si>
    <t>Měření a kontrola opt. vedení vč. Vyhotovení protokolu</t>
  </si>
  <si>
    <t>Svařování optického vlákna - 1 svár vč. ochrany sváru</t>
  </si>
  <si>
    <t>Seznámení obsluhy s provozem zařízení</t>
  </si>
  <si>
    <t>Dokumentace skutečného provedení stavby</t>
  </si>
  <si>
    <t>Úklid staveniště</t>
  </si>
  <si>
    <t>Revize systému</t>
  </si>
  <si>
    <t>Seznámení obsluhy s provozem a obsluhou zařízení</t>
  </si>
  <si>
    <t>Kofigurace, oživení, nastavení</t>
  </si>
  <si>
    <t>Pomocné motážní práce, koordinační práce</t>
  </si>
  <si>
    <t>Seznámení s obsluhou</t>
  </si>
  <si>
    <t>Kpl</t>
  </si>
  <si>
    <t>Programování zařízení, oživení, nastavení, konfigurace</t>
  </si>
  <si>
    <t>Krycí rámeček a box pro zapuštěnou montáž pro 2 moduly</t>
  </si>
  <si>
    <t>Krabice pro instalaci do zdi</t>
  </si>
  <si>
    <t>Vnitřní monitor 7", napájení PoE, H.264</t>
  </si>
  <si>
    <t>Stojánek pro vnitřní monitory, materiál hliník</t>
  </si>
  <si>
    <t>Drobný montážní materiál, konektory, stahovací pásky apod.</t>
  </si>
  <si>
    <t>Pomocné instalační práce: zednické výpomoci, bourací práce, koordinační práce</t>
  </si>
  <si>
    <t>Zprovoznění, oživení a kontrola systému</t>
  </si>
  <si>
    <t>Kabel CYSY 3x1</t>
  </si>
  <si>
    <t>Kontrola metalické kabeláže</t>
  </si>
  <si>
    <t>Drátěný žlab  např. Arkys -  150x50 vč. výložníků, spojek, kotvení</t>
  </si>
  <si>
    <t>Drátěný žlab  např. Arkys -  50x50 vč. výložníků, spojek, kotvení</t>
  </si>
  <si>
    <t>Trubka PVC 36 p.o</t>
  </si>
  <si>
    <t>Krabice KU 68</t>
  </si>
  <si>
    <t>Dodávka a montáž: Kabelový žlab: lišta vkládací 20x20, (včetně víka, ohybových, spojovací, odbočných a koncových krytů )</t>
  </si>
  <si>
    <t>Dodávka a montáž: Kabelový žlab: lišta vkládací 40x20, ( včetně víka, ohybových, spojovací, odbočných a koncových krytů )</t>
  </si>
  <si>
    <t xml:space="preserve">Dodávka a montáž: Kabelový žlab: lišta vkládací 100x40, (včetně víka, ohybových, spojovací, odbočných a koncových krytů) </t>
  </si>
  <si>
    <t>Průraz zdivem, cihlová zeď, tloušťka do 100cm</t>
  </si>
  <si>
    <t>Průraz zdivem, cihlová zeď, tloušťka nad 100cm</t>
  </si>
  <si>
    <t>Průraz stropem pro stoupací vedení</t>
  </si>
  <si>
    <t>Nespecifikované pomocné montážní práce (zednické výpomoci, zapravení, bourací práce)</t>
  </si>
  <si>
    <t>F.E.D. s.r.o.</t>
  </si>
  <si>
    <t>Pardubický kraj</t>
  </si>
  <si>
    <t>E.06</t>
  </si>
  <si>
    <t>Uzemnění a bleskosvod</t>
  </si>
  <si>
    <t>PC21048531533</t>
  </si>
  <si>
    <t>PC21045135111</t>
  </si>
  <si>
    <t>210220301RT2</t>
  </si>
  <si>
    <t>210220301RT1</t>
  </si>
  <si>
    <t>210220302RT6</t>
  </si>
  <si>
    <t>Měření a regulace</t>
  </si>
  <si>
    <t>Architektonicko stavební řešení</t>
  </si>
  <si>
    <t>Vzduchotechnika</t>
  </si>
  <si>
    <t>Elektroinstalace slaboproudé</t>
  </si>
  <si>
    <t>Rekapitulace oborů</t>
  </si>
  <si>
    <t>8</t>
  </si>
  <si>
    <t>Rekapitulace ceny</t>
  </si>
  <si>
    <t>Komenského náměstí 125, 532 02 Pardubice</t>
  </si>
  <si>
    <t>č. p. 177, 763 07 Velký Ořechov</t>
  </si>
  <si>
    <t>347015225R00</t>
  </si>
  <si>
    <t>Předstěna SDK, tl.100 mm,ocel.kce CW,2x MA 12,5 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</si>
  <si>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</si>
  <si>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</si>
  <si>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</si>
  <si>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4,55*3</t>
  </si>
  <si>
    <t>775541400R00</t>
  </si>
  <si>
    <t>Položení podlah lamelových se zámkovým spojem</t>
  </si>
  <si>
    <t>podlah laminátových, vinylových nebo korkových bez podložky.</t>
  </si>
  <si>
    <t>61193730R</t>
  </si>
  <si>
    <t>Podlaha dřevěná dekor Dub- sportovní dřevěná třívrstvá podlaha</t>
  </si>
  <si>
    <t>775542011R00</t>
  </si>
  <si>
    <t>Fólie PE pod lamelové podlahy</t>
  </si>
  <si>
    <t>775542022R00</t>
  </si>
  <si>
    <t>Podložka Mirelon 3 mm pod lamelové podlahy</t>
  </si>
  <si>
    <t>775413110R00</t>
  </si>
  <si>
    <t>Podlahové lišty ze dřeva, přibíjené</t>
  </si>
  <si>
    <t>220 : 50</t>
  </si>
  <si>
    <t>998775101R00</t>
  </si>
  <si>
    <t>Přesun hmot pro podlahy vlysové, výšky do 6 m</t>
  </si>
  <si>
    <t>005241010R</t>
  </si>
  <si>
    <t>Vypracování výrobní dokumentace</t>
  </si>
  <si>
    <t>Náklady na vyhotovení výrobní dokumentace- doplnění dokumentace skutečného stavu.</t>
  </si>
  <si>
    <t>cenová soustava</t>
  </si>
  <si>
    <t>RTS</t>
  </si>
  <si>
    <t>INDIV</t>
  </si>
  <si>
    <t>odhad : 0,43</t>
  </si>
  <si>
    <t>317120012RAF</t>
  </si>
  <si>
    <t>Osazení překladů prefa, otvor šířky do 180 cm včetně dodávky RZP 179 x 14 x 24</t>
  </si>
  <si>
    <t>317120012RAE</t>
  </si>
  <si>
    <t>Osazení překladů prefa, otvor šířky do 180 cm včetně dodávky RZP 149 x 14 x 24</t>
  </si>
  <si>
    <t>půda : 1,4*4*11,1*1,1/1000</t>
  </si>
  <si>
    <t>půda : 1*4*11,1*1,1/1000</t>
  </si>
  <si>
    <t>317941123RT4</t>
  </si>
  <si>
    <t>Osazení ocelových válcovaných nosníků  č. 14 - 22 včetně dodávky profilu I č. 18</t>
  </si>
  <si>
    <t>2,3*5*21,9*1,1/1000</t>
  </si>
  <si>
    <t>632441047R00</t>
  </si>
  <si>
    <t>Potěr anhydritový, plocha do 500 m2, tl.60 mm</t>
  </si>
  <si>
    <t>217 : 346,58</t>
  </si>
  <si>
    <t>632441491R00</t>
  </si>
  <si>
    <t>Broušení anhydritových potěrů - odstranění šlemu</t>
  </si>
  <si>
    <t>Odkaz na mn. položky pořadí 33 : 346,58000</t>
  </si>
  <si>
    <t>Odkaz na mn. položky pořadí 37 : 7274,50000*3</t>
  </si>
  <si>
    <t>Odkaz na mn. položky pořadí 37 : 7274,50000</t>
  </si>
  <si>
    <t>Odkaz na mn. položky pořadí 40 : 99,00000</t>
  </si>
  <si>
    <t>Odkaz na mn. položky pořadí 41 : 99,00000</t>
  </si>
  <si>
    <t>113109610R00</t>
  </si>
  <si>
    <t>Odstranění podkladu pl.nad 50m2,suť,tl.10cm</t>
  </si>
  <si>
    <t>217 : 341,58</t>
  </si>
  <si>
    <t>971033441R00</t>
  </si>
  <si>
    <t>Vybourání otv. zeď cihel. pl.0,25 m2, tl.30cm, MVC</t>
  </si>
  <si>
    <t>Včetně pomocného lešení o výšce podlahy do 1900 mm a pro zatížení do 1,5 kPa  (150 kg/m2).</t>
  </si>
  <si>
    <t>971033461R00</t>
  </si>
  <si>
    <t>Vybourání otv. zeď cihel. pl.0,25 m2, tl.60cm, MVC</t>
  </si>
  <si>
    <t>971033541R00</t>
  </si>
  <si>
    <t>Vybourání otv. zeď cihel. pl.1 m2, tl.30 cm, MVC</t>
  </si>
  <si>
    <t>0,7*0,7*2</t>
  </si>
  <si>
    <t>971033561R00</t>
  </si>
  <si>
    <t>Vybourání otv. zeď cihel. pl.1 m2, tl.60 cm, MVC</t>
  </si>
  <si>
    <t>1,1*0,6*0,6*4</t>
  </si>
  <si>
    <t>713121121RT1</t>
  </si>
  <si>
    <t>Montáž tepelné izolace podlah na sucho, dvouvrstvá materiál ve specifikaci</t>
  </si>
  <si>
    <t>Nařezání izolace na potřebný rozměr a položení na podklad ve dvou vrstvách bez dodávky izolace.</t>
  </si>
  <si>
    <t>28376064R</t>
  </si>
  <si>
    <t>Deska izolační kročejová EPS T 4000 tl. 40 mm</t>
  </si>
  <si>
    <t>217 : 346,91*1,1</t>
  </si>
  <si>
    <t>28376062R</t>
  </si>
  <si>
    <t>Deska izolační kročejová EPS T 4000 tl. 30 mm</t>
  </si>
  <si>
    <t>767995106R00</t>
  </si>
  <si>
    <t>Výroba a montáž kov. atypických konstr. do 250 kg</t>
  </si>
  <si>
    <t>Rám R1-3ks : 198,43*3</t>
  </si>
  <si>
    <t>767995108R00</t>
  </si>
  <si>
    <t>Výroba a montáž kov. atypických konstr. nad 500 kg</t>
  </si>
  <si>
    <t>rám pod VZT : 792,1</t>
  </si>
  <si>
    <t>217 : 70</t>
  </si>
  <si>
    <t>Odkaz na mn. položky pořadí 108 : 881,26000</t>
  </si>
  <si>
    <t>Odkaz na mn. položky pořadí 109 : 881,26000*20</t>
  </si>
  <si>
    <t>217 : 28</t>
  </si>
  <si>
    <t>1NP : 326,12*1,2</t>
  </si>
  <si>
    <t>2NP- m.č 217 : 70*1,2</t>
  </si>
  <si>
    <t>sokl : (134,4+28)*0,1*1,2</t>
  </si>
  <si>
    <t>Odkaz na mn. položky pořadí 111 : 811,26000</t>
  </si>
  <si>
    <t>Odkaz na mn. položky pořadí 112 : 500,84000</t>
  </si>
  <si>
    <t>217 : 276,91</t>
  </si>
  <si>
    <t>Odkaz na mn. položky pořadí 119 : 359,56000*1,1</t>
  </si>
  <si>
    <t>Odkaz na mn. položky pořadí 119 : 359,56000</t>
  </si>
  <si>
    <t>Odkaz na mn. položky pořadí 134 : 272,16000</t>
  </si>
  <si>
    <t>781T00</t>
  </si>
  <si>
    <t>Dodávka + montáž zrcadla na stěnu, na lepidlo, pl. do 2 m2</t>
  </si>
  <si>
    <t>včetně dodávky lepidla.</t>
  </si>
  <si>
    <t>Odkaz na mn. položky pořadí 22 : 714,80000</t>
  </si>
  <si>
    <t>Odkaz na mn. položky pořadí 23 : 67,42000</t>
  </si>
  <si>
    <t>Odkaz na mn. položky pořadí 28 : 1997,44000</t>
  </si>
  <si>
    <t>Odkaz na mn. položky pořadí 26 : 99,80000</t>
  </si>
  <si>
    <t>Odkaz na mn. položky pořadí 141 : 2879,46000</t>
  </si>
  <si>
    <t>Položkový soupis prací a dodávek</t>
  </si>
  <si>
    <t>VOŠ a SŠ technická Česká Třebová, rekonstrukce vstupní haly a konferenčního sálu
Skalka 1692, Česká Třebová</t>
  </si>
  <si>
    <t>D.1.4.3 – VZDUCHOTECHNIKA A CHLAZENÍ</t>
  </si>
  <si>
    <t>Větrání sálu</t>
  </si>
  <si>
    <t>Systém MaR včetně dodávky , montáže, kabeláže a zapojení, Rozvaděč, regulace teploty, venkovní provedení, Umístění rozvaděče mimo jednotku, přiložen. DI chod, DI stop, Modbus RTU, Kondenzační jednotka: řízení výkonu signálem 0- 10V , povel chod, hlášení poruchy (pouze chlazení). Pokojový ovladač, Kabel telefonní plochý - 6 žil černý,.</t>
  </si>
  <si>
    <t>Kodenzační jednotka -  Venkovní jednotka pro VZT, Inverter, R410A, 400V_x000D_
Qch= 15kW / Qt= 18kW, max. délka Cu potrubí/max. výškový rozdíl = 75m/ 30m _x000D_
provozní rozsah: chlazení: -15°C až 46°C/topení -15°C až 24°C, Maximální objem výměníku 2 556cm3, Komunikační modul, 0-10 V</t>
  </si>
  <si>
    <t>DIAGONÁLNÍ VENTILÁTOR DO KRUHOVÉHO POTRUBÍ IP44 průměr 200 ultratichý ventilátor s doběhem</t>
  </si>
  <si>
    <t xml:space="preserve">rychloupínací spona průměr 200 </t>
  </si>
  <si>
    <t>zpětná klapka průměr 200</t>
  </si>
  <si>
    <t>1.23</t>
  </si>
  <si>
    <t>VYÚSTKA DO KRUHOVÉHO POTRUBÍ rozměr 425 x 75, komfortní, pro odvod vzduchu, s regulací R1</t>
  </si>
  <si>
    <t>VÍŘIVÝ ANEMOSTAT  Přestavitelný vířivý anemostat s protiběžně uspořádánými lamelamy v kruhovém provedení, s výfukem ve tvaru difuzoru, s vířivým svislým směrem výfuku, vhodné pro použití ve výškách více jak 3.80 m, především při značně se měnících teplotních diferencích přiváděného vzduchu v rozsahu od -10 K do + 15 K. 
Přestavitelné provedení skládající se z čelní desky s přestavitelnými 
lopatkami - ručně. Napojení na vzduchovod přímé.</t>
  </si>
  <si>
    <t xml:space="preserve">VÍŘIVÝ ANEMOSTAT do podhledu, pro odvod vzduchu pohledová deska 600x600 48 štěrbin, včetně plenum boxu </t>
  </si>
  <si>
    <t>REGULAČNÍ KLAPKY TĚSNÁ rozměr 250x250 ovládání ruční</t>
  </si>
  <si>
    <t>1.53</t>
  </si>
  <si>
    <t>KLAPKA DO POTRUBÍ KRUHOVÁ průměr 250 ovládání R</t>
  </si>
  <si>
    <t>1.54</t>
  </si>
  <si>
    <t>KLAPKA DO POTRUBÍ KRUHOVÁ průměr 355  ovládání R</t>
  </si>
  <si>
    <t>KLAPKA DO POTRUBÍ KRUHOVÁ průměr 630  ovládání R</t>
  </si>
  <si>
    <t>1.24</t>
  </si>
  <si>
    <t>PROTIDEŠŤOVÁ ŽALUZIE rozměr 1200x1000 se sítem proti hmyzu, hliníkové lamely</t>
  </si>
  <si>
    <t>1.41</t>
  </si>
  <si>
    <t>TLUMIČE HLUKU vložka 100x500mm, délka 500, absorbční výplň je oddělena od proudícího vzduchu pozinkovaným děrovaným plechem a netkanou kašírovanou textilií.</t>
  </si>
  <si>
    <t>1.42</t>
  </si>
  <si>
    <t>TLUMIČE HLUKU vložka 100x1000mm, délka 1000, absorbční výplň je oddělena od proudícího vzduchu pozinkovaným děrovaným plechem a netkanou kašírovanou textilií.</t>
  </si>
  <si>
    <t>PROTIDEŠŤOVÁ ŽALUZIE rozměr 260x260 napojovací rozmě 200</t>
  </si>
  <si>
    <t>Neobsazeno</t>
  </si>
  <si>
    <t>3.20</t>
  </si>
  <si>
    <t>OHEBNÉ HADICE průměr 250</t>
  </si>
  <si>
    <t xml:space="preserve">SAMOLEPÍCÍ KAUČUKOVÁ TEPELNÁ IZOLACE tl  25mm </t>
  </si>
  <si>
    <t>ČTYŘHRANNÉ POTRUBÍ  ALP Rovné potrubí a tvarovky, čtyřhranného průřezu z předizolovaného panelu. Nezávisle na velikosti průřezu exteriérní panel 30 mm šířky, 80/200 mikronů s hliníkovým povrchem - vzorkovaný/vzorkovaný. Hustota izolační pěny 48kg/m³, tepelná vodivost λ=0,02 W/m°K, třída vzduchotěsnosti „C”. Dodaný s doplňky, sestavený na komplet. Statický tlak systému 350 Pa. POZOR!!! Spojování potrubí pomocí skrytého spojovacího profilu. Spoje - příruby je nutno v exteriéru přelepit alubutylovou páskou.</t>
  </si>
  <si>
    <t xml:space="preserve"> ČTYŘHRANNÉ POTRUBÍ SKUPINY I. MATERIÁL POZINKOVANÝ PLECH do obvodu 1050 100% tvarovek</t>
  </si>
  <si>
    <t xml:space="preserve"> ČTYŘHRANNÉ POTRUBÍ SKUPINY I. MATERIÁL POZINKOVANÝ PLECH do obvodu 1500 100% tvarovek</t>
  </si>
  <si>
    <t xml:space="preserve"> ČTYŘHRANNÉ POTRUBÍ SKUPINY I. MATERIÁL POZINKOVANÝ PLECH do obvodu 2630 100% tvarovek</t>
  </si>
  <si>
    <t xml:space="preserve"> ČTYŘHRANNÉ POTRUBÍ SKUPINY I. MATERIÁL POZINKOVANÝ PLECH do obvodu 3500 100% tvarovek</t>
  </si>
  <si>
    <t xml:space="preserve"> KRUHOVÉ POTRUBÍ SPIRO SAFE do průměru 200 rovné</t>
  </si>
  <si>
    <t xml:space="preserve"> KRUHOVÉ POTRUBÍ SPIRO SAFE do průměru 280 10% tvarovek</t>
  </si>
  <si>
    <t xml:space="preserve"> KRUHOVÉ POTRUBÍ SPIRO SAFE do průměru 400 30% tvarovek</t>
  </si>
  <si>
    <t xml:space="preserve"> KRUHOVÉ POTRUBÍ SPIRO SAFE do průměru 560 30% tvarovek</t>
  </si>
  <si>
    <t xml:space="preserve"> KRUHOVÉ POTRUBÍ SPIRO SAFE do průměru 710 20% tvarovek</t>
  </si>
  <si>
    <t>Větrání 1.NP - celkem</t>
  </si>
  <si>
    <t>Zařízení č.2 –  Větrání šatny</t>
  </si>
  <si>
    <t>TLUMIČE HLUKU KRUHOVÉ /tloušťka izolace 50 mm/ průměr 200 délka 1000</t>
  </si>
  <si>
    <t>VENTILY TALÍŘOVÉ KOVOVÉ průměr 200 odvod</t>
  </si>
  <si>
    <t>VENTILY TALÍŘOVÉ KOVOVÉ průměr 200 přívod</t>
  </si>
  <si>
    <t>2.6</t>
  </si>
  <si>
    <t>2.9</t>
  </si>
  <si>
    <t>OHEBNÉ HADICE S TEPELNOU IZOLACÍ průměr 200</t>
  </si>
  <si>
    <t>2.13</t>
  </si>
  <si>
    <t>KRUHOVÉ POTRUBÍ SPIRO do průměru200 20% tvarovek</t>
  </si>
  <si>
    <t>KRUHOVÉ POTRUBÍ SPIRO do průměru280 30% tvarovek</t>
  </si>
  <si>
    <t>Zařízení č.3 –  Větrání WC</t>
  </si>
  <si>
    <t>VENTILY TALÍŘOVÉ PLASTOVÉ průměr 125 odvod</t>
  </si>
  <si>
    <t>KLAPKA DO POTRUBÍ KRUHOVÁ průměr 200 ovládání R</t>
  </si>
  <si>
    <t>PROTIDEŠŤOVÁ ŽALUZIE rozměr 360x360 napojovací rozmě 200</t>
  </si>
  <si>
    <t>OHEBNÉ HADICE S TEPELNOU IZOLACÍ průměr 125</t>
  </si>
  <si>
    <t>KRUHOVÉ POTRUBÍ SPIRO SAFE do průměru140 20% tvarovek</t>
  </si>
  <si>
    <t>KRUHOVÉ POTRUBÍ SPIRO SAFE do průměru200 40% tvarovek</t>
  </si>
  <si>
    <t>KRUHOVÉ POTRUBÍ SPIRO SAFE do průměru280 100% tvarovek</t>
  </si>
  <si>
    <t>Zařízení  č.4 - Chlazení promítací kabiny</t>
  </si>
  <si>
    <t>SPLIT system venkovní chladící kondenzační jednotka_x000D_
venkovní jednotka výkon Qch=5, Qt=6kW Pel=1,6kW/7A/230V_x000D_
Rozměry - Jednotka - Hloubka x Výška x Šířka 373 x 734 x 870 mm_x000D_
Chladivo - Type R-32_x000D_</t>
  </si>
  <si>
    <t>SPLIT system vnitřní chladící a topná  nástěnná jednotka, bez čerpadla kondenzátu, výkon Qch=5, Qt=6kW</t>
  </si>
  <si>
    <t>Předizolované propojovací potrubí chladiva dvoutrubkové</t>
  </si>
  <si>
    <t xml:space="preserve"> LEŠENÍ LEHKÉ, POMOCNÉ O VÝŠCE LEŠEŇOVÉ PODLAHY do 5 m</t>
  </si>
  <si>
    <t xml:space="preserve">Jeřáb - pronájem příjezd, odjezd </t>
  </si>
  <si>
    <t>ZÁVĚSNÉ LIŠTY, ZÁVITOVÉ TYČE,ZÁVĚSY, KRUHOVÉ ZÁVĚSY, HMOŽDINKY, SPOJOVACÍ MATERIÁL, TĚSNÍCÍ MATERIÁL</t>
  </si>
  <si>
    <t xml:space="preserve"> HODINOVÉ ZÚČTOVACÍ SAZBY- PŘÍPRAVA KE KOMPLEXNÍMU VYZKOUŠENÍ,OŽIVENÍ A VYREGULOVÁNÍ ZAŘÍZENÍ</t>
  </si>
  <si>
    <t>D.1.4.4.02 1.NP 2560m</t>
  </si>
  <si>
    <t>D.1.4.4.03 2.NP 3790m</t>
  </si>
  <si>
    <t>D.1.4.4.04 3,4.NP 50m</t>
  </si>
  <si>
    <t>D.1.4.4.02 1.NP 1780m</t>
  </si>
  <si>
    <t>D.1.4.4.03 2.NP 2670m</t>
  </si>
  <si>
    <t>D.1.4.4.02 1.NP 175m</t>
  </si>
  <si>
    <t>D.1.4.4.03 2.NP 675m</t>
  </si>
  <si>
    <t>D.1.4.4.03 2.NP 110m</t>
  </si>
  <si>
    <t>D.1.4.4.03 2.NP 480m</t>
  </si>
  <si>
    <t>D.1.4.4.02 1.NP 55m</t>
  </si>
  <si>
    <t>D.1.4.4.03 2.NP 165m</t>
  </si>
  <si>
    <t>D.1.4.4.02 1.NP 90m</t>
  </si>
  <si>
    <t>D.1.4.4.03 2.NP 190m</t>
  </si>
  <si>
    <t>D.1.4.4.02 1.NP 20m</t>
  </si>
  <si>
    <t>D.1.4.4.03 2.NP 40m</t>
  </si>
  <si>
    <t>D.1.4.4.02 1.NP 25m</t>
  </si>
  <si>
    <t>D.1.4.4.03 2.NP 250m</t>
  </si>
  <si>
    <t>D.1.4.4.02 1.NP 85m</t>
  </si>
  <si>
    <t>D.1.4.4.03 2.NP 65m</t>
  </si>
  <si>
    <t>D.1.4.4.02 1.NP 110m</t>
  </si>
  <si>
    <t>D.1.4.4.03 2.NP 140m</t>
  </si>
  <si>
    <t>D.1.4.4.02 1.NP 140m</t>
  </si>
  <si>
    <t>D.1.4.4.02 1.NP 40m</t>
  </si>
  <si>
    <t>D.1.4.4.03 2.NP 30m</t>
  </si>
  <si>
    <t>D.1.4.4.02 1.NP 70m</t>
  </si>
  <si>
    <t>D.1.4.4.03 2.NP 180m</t>
  </si>
  <si>
    <t>D.1.4.4.02 1.NP 80m</t>
  </si>
  <si>
    <t>D.1.4.4.03 2.NP 100m</t>
  </si>
  <si>
    <t>D.1.4.4.03 2.NP 260m</t>
  </si>
  <si>
    <t>D.1.4.4.02 1.NP 120m</t>
  </si>
  <si>
    <t>D.1.4.4.03 2.NP 370m</t>
  </si>
  <si>
    <t>D.1.4.4.03 2.NP 60m</t>
  </si>
  <si>
    <t>D.1.4.4.02 1.NP 60m</t>
  </si>
  <si>
    <t>D.1.4.4.03 2.NP 220m</t>
  </si>
  <si>
    <t>D.1.4.4.02 1.NP 245m</t>
  </si>
  <si>
    <t>D.1.4.4.03 2.NP 305m</t>
  </si>
  <si>
    <t>D.1.4.4.02 1.NP 10m</t>
  </si>
  <si>
    <t>D.1.4.4.03 2.NP 70m</t>
  </si>
  <si>
    <t>D.1.4.4.02 1.NP 350</t>
  </si>
  <si>
    <t>D.1.4.4.03 2.NP 550</t>
  </si>
  <si>
    <t>D.1.4.4.02 1.NP 50m</t>
  </si>
  <si>
    <t>D.1.4.4.03 2.NP 1ks</t>
  </si>
  <si>
    <t>D.1.4.4.03 2.NP 30ks</t>
  </si>
  <si>
    <t>D.1.4.4.02 1.NP 7ks</t>
  </si>
  <si>
    <t>D.1.4.4.03 2.NP 20ks</t>
  </si>
  <si>
    <t>D.1.4.4.02 1.NP 84ks</t>
  </si>
  <si>
    <t>D.1.4.4.03 2.NP 67ks</t>
  </si>
  <si>
    <t>D.1.4.4.03 2.NP 10ks</t>
  </si>
  <si>
    <t>D.1.4.4.03 2.NP 59ks</t>
  </si>
  <si>
    <t>D.1.4.4.03 2.NP 48ks</t>
  </si>
  <si>
    <t>D.1.4.4.02 1.NP 8ks</t>
  </si>
  <si>
    <t>D.1.4.4.03 2.NP 4ks</t>
  </si>
  <si>
    <t>D.1.4.4.03 2.NP 2ks</t>
  </si>
  <si>
    <t>D.1.4.4.02 1.NP 1ks</t>
  </si>
  <si>
    <t>D.1.4.4.03 2.NP 8ks</t>
  </si>
  <si>
    <t>D.1.4.4.02 1.NP 5ks</t>
  </si>
  <si>
    <t>D.1.4.4.03 2.NP 7ks</t>
  </si>
  <si>
    <t>D.1.4.4.03 2.NP 6ks</t>
  </si>
  <si>
    <t>D.1.4.4.03 2.NP 13ks</t>
  </si>
  <si>
    <t>D.1.4.4.02 1.NP 4ks</t>
  </si>
  <si>
    <t>D.1.4.4.02 1.NP 14ks</t>
  </si>
  <si>
    <t>D.1.4.4.03 2.NP 18ks</t>
  </si>
  <si>
    <t>D.1.4.4.02 1.NP 9ks</t>
  </si>
  <si>
    <t>D.1.4.4.03 2.NP 16ks</t>
  </si>
  <si>
    <t>D.1.4.4.02 1.NP 30ks</t>
  </si>
  <si>
    <t>D.1.4.4.03 2.NP 156ks</t>
  </si>
  <si>
    <t>D.1.4.4.02 1.NP 2ks</t>
  </si>
  <si>
    <t>D.1.4.4.02 1.NP 35ks</t>
  </si>
  <si>
    <t>D.1.4.4.03 2.NP 52ks</t>
  </si>
  <si>
    <t>D.1.4.4.02 1.NP 32ks</t>
  </si>
  <si>
    <t>D.1.4.4.03 2.NP 3ks</t>
  </si>
  <si>
    <t>D.1.4.4.03 2.NP 55ks</t>
  </si>
  <si>
    <t>D.1.4.4.02 1.NP 120ks</t>
  </si>
  <si>
    <t>D.1.4.4.03 2.NP 360ks</t>
  </si>
  <si>
    <t>D.1.4.4.02 1.NP 20ks</t>
  </si>
  <si>
    <t>D.1.4.4.03 2.NP 40ks</t>
  </si>
  <si>
    <t>D.1.4.4.02 1.NP 140ks</t>
  </si>
  <si>
    <t>D.1.4.4.03 2.NP 280ks</t>
  </si>
  <si>
    <t>D.1.4.4.03 2.NP 150m</t>
  </si>
  <si>
    <t>D.1.4.4.03 2.NP 2200m</t>
  </si>
  <si>
    <t>D.1.4.4.02 1.NP 130m</t>
  </si>
  <si>
    <t>D.1.4.4.03 2.NP 320m</t>
  </si>
  <si>
    <t>D.1.4.4.03 2.NP 90m</t>
  </si>
  <si>
    <t>D.1.4.4.03 2.NP 160m</t>
  </si>
  <si>
    <t>D.1.4.4.02 1.NP 30m</t>
  </si>
  <si>
    <t>D.1.4.4.03 2.NP 325m</t>
  </si>
  <si>
    <t>D.1.4.4.03 2.NP 145m</t>
  </si>
  <si>
    <t>D.1.4.4.03 2.NP 25ks</t>
  </si>
  <si>
    <t>D.1.4.4.02 1.NP 0,5m2</t>
  </si>
  <si>
    <t>D.1.4.4.03 2.NP 1,5m2</t>
  </si>
  <si>
    <t>145+58+35+128+154</t>
  </si>
  <si>
    <t>7+4+5+2</t>
  </si>
  <si>
    <t>80+35+20+25</t>
  </si>
  <si>
    <t>10+5+5</t>
  </si>
  <si>
    <t>20+10+10</t>
  </si>
  <si>
    <t>A xxxxxxxxxx</t>
  </si>
  <si>
    <t xml:space="preserve">D 1.1.8 </t>
  </si>
  <si>
    <t>Slaboproud</t>
  </si>
  <si>
    <t>M22</t>
  </si>
  <si>
    <t>Pol__0001</t>
  </si>
  <si>
    <t>Pol__0002</t>
  </si>
  <si>
    <t>Pol__0003</t>
  </si>
  <si>
    <t>Pol__0004</t>
  </si>
  <si>
    <t xml:space="preserve">Optická vana 12xSC - komplet </t>
  </si>
  <si>
    <t>Pol__0005</t>
  </si>
  <si>
    <t>Pol__0006</t>
  </si>
  <si>
    <t>Pol__0007</t>
  </si>
  <si>
    <t>Pol__0008</t>
  </si>
  <si>
    <t>Pol__0009</t>
  </si>
  <si>
    <t>Pol__0010</t>
  </si>
  <si>
    <t>Pol__0011</t>
  </si>
  <si>
    <t>Pol__0012</t>
  </si>
  <si>
    <t>Datová zásuvka 2xRJ45, Cat.6, UTP - do stěny</t>
  </si>
  <si>
    <t>komplet - krabička, keystone, rámeček, maska; design nutno koordnovat s profesí silnoproud</t>
  </si>
  <si>
    <t>Pol__0013</t>
  </si>
  <si>
    <t>Datová zásuvka 1xRJ45, Cat.6, UTP - do stěny</t>
  </si>
  <si>
    <t>Pol__0014</t>
  </si>
  <si>
    <t>Pol__0015</t>
  </si>
  <si>
    <t>Pol__0016</t>
  </si>
  <si>
    <t>Pol__0017</t>
  </si>
  <si>
    <t>Pol__0018</t>
  </si>
  <si>
    <t>Pol__0019</t>
  </si>
  <si>
    <t>Ventilační jednotka</t>
  </si>
  <si>
    <t>2x ventilátor, termostat - včetně pomocných montážních prácí, montážní výpomoci, instalační práce, přesunu hmot, montážních sada, šroubů, podložek, matic</t>
  </si>
  <si>
    <t>Pol__0020</t>
  </si>
  <si>
    <t>Pol__0021</t>
  </si>
  <si>
    <t>Pol__0022</t>
  </si>
  <si>
    <t>Pol__0023</t>
  </si>
  <si>
    <t>Pol__0024</t>
  </si>
  <si>
    <t>Pol__0025</t>
  </si>
  <si>
    <t xml:space="preserve">RACK rozvaděče stávající: </t>
  </si>
  <si>
    <t>úpravy v rozvaděčích, reorganizace stávajících rozvodů pro možnost zakončení nově instalovaných rozvodů</t>
  </si>
  <si>
    <t>včetně pomocných montážních prácí, montážní výpomoci, instalační práce, přesunu hmot</t>
  </si>
  <si>
    <t>Pol__0026</t>
  </si>
  <si>
    <t>Pol__0027</t>
  </si>
  <si>
    <t>Pol__0028</t>
  </si>
  <si>
    <t>Pol__0029</t>
  </si>
  <si>
    <t>Pol__0030</t>
  </si>
  <si>
    <t>Pol__0031</t>
  </si>
  <si>
    <t>Pol__0032</t>
  </si>
  <si>
    <t>Pol__0033</t>
  </si>
  <si>
    <t>Pol__0034</t>
  </si>
  <si>
    <t>Pol__0035</t>
  </si>
  <si>
    <t>Pol__0036</t>
  </si>
  <si>
    <t>Pol__0037</t>
  </si>
  <si>
    <t>M22AP</t>
  </si>
  <si>
    <t>Aktivní prvky</t>
  </si>
  <si>
    <t>Pol__0038</t>
  </si>
  <si>
    <t xml:space="preserve">Optický switch
</t>
  </si>
  <si>
    <t>SFP+: 16 portů; kombinované SFP/RJ45 10 Gb: 8 portů;</t>
  </si>
  <si>
    <t xml:space="preserve"> management L2+ (přepínaní L2 a statické směřování L3)</t>
  </si>
  <si>
    <t>RJ-45: 10GBASE-T, 100BASE-T, 1000BASE-T;</t>
  </si>
  <si>
    <t>optika:  1000BASE-X;</t>
  </si>
  <si>
    <t>QoS; IEEE 802.1D, IEEE 802.1ab, IEEE 802.1ad, IEEE 802.1p, IEEE 802.1s, IEEE 802.1w, IEEE 802.3ab, IEEE 802.3ae, IEEE 802.3ah, IEEE 802.3an, IEEE 802.3az, IEEE 802.3bz,</t>
  </si>
  <si>
    <t xml:space="preserve"> IEEE 802.3x, IEEE 802.3z ;  802.1Q VLANy stat. 4K / dynam. 4K; IP VLAN; 802.1X + VLAN; SSL, SSH v2; 802.3x flow control; SNMP v3, CLI (cisco like); STP; RSTP ; vč. licence</t>
  </si>
  <si>
    <t>Pol__0039</t>
  </si>
  <si>
    <t xml:space="preserve">Switch 24 portů
</t>
  </si>
  <si>
    <t>Rozhraní: 24x RJ-45 - 2.5G Ethernet (100/1000/2500), 4x RJ-45 10G Ethernet; 2x SFP+ - 10G</t>
  </si>
  <si>
    <t>management L2+ (přepínaní L2 a statické směřování L3)</t>
  </si>
  <si>
    <t>IEEE 802.1D, IEEE 802.1p, IEEE 802.1s, IEEE 802.1w, IEEE 802.1x, IEEE 802.3ab, IEEE 802.3ad, IEEE 802.3ae, IEEE 802.3af, IEEE 802.3an, IEEE 802.3at, IEEE 802.3bt, IEEE 802.3bz,</t>
  </si>
  <si>
    <t>IEEE 802.3x, IEEE 802.3z; 802.1x RADIUS, HTTPS, SHA-2, SNMPv3, SSL/TLS, STP, RSTP; 802.1Q VLANy statické 1K / dynamické 4K;</t>
  </si>
  <si>
    <t>IP VLAN; 802.1X + VLAN;  SSH v2; 802.3x flow control; včetně případné licence</t>
  </si>
  <si>
    <t>Pol__0040</t>
  </si>
  <si>
    <t>Switch 24 portů s podporou PoE</t>
  </si>
  <si>
    <t>Rozhraní: 24x RJ-45 - 2.5G Ethernet (100/1000/2500), 4x RJ-45 10G Ethernet; 2x SFP+ - 10G;</t>
  </si>
  <si>
    <t>management L2+ (přepínaní L2 a statické směřování L3);</t>
  </si>
  <si>
    <t>700W PoE, PoE 802.3at/af</t>
  </si>
  <si>
    <t>IEEE 802.1D, IEEE 802.1p, IEEE 802.1s, IEEE 802.1w, IEEE 802.1x, IEEE 802.3ab, IEEE 802.3ad, IEEE 802.3ae, IEEE 802.3af, IEEE 802.3an, IEEE 802.3at, IEEE 802.3bt, IEEE 802.3bz</t>
  </si>
  <si>
    <t>IEEE 802.3x, IEEE 802.3z; 802.1x RADIUS, HTTPS, SHA-2, SNMPv3, SSL/TLS, STP, RSTP;</t>
  </si>
  <si>
    <t xml:space="preserve"> 802.1Q VLANy statické 1K / dynamické 4K; IP VLAN; 802.1X + VLAN;  SSH v2; 802.3x flow control; včetně případné licence</t>
  </si>
  <si>
    <t>Pol__0041</t>
  </si>
  <si>
    <t xml:space="preserve">Switch 10 portů multigigový (Zyxel XS1930-10)
</t>
  </si>
  <si>
    <t xml:space="preserve">Rozhraní: 10x RJ-45 - 10G Ethernet (100/1000/2500/5000/10000); 2x SFP+ - 10G; </t>
  </si>
  <si>
    <t>management L2;</t>
  </si>
  <si>
    <t>802.1x RADIUS, HTTPS, SNMPv3, SSL/TLS, STP, RSTP; 802.1Q VLANy statické / dynamické; IP VLAN; 802.1X + VLAN;  SSH v2; 802.3x flow control;; včetně případné licence</t>
  </si>
  <si>
    <t>Pol__0042</t>
  </si>
  <si>
    <t>PoE injektor</t>
  </si>
  <si>
    <t>2x 1/2,5Gb RJ-45, 802.3at PoE+, 30W</t>
  </si>
  <si>
    <t>Pol__0043</t>
  </si>
  <si>
    <t>Wi-Fi přístupový bod Ubiquity</t>
  </si>
  <si>
    <t xml:space="preserve">Standard 802.11ax (Wi-Fi 6E), Extended; 6 GHz (DL/UL 4x4 MU-MIMO) s propustností 4,8 Gb/s;  5 GHz (DL/UL 4x4 MU-MIMO) s propustností 4,8 Gb/s; 
</t>
  </si>
  <si>
    <t>2,4 GHz (UL 2x2 MU-MIMO) s propustností 573,5 Mb/s; 1x 2.5G RJ-45 &amp; PoE+ napájení 802.3at; Plné využití technologie 4x4 MU-MIMO a šířky pásma 160 MHz;</t>
  </si>
  <si>
    <t>Podpora WPA/WPA2/WPA3, VLAN (802.1Q), Advanced QoS, Guest Trafic Isolation, Zero wait DFS</t>
  </si>
  <si>
    <t>Správa pomocí aplikace UniFi Network Application (Network) verze 7.2.91 a vyšší  - nutnou součástí požadavku</t>
  </si>
  <si>
    <t xml:space="preserve"> Kapacita více než 600 souběžných klientů;</t>
  </si>
  <si>
    <t>Pol__0044</t>
  </si>
  <si>
    <t>Android modul s HDMI 
Pro zobrazení streamu z kamery zabárající p=odium - SW VDS nebo RTMP/RTSP stream</t>
  </si>
  <si>
    <t>Pol__0045</t>
  </si>
  <si>
    <t>Pol__0046</t>
  </si>
  <si>
    <t>M22VSS</t>
  </si>
  <si>
    <t>Dohledový videosystém</t>
  </si>
  <si>
    <t>Pol__0047</t>
  </si>
  <si>
    <t>NVR</t>
  </si>
  <si>
    <t>all-in-one dohledové zařízení pro min 32 kamer, max. rozlišení 12 MPx, H264, H265, podpora analýz kamer, ONVIF, HDMI a VGA výstup, LAN 2,5 GB</t>
  </si>
  <si>
    <t>Pol__0048</t>
  </si>
  <si>
    <t>HDD 4TB</t>
  </si>
  <si>
    <t>pro provoz ve VDS 24/7</t>
  </si>
  <si>
    <t>Pol__0049</t>
  </si>
  <si>
    <t>Záložní napájecí zdroj</t>
  </si>
  <si>
    <t>výkon 3000VA, 8x IEC 320 C13, RACK provedení; RACK 2.NP pro switch s PoE</t>
  </si>
  <si>
    <t>Pol__0050</t>
  </si>
  <si>
    <t>výkon 1500VA, 8x IEC 320 C13, LCD displej, RACK provedení; RACK 1.NP pro switch s PoE</t>
  </si>
  <si>
    <t>Pol__0051</t>
  </si>
  <si>
    <t xml:space="preserve">Vnitřní / venkovní kamera 5MPix 
</t>
  </si>
  <si>
    <t>CMOS 2,8" a větší, rozlišení 2560x1920/30fps, objektiv rozsahem záběru 99° - 31° - motor zoom,</t>
  </si>
  <si>
    <t>světelná citlivost 0.01 lux, 3-axiální nastavení, WDR 120dB, funkce 3D DNR, WDR, krytí IP67, IR LED min. 30m, PoE 802.3at, H.265+RTSP, RTMP, VLAN, 802.1x, NDAA;</t>
  </si>
  <si>
    <t>základní analytické fce - překročení linie, zanechaný předmět, zmizelý předmět, pokročilá detekce pohybu, vstup do zón, detekce osoba/vozidlo</t>
  </si>
  <si>
    <t>Pol__0052</t>
  </si>
  <si>
    <t>IP kamera FishEye</t>
  </si>
  <si>
    <t xml:space="preserve">12MPix; H265+, světelná citlivost 0,01 Lux; WDR 120 dB; ICR; objektiv max 2mm; </t>
  </si>
  <si>
    <t>SMART funkce (analýza chování, překročení linie, detekce průchodů, detekce narušení oblasti, detekce obličeje);</t>
  </si>
  <si>
    <t>MULTI ZOBRAZENÍ(1×Fisheye + 1×Panorama + 3×PTZ / 1×Fisheye + 4×PTZMode / 1×Fisheye + 1×Fisheye(sub stream+ 3×PTZ / 1×Panorama + 1×Panorama(sub stream);</t>
  </si>
  <si>
    <t xml:space="preserve">NDAA, IR LED 15m, RTMP, RTSP, VLAN, 802.1X, podporuje záznam na micro SD kartu (max. 256GB); </t>
  </si>
  <si>
    <t>Pol__0053</t>
  </si>
  <si>
    <t>Pol__0054</t>
  </si>
  <si>
    <t>Pol__0055</t>
  </si>
  <si>
    <t>Pol__0056</t>
  </si>
  <si>
    <t>Pol__0057</t>
  </si>
  <si>
    <t>Pol__0058</t>
  </si>
  <si>
    <t>Pol__0059</t>
  </si>
  <si>
    <t>M22INT</t>
  </si>
  <si>
    <t>Interkom - vrátník</t>
  </si>
  <si>
    <t>Pol__0060</t>
  </si>
  <si>
    <t>Dveřní interkom</t>
  </si>
  <si>
    <t>řídící modul s kamerou a 1-tlač., IP verze, Poe 802.3af;</t>
  </si>
  <si>
    <t xml:space="preserve"> SIP, H.264; NO/NC; aktivní výstup 8-12 DC /400mA max; IP54; 802.1x</t>
  </si>
  <si>
    <t xml:space="preserve"> možnost rozšíření o modul s dalšími funkcemi a o modul výstupu z čtečky do wiegand; možnost bezpečnostního relé</t>
  </si>
  <si>
    <t>možností předání volání na mobil,</t>
  </si>
  <si>
    <t>Pol__0061</t>
  </si>
  <si>
    <t>Pol__0062</t>
  </si>
  <si>
    <t>Pol__0063</t>
  </si>
  <si>
    <t>Pol__0064</t>
  </si>
  <si>
    <t>Pol__0065</t>
  </si>
  <si>
    <t>Pol__0066</t>
  </si>
  <si>
    <t>Pol__0067</t>
  </si>
  <si>
    <t>Pol__0068</t>
  </si>
  <si>
    <t>Pol__0069</t>
  </si>
  <si>
    <t>Pol__0070</t>
  </si>
  <si>
    <t>Pol__0071</t>
  </si>
  <si>
    <t>M22NS</t>
  </si>
  <si>
    <t>Pol__0072</t>
  </si>
  <si>
    <t xml:space="preserve">Souprava pro signalizaci </t>
  </si>
  <si>
    <t>2x šňůrový spínač (táhlo nouzového voání), signal. světlo, bzučák, kontrolní modul, zdroj - kompletní sestava</t>
  </si>
  <si>
    <t>Pol__0073</t>
  </si>
  <si>
    <t>Pol__0074</t>
  </si>
  <si>
    <t>Pol__0075</t>
  </si>
  <si>
    <t>Pol__0076</t>
  </si>
  <si>
    <t>Pol__0077</t>
  </si>
  <si>
    <t>Pol__0078</t>
  </si>
  <si>
    <t>Pol__0079</t>
  </si>
  <si>
    <t>Pol__0080</t>
  </si>
  <si>
    <t>Pol__0081</t>
  </si>
  <si>
    <t>Pol__0082</t>
  </si>
  <si>
    <t>Pol__0083</t>
  </si>
  <si>
    <t>Pol__0084</t>
  </si>
  <si>
    <t>Pol__0085</t>
  </si>
  <si>
    <t>Pol__0086</t>
  </si>
  <si>
    <t>Pol__0087</t>
  </si>
  <si>
    <t>Pol__0088</t>
  </si>
  <si>
    <t>Pol__0089</t>
  </si>
  <si>
    <t>Pomocný podružný montážní materiál: zdící materiál na drobné zapravení, sádra, stahovací pásky, izolační pásky, drobný spotřební materiál</t>
  </si>
  <si>
    <t>Pol__0090</t>
  </si>
  <si>
    <t>Pol__0091</t>
  </si>
  <si>
    <t>Pol__0092</t>
  </si>
  <si>
    <t>Pol__0093</t>
  </si>
  <si>
    <t>Pol__0094</t>
  </si>
  <si>
    <t>Pol__0095</t>
  </si>
  <si>
    <t>Rev. 1.0</t>
  </si>
  <si>
    <r>
      <t xml:space="preserve">VÝKAZ VÝMĚR
</t>
    </r>
    <r>
      <rPr>
        <b/>
        <sz val="12"/>
        <color rgb="FF000000"/>
        <rFont val="Cambria"/>
        <family val="1"/>
        <charset val="238"/>
      </rPr>
      <t>VOŠ a SŠ technická Česká Třebová, rekonstrukce vstupní haly a konferenčního sálu</t>
    </r>
  </si>
  <si>
    <t>Datum:</t>
  </si>
  <si>
    <t>Č. POLOŽKY</t>
  </si>
  <si>
    <t>TYP</t>
  </si>
  <si>
    <t>MNOŽSTVÍ</t>
  </si>
  <si>
    <t>MĚRNÁ JEDNOTKA</t>
  </si>
  <si>
    <t>PROJEKTOVÉ ZNAČENÍ</t>
  </si>
  <si>
    <t>POPIS</t>
  </si>
  <si>
    <t>CENA jednotková bez DPH</t>
  </si>
  <si>
    <t>CENA bez DPH  CELKEM</t>
  </si>
  <si>
    <t>ŘÍDÍCÍ MATICE AUDIA</t>
  </si>
  <si>
    <t>ks.</t>
  </si>
  <si>
    <t xml:space="preserve">Control AUDIO
MATRIX
</t>
  </si>
  <si>
    <t>Řídící kontroler audio/video/osvětlení, v základu 8x8 Dante /AES67 kanálů, 8 IN/OUT analog. kanálů, plnohodnotné SW programování, 8x editovatelný AEC procesing, editovatelný DSP procesing,výstupy GPIO, RS232, 2x samostatná LAN, 4x USB A3.0, 1x USB B3.0, 1x USB C, LUA scripting, rozměr 1/2RU,64x64 proprietálních audio kanálů, funkce USB host media player, 16GB interní paměť, plně editovatelné UI, Licence součástí dodávky</t>
  </si>
  <si>
    <t>ŘÍDÍCÍ MATICE VIDEA</t>
  </si>
  <si>
    <t xml:space="preserve">Control VIDEO 
MATRIX
</t>
  </si>
  <si>
    <t>4K/UHD maticový přepínač, 8x2 vstupy/výstupy, 3x Ethernet HDBaseT vstupy, 4x HDMI vstupy, 1x multifunkční analogový video vstup, 2x Ethernet HDBaseT výstupy se zrcadlenými HDMI výstupy, PoE, TCP/IP, RS-232, IR, EDID, HDCP, Montáž do racku 19", rozměry : 433x255x44, ovládání pomocí LAN a na čelním panelu, informační OLED LCD</t>
  </si>
  <si>
    <t>ZESILOVAČ</t>
  </si>
  <si>
    <t xml:space="preserve">Network AMP
</t>
  </si>
  <si>
    <t>Výkonový 4 kanálový zesilovač s nativní podporou digitálních přenosů audia, analogová audio sběrnice 4x, max. zatížní 2500W/2ohmy na každý kanál, GPI sběrnice, DSP nastavení po LAN a na čelním panelu, velikost do racku 19" 2U</t>
  </si>
  <si>
    <t xml:space="preserve">MIKRFOFONNÍ PŘIJÍMAČ
</t>
  </si>
  <si>
    <t xml:space="preserve">Mic. RECEIVER A/B/C
</t>
  </si>
  <si>
    <t>Dvoukanálový digitální mikrofonní příjímač v pásmu UHF, externí diversitní příjem, LAN pro komunikaci a nastavení, podpora WORKBENCH, vzdálený monitoring a nastavení, IR synchronizace a update vysílačů, separátní nastavení pro přijímač a vysílač, výstup 2x XLR separátní pro každý kanál, montury do racku součástí, Velikost 19" 1U, 24bitový přenos, instrumentální výstup jack 6,3mm 2x</t>
  </si>
  <si>
    <t>MIKROFONNÍ VYSÍLAČ</t>
  </si>
  <si>
    <t>Digitální ruční vysílač, kompatibilní s přijímačem, Ukazatel stavu baterie v čase, OLED LCD, snímací dynamická hlava SM58, kompatibilní s dokovací stanicí</t>
  </si>
  <si>
    <t>ANTÉNNÍ SPLITTER</t>
  </si>
  <si>
    <t xml:space="preserve">Antena SPLITTER
</t>
  </si>
  <si>
    <t>Anténní splitter pro 4 přijímače, šířka pásma UHF, součástí napájecí a propojovací kabeláž, velikost 19" 1RU</t>
  </si>
  <si>
    <t>MIKROFONNÍ ANTÉNY</t>
  </si>
  <si>
    <t>ANT1/2</t>
  </si>
  <si>
    <t>externí aktivní anténa pro pásmu UHF, on-wall provedení pro interiéry, regulovatelný gain až +10db, pokrytí 100°, možnost povrchové úpravy lakováním do RAL9005</t>
  </si>
  <si>
    <t>RUCHOVÉ MIKROFONY</t>
  </si>
  <si>
    <t>MIK1/2</t>
  </si>
  <si>
    <t>Závěsný mikrofonní set s kapslí CK33, závěsný modul s napaječem, impedance 2000ohm, výstup 3pin XLR, citlivost 20 mV/Pa, držák na strop součástí, indikační LED kroužek</t>
  </si>
  <si>
    <t>MULTIFORMÁTOVÝ AUDIO PŘEHRÁVAČ</t>
  </si>
  <si>
    <t>SSD PLAYER</t>
  </si>
  <si>
    <t>Rackový profesionální audio přehrávač z médíí CD,USB, SD, Bluetooth, DAM, FAM/AM, ovládání RS232 a LAN, nezávislé audiovýstupy XLR/RCA, AUX audio vstup, stěrbinová mechanika, velikost 19" 1RU</t>
  </si>
  <si>
    <t>IP MIKROFON</t>
  </si>
  <si>
    <t>paging MIC</t>
  </si>
  <si>
    <t>Stolní mikrofon na husím krku 30cm, Základna s programovatelným tlačítkem, napájení Phantom - min. 9V, karidoidní charakteristika</t>
  </si>
  <si>
    <t>REPRODUKTORY - SÁL</t>
  </si>
  <si>
    <t>SPK 1-4+SUB 1-4</t>
  </si>
  <si>
    <t>Pasivní sloupové reproduktory typu line-array s basovým extenderem, frek. rozsah při -10db 28Hz-20KHz, RMS výkon min. 3000W, modifikace vyzařovacích charakteristik  s SPL 124dB- 137dB, horizontální pokrytí dle nastavení studie 100°-160°, osazení 24x 1" výškové repro a 12x 6,5"basové repro. barva bílá RAL9016, montura na stěnu součástí,rozměry max. 2040 mm x 250 mm x 345 mm</t>
  </si>
  <si>
    <t>REPRODUKTORY - IP</t>
  </si>
  <si>
    <t>SPK 5-8</t>
  </si>
  <si>
    <t>Aktivní digitání reproduktory s LAN konektivitou Dante, bi-amp 18W+18W ve třídě D, ozvučnice z hliníkového odlitku, napájení PoE+, kompatibilní s principem řízení audio systému, , kloubové součástí držáky na stěnu součástí, rozměry max. 120x120x180mm, hmotnost 1,5kg, černé/bílé provedení</t>
  </si>
  <si>
    <t>AUDIO MONITORY</t>
  </si>
  <si>
    <t>MON 1-2</t>
  </si>
  <si>
    <t>Aktivní studiové odposlechy, ozvučnice z hliníkového odlitku, výkon bi-amp 50W+50W, rozměry měničů 105 a 19mm, SPL max. 107dB, rozsah 56Hz-25KH při -6dB, adaptivní stojan na stůl součástí, rozměry max. 25x15x15cm, černé/antracit</t>
  </si>
  <si>
    <t>MIXÁŽNÍ PULT</t>
  </si>
  <si>
    <t>MIX pult.</t>
  </si>
  <si>
    <t>Digitální mixážní pult, 40 mono, 2 stereo, 4 stereo efektové smyčky, vzorkovací frekvence dante až 96KHz při 32bitech, A/D převodníky 32 bit-96 kHz, D/A převodníky -24 bit, 96 kHz
Digital I/O sampling rate - 96 kHz, 48 kHz,USB porty pro periferie a zvukové karty, redundantní napájecí zdroj, gigabit LAN, 16x fyzický fader+1 master, 2x dotykový LCD, rozměry max. 472 mm × 228 mm × 554 mm, aplikace pro ovládání do mobilních zařízení, 2x slot pro rozšiřující karty, možnost přehrávání a záznamu do SD karty/USB paměti.</t>
  </si>
  <si>
    <t>STAGEBOX</t>
  </si>
  <si>
    <t>Dante stagebox</t>
  </si>
  <si>
    <t>Digitální Dante stagebox, 3U rackové provedení, 16IN/16OUT, 96 kHz sampling frequency při 32-bit rozlišení, 16x GPIO,  sekundární napájení 11-27VDC/4-2A , primární napájení 230V, hloubka max. 120mm, Regulace svítivosti indikačních LED pro nerušený provoz na jevišti</t>
  </si>
  <si>
    <t>NABÍJEČKA MIKROFONŮ</t>
  </si>
  <si>
    <t>Stolní nabíjecí stanice pro bezdrátové mikrofony, 2x port pro vysílač ruční a bodypack, USB-C konektor pro nabíjení, indokační LED, zdroje součástí, montura na stůl součástí</t>
  </si>
  <si>
    <t>NABÍJECÍ AKUMULÁTOR</t>
  </si>
  <si>
    <t>kompatibilní nabíjecí pack pro bedzrátové vysílače, kapacita 675mA</t>
  </si>
  <si>
    <t>MODUL HDMI TRANSMITTERU - nástěnný</t>
  </si>
  <si>
    <t>HDMI point 1/6</t>
  </si>
  <si>
    <t>1GANG HDMI /USB modul pro přípojná místa do krytky decora, přenos HDMI signálu až 100m po cat6 kabelu, vstup 1x HDMI,1x USB-C, bílé, černé příslušenství, napájení PoE, nativní podpora přenosů pro videokonferenční hovory, přenos až do rozlišení UHD/60Hz s barevnou hloubkou až 12bit</t>
  </si>
  <si>
    <t>MODUL HDMI TRANSMITTERU - standalone</t>
  </si>
  <si>
    <t>HDMI point 5</t>
  </si>
  <si>
    <t>HDMI vysílač po cat6 do 100m, přenos až do rozlišení UHD/60Hz s barevnou hloubkou až 12bit, 1x USB B, 2x USB-A, Napájení PoE, RS232</t>
  </si>
  <si>
    <t>MODUL AUDIO DEKODÉRU režie</t>
  </si>
  <si>
    <t>Audio Wall
Plate 2</t>
  </si>
  <si>
    <t xml:space="preserve">2GANG nástěnný panel, 2x XLR in, 2x XLR out, phatom 48V, Dante přenos, integrovaný DSP, napájení 802.3af PoE </t>
  </si>
  <si>
    <t>MODUL AUDIO DEKODÉRU sál</t>
  </si>
  <si>
    <t>Audio Wall Plate 8</t>
  </si>
  <si>
    <t>2GANG nástěnný panel, 2x XLR in, 1x jack3,5mm in, 1x jack3,5mm out, 1x RCA in,, phatom 48V pro XLR, 2x sym. IN phoenix, Dante přenos, integrovaný DSP, napájení 802.3af PoE,</t>
  </si>
  <si>
    <t>MODUL AUDIO DEKODÉRU jeviště</t>
  </si>
  <si>
    <t>Networked Audio embeder 4</t>
  </si>
  <si>
    <t>Dante převodník 4 in x 4out sym., integrovaný DSP s pokročilými parametry, Dante přenos, napájení 802.3af PoE, phoenix svorkovnice</t>
  </si>
  <si>
    <t>MODUL RJ45 přípojných míst</t>
  </si>
  <si>
    <t xml:space="preserve">Ethercon Wall Plate 3/7
</t>
  </si>
  <si>
    <t>Panel pro 1GANG decora style wallplate - 2x RJ45 cat6 v každém panelu, KEYSTONE konektor RJ45</t>
  </si>
  <si>
    <t>PŘÍPOJNÉ MÍSTO PRO PROJEKTOR</t>
  </si>
  <si>
    <t>Přípojné místo pro projektor</t>
  </si>
  <si>
    <t>Sestava komponent pro instalaci do zdi 1x 230V,2x RJ45,1x RJ11</t>
  </si>
  <si>
    <t>PŘÍPOJNÉ MÍSTO DMX</t>
  </si>
  <si>
    <t>Přípojné místo DMX 2-7</t>
  </si>
  <si>
    <t>Sestava komponent pro instalaci do zdi 2x 230V,1x XLR</t>
  </si>
  <si>
    <t>LAN relé</t>
  </si>
  <si>
    <t>LAN Relay</t>
  </si>
  <si>
    <t>DIN mounted GPIO, RS232, DMX, ART-NET, SACn relé- Napájení PoE/12-24VDC, Integrovaný DMX 512 kontroler, nastavení skrze webové rozhraní, možnost ovládání UDP/TCP, 8 nezávislých relé, 8 nezávislých řídících vstupů on/off a 1-10V</t>
  </si>
  <si>
    <t>DOTYKOVÝ PANEL - režie</t>
  </si>
  <si>
    <t>Touchscreen 1/2</t>
  </si>
  <si>
    <t>PCAP dotykový panel, montura na stůl ,napájení PoE, integrované USB rozhraní pro 2x2 USB Soundcard, 1x1 Speakerphone, HID Conferencing Controller a Video Bridging, úhlopříčka 7" min, 1280 × 800, indikace stavu úmyslně vyřazeného ovládání, resp. stavu ovládání pomocí  bočního podsvícení RGB LED</t>
  </si>
  <si>
    <t>DOTYKOVÝ PANEL - jeiště</t>
  </si>
  <si>
    <t>PCAP dotykový panel, montura na stůl a montura na zeď součástí, napájení PoE, integrované USB rozhraní pro 2x2 USB Soundcard, 1x1 Speakerphone, HID Conferencing Controller a Video Bridging, úhlopříčka 7" min, 1280 × 800, indikace stavu úmyslně vyřazeného ovládání, resp. stavu ovládání pomocí  bočního podsvícení RGB LED</t>
  </si>
  <si>
    <t>OVLÁDÁCÍ PANEL</t>
  </si>
  <si>
    <t>Conrol panel</t>
  </si>
  <si>
    <t>1GANG fader panel s OLED informačním displayem, napájení PoE, otočný fader s regulací hlasitosti pro Dante přenos v audiomatici, možnost volby přijmaných Dante kanálů odposlechu</t>
  </si>
  <si>
    <t>DATOVÝ SWITCH PoE</t>
  </si>
  <si>
    <t>PoE+ switch</t>
  </si>
  <si>
    <t>Datový switch designovaný pro AV přenosy, plně konfigurovatelný, 40x1G PoE+ 480W, 8xSFP, 1U rack mount, indikace provozu z obou stran, USB A, USB C, 802.3bPoE+ , tepelně regulovaná ventilace,quality of service, IGMP snooping/queriing</t>
  </si>
  <si>
    <t xml:space="preserve">DATOVÝ SWITCH </t>
  </si>
  <si>
    <t>switch 2</t>
  </si>
  <si>
    <t>datový switch nekonfigurovatelný plně plug and play, rack 19" montura, podporuje technologie: 802.3at/af, PoE+, energetický budget 153 W (30 W na port). Rozhraní: 8 x 10/100/1000 RJ45 porty s PoE+</t>
  </si>
  <si>
    <t>PROJEKTOR</t>
  </si>
  <si>
    <t>laserový projektor se svítivostí min.  6,750 lumens, rozlišení WUXGA nativně, dynamický kontrast 6,000:1, DLP chip 1 x 0.67" DM, 1x LAN, 1x HDBaseT, motorický horizontal a vertical offset, hlučnost max. 34dB, hmmotnost max. 16kg, RS232, garantovaný provoz po dobu 24/7h, TAA Compliant, černý</t>
  </si>
  <si>
    <t>OBJEKTIV</t>
  </si>
  <si>
    <t>Objektiv pro projekční vzálenost dle dokumentace, motorizovaná optika 0.75 - 0.95</t>
  </si>
  <si>
    <t>DRŽÁK PROJEKTORU</t>
  </si>
  <si>
    <t>originální držák projektoru, kompatibilní s projektorem, nosnost až 45kg, distanční tyč 400mm součástí</t>
  </si>
  <si>
    <t>PROJEKČNÍ PLÁTNO</t>
  </si>
  <si>
    <t>Projekční plátno</t>
  </si>
  <si>
    <t>Projekční plátno rolovací elektrické, velikost proj. plochy 500x300cm, zadní projekce, rám pro vestavbu do SDK, vyvedení kabeláže na pravé straně, hmotnost max 200kg, systém vypínání plátna tab-tension</t>
  </si>
  <si>
    <t>KABEL cat6a</t>
  </si>
  <si>
    <t>Cat6</t>
  </si>
  <si>
    <t>CAT6A STP LSOH Dca-s1,d2,a1 SXKD-6A-STP-LSOH</t>
  </si>
  <si>
    <t>KABEL LiYCY 2x0.22</t>
  </si>
  <si>
    <t>audio LiYCY 2x0.22</t>
  </si>
  <si>
    <t>symetrický kabel instalační - 1 x 2 x 0.22 mm² 
stranded conductor 7 x 0.20 mm
AL/PET foil stínění
flame retardant and non corrosive (FRNC)
CPR class Eca acc. to EN50575</t>
  </si>
  <si>
    <t>KABEL CYSY 2x2,5</t>
  </si>
  <si>
    <t>audio CYSY 2x2,5</t>
  </si>
  <si>
    <t>laněný kabel 2x 2,5mm
fine stranded bare copper wires
flame retardant and non corrosive (FRNC)
CPR class Dca - s2, d2, a1 acc. to EN50575</t>
  </si>
  <si>
    <t>KABEL UHF</t>
  </si>
  <si>
    <t xml:space="preserve">UHF- RG58-50ohm
</t>
  </si>
  <si>
    <t>50 Ohm koaxiální kabel
tinned copper braid shield
flame retardant and non corrosive (FRNC)
CPR class Eca acc. to EN50575</t>
  </si>
  <si>
    <t>KABEL DMX</t>
  </si>
  <si>
    <t>110ohm LiYCY 2x0.22</t>
  </si>
  <si>
    <t xml:space="preserve"> kroucená pocínovaná měď, 7×0,20mm Průřez: 0,22mm² Izolace: pěnový povrch PE Stínění: kroucený pocínovaný měděný drain drát + AL/PETP fólie, Celkový průměr: 4,2mm Min. ohýbací rádius: 25mm Charakteristická impedance: 110Ω</t>
  </si>
  <si>
    <t>KABEL OVLÁDACÍ</t>
  </si>
  <si>
    <t>CYSY - 3x 0,75mm</t>
  </si>
  <si>
    <t>3G0,75 (CYSY 3Cx0,75) ohebný kabel 3x0,75</t>
  </si>
  <si>
    <t>RACK</t>
  </si>
  <si>
    <t>R1</t>
  </si>
  <si>
    <t>Technologický rozvaděč 42U,
vnější: výška 1970mm
šířka 600mm
hloubka 600mm
vnitřní: výška 1868mm
šířka 487mm
Hmotnost: 73kg
Maximální povolené rovnoměrné zatížení rozvaděče 400kg</t>
  </si>
  <si>
    <t>RACK na jevišti</t>
  </si>
  <si>
    <t>R2</t>
  </si>
  <si>
    <t>Formát rozvaděče: 19"
Kapacita: 12U
Rozměry: 600 x 450 x 635 mm (šířka x hloubka x výška)
dveře - bezpečnostní kalené sklo, kouřové, zaměnitelný směr otevírání, uzamykatelné
zádní kryt - plný
boční kryt - plný, snadno odnímatelný, možné vybavit zámkem
horní kryt - perforovaný, s pozicemi pro dva ventilátory
Barva: černá, RAL9004</t>
  </si>
  <si>
    <t>PŘÍPOJNÉ MÍSTO JEVIŠTĚ</t>
  </si>
  <si>
    <t>PM3</t>
  </si>
  <si>
    <t>Atypické přípojné místo do racku osazením dle PD - 4x LAN, 5x XLR, 1, otočný přepínač on/off/on - držení poloh, 1x USB,1x HDMI, 1RU provedení 19"</t>
  </si>
  <si>
    <t>PŘÍSUŠENSTVÍ</t>
  </si>
  <si>
    <t>Příslušenství pro vybavení rozvaděče - záslepky, šuplík uzamykatelný 2U, spojovací materiál, průchodky, vyvazovací lišta - sada</t>
  </si>
  <si>
    <t>PATCH PANEL</t>
  </si>
  <si>
    <t xml:space="preserve">Kategorie: CAT6
Počet portů 24
Stínění, Vyvazovací lišta, Svorkovnice duální 110/Krone 8p8c
Min. životnost svorkovnice [?] : 200 zařezání
Velikost: 0, 5U
Výška: 22 mm
Šířka: 484 mm
Hloubka: 100 mm
</t>
  </si>
  <si>
    <t>PROPOJOVACÍ KABELÁŽ A KONEKTORY</t>
  </si>
  <si>
    <t>sada propojovací kabeláže cat6a FTP, audio</t>
  </si>
  <si>
    <t>INSTALAČNÍ MATERIÁL</t>
  </si>
  <si>
    <t>2x rámečky Decora 5GANG, instalační krabice 5GANG, spojovací materiál</t>
  </si>
  <si>
    <t>INSTALACE KOMPONENT</t>
  </si>
  <si>
    <t>osobohod.</t>
  </si>
  <si>
    <t>instalace komponent - osazení rozvaděčů, osazení reproduktorů, instalace přípojných míst, zavěšení plátna</t>
  </si>
  <si>
    <t>TECHNOLOGICKÝ DOHLED A KOORDINACE</t>
  </si>
  <si>
    <t>účast kontrolních dnů, koordinace návazných profesí</t>
  </si>
  <si>
    <t>INSTALACE KABELOVÝCH TRAS</t>
  </si>
  <si>
    <t>Montáž kabelů FTP/audio/DMX/UHF do chrániček a kabelových žlabů.</t>
  </si>
  <si>
    <t>CHRÁNIČKY A ULOŽENÍ KABELÁŽE</t>
  </si>
  <si>
    <t>chráničky - kopoflex 30mm, drátěné žlaby, úchytné prvky dle PD</t>
  </si>
  <si>
    <t>PROGRAMOVÁNÍ SYSTÉMU</t>
  </si>
  <si>
    <t>naprogramovní UI, nastavení audia dle měření na místě, nastavení celého systému dle požadavků uživatele</t>
  </si>
  <si>
    <t>POMOCNÝ INSTALAČNÍ MATERIÁL</t>
  </si>
  <si>
    <t>hod.</t>
  </si>
  <si>
    <t>pronájem lešení, zdvihací a manipulační pomůcky, doprava</t>
  </si>
  <si>
    <t>DOPRAVA, ODDVOZ A LIKVIDACE OBALOVÉHO MATERIÁLU</t>
  </si>
  <si>
    <t>km</t>
  </si>
  <si>
    <t>doprava materiálu, ekologická likvidace</t>
  </si>
  <si>
    <t>CELKEM Kč bez DPH</t>
  </si>
  <si>
    <t>Ozvučení</t>
  </si>
  <si>
    <t>Montáž kabelu CYKY 750 V, 3 x 1,5 mm2, pevně uloženého, včetně dodávky kabelu</t>
  </si>
  <si>
    <t>M21</t>
  </si>
  <si>
    <t>Montáž kabelu CYKY 750 V, 3 x 2,5 mm2, pevně uloženého, včetně dodávky kabelu</t>
  </si>
  <si>
    <t>Montáž kabelu CYKY 750 V, 5 x 2,5 mm2, pevně uloženého, včetně dodávky kabelu</t>
  </si>
  <si>
    <t>Montáž kabelu CYKY 750 V, 3 x 4 mm2, pevně uloženého, včetně dodávky kabelu</t>
  </si>
  <si>
    <t>Montáž kabelu CYKY 750 V, 3 žilového, pevně uloženého, včetně dodávky kabelu CYKY 3 x 6 mm2</t>
  </si>
  <si>
    <t>Montáž kabelu CYKY 750 V, 4 x 1,5 mm2, pevně uloženého, včetně dodávky kabelu</t>
  </si>
  <si>
    <t>Montáž kabelu CYKY 750 V, 5 žilového, pevně uloženého, včetně dodávky kabelu CYKY 5 x 6 mm2</t>
  </si>
  <si>
    <t>Montáž kabelu CYKY 750 V, 5 žilového, pevně uloženého, včetně dodávky kabelu CYKY 5 x 4 mm2</t>
  </si>
  <si>
    <t>Montáž kabelu CYKY 750 V, 5 žilového, pevně uloženého, včetně dodávky kabelu CYKY 5 x 16 mm2</t>
  </si>
  <si>
    <t>Kabel 1-CXKH-V-J 3x1,5 FE180/P60-R B2s1d0 pevně uložený, včetně dodávky kabelu</t>
  </si>
  <si>
    <t>kabel SYKFY; sdělovací, stíněný vnitřní; pevné uložení vnitřní; Cu plná holá jádra; počet prvků 4; počet žil v prvku 2; jmen.prům.jádra 0,50 mm; teplota použití -25 až 60 °C; barva pláště šedá</t>
  </si>
  <si>
    <t>Montáž vodiče H07V-K (CYA), 95 mm2, uloženého pevně, včetně dodávky vodiče</t>
  </si>
  <si>
    <t>Šňůra CMSM 12 x 2,50 mm2 volně uložená, včetně dodávky šňůry</t>
  </si>
  <si>
    <t>kabel JYTY; sdělovací; pevné uložení vnitřní; Cu jádra holá; počet žil 7; jmen.prům.jádra 1,00 mm; teplota použití do 70 °C; barva pláště šedá</t>
  </si>
  <si>
    <t>kabel SYKFY; sdělovací, stíněný vnitřní; pevné uložení vnitřní; Cu plná holá jádra; počet prvků 2; počet žil v prvku 2; jmen.prům.jádra 0,50 mm; teplota použití -25 až 60 °C; barva pláště šedá</t>
  </si>
  <si>
    <t>Montáž vodiče H07V-K (CYA), 6 mm2, uloženého volně, včetně dodávky vodiče</t>
  </si>
  <si>
    <t>Montáž svorky hromosvodové "Bernard" na potrubí, včetně dodávky svorky a Cu pásku (bez vodiče a připoj. vod.)</t>
  </si>
  <si>
    <t>Montáž vodiče H07V-U (CY), 16 mm2, uloženého pevně, včetně dodávky vodiče</t>
  </si>
  <si>
    <t>Montáž vodiče H07V-U (CY), 4 mm2, uloženého pevně, včetně dodávky vodiče</t>
  </si>
  <si>
    <t>Montáž vodiče H07V-K (CYA), 25 mm2, uloženého pevně, včetně dodávky vodiče</t>
  </si>
  <si>
    <t>Ukončení vodičů  v rozvaděči včetně zapojení a vodičové koncovky,  , průřez do 2,5 mm2</t>
  </si>
  <si>
    <t>Ukončení vodičů  v rozvaděči včetně zapojení a vodičové koncovky,  , průřez do 6 mm2</t>
  </si>
  <si>
    <t>Ukončení vodičů  v rozvaděči včetně zapojení a vodičové koncovky,  , průřez do 16 mm2</t>
  </si>
  <si>
    <t>A1 PŘISAZENÉ KRUHOVÉ LED SVÍTIDLO, PRŮMĚR 1870mm, 27800lm, 840, 193W, dodávka a montáž</t>
  </si>
  <si>
    <t>A2  ZÁVĚSNÉ KRUHOVÉ LED SVÍTIDLO, PRŮMĚR 965mm, 6060lm, 840, 38,1W, dodávka a montáž</t>
  </si>
  <si>
    <t>B1 VESTAVNÝ LED DOWNLIGHT, 1245lm, 840, 12W, 60D, IP20, dodávka a montáž</t>
  </si>
  <si>
    <t>B2 VESTAVNÝ LED DOWNLIGHT, 2090lm, 840, 20W, 60D, IP20, dodávka a montáž</t>
  </si>
  <si>
    <t>C1 PŘISAZENÝ LED DOWNLIGHT, 650lm, 840, 8W, 60D, IP20, dodávka a montáž</t>
  </si>
  <si>
    <t>C2 ZÁVĚSNÝ LED DOWNLIGHT, 650lm, 840, 8W, 60D, IP20, dodávka a montáž</t>
  </si>
  <si>
    <t>C3 PŘISAZENÝ LED DOWNLIGHT, 1050lm, 840, 12W, 60D, IP20, dodávka a montáž</t>
  </si>
  <si>
    <t>D/L1 PŘISAZENÁ LED LINIE, L-5293mm, 16796lm, 840, 111W, EVG, IP20, dodávka a montáž</t>
  </si>
  <si>
    <t>D/L2 PŘISAZENÁ LED LINIE, L-10038mm, 31140lm, 840, 204W, EVG, IP20, dodávka a montáž</t>
  </si>
  <si>
    <t>D/L3 PŘISAZENÁ LED LINIE, L-15773mm, 49504lm, 840, 326W, EVG, IP20, dodávka a montáž</t>
  </si>
  <si>
    <t>D/L4 PŘISAZENÁ LED LINIE, L-27920mm, 86632lm, 840, 570W, EVG, IP20, dodávka a montáž</t>
  </si>
  <si>
    <t>D/L5 PŘISAZENÁ LED LINIE, L-12454mm, 38012lm, 840, 249W, EVG, IP20, dodávka a montáž</t>
  </si>
  <si>
    <t>D/L6 PŘISAZENÁ LED LINIE, L-8196mm, 24752lm, 840, 163W, EVG, IP20, dodávka a montáž</t>
  </si>
  <si>
    <t>D/L7 PŘISAZENÁ LED LINIE, L-4324mm, 10608lm, 840, 82W, EVG, IP20, dodávka a montáž</t>
  </si>
  <si>
    <t>D/L8 PŘISAZENÁ LED LINIE, L-4500mm, 3252lm, 840, 18W, EVG, IP20, dodávka a montáž</t>
  </si>
  <si>
    <t>D/L9 VESTAVNÁ LED LINIE, L-2600mm, 1626lm, 840, 9W, EVG, IP20, dodávka a montáž</t>
  </si>
  <si>
    <t>D/L10 VESTAVNÁ LED LINIE, L-4000mm, 12376lm, 840, 81W, EVG, IP20, dodávka a montáž</t>
  </si>
  <si>
    <t>E ZÁVĚSNÁ KRUHOVÁ SESTAVA, PRŮMĚR 5400mm, 46704lm, 840, 329W, IP20, dodávka a montáž</t>
  </si>
  <si>
    <t>F1 FLEXIBILNÍ LED PÁSEK, 5W/m, 700lm/m, 840, IP43, dodávka a montáž</t>
  </si>
  <si>
    <t>G1 PŘISAZENÉ LED SVÍTIDLO, 4485lm, 840, 33W, microprizma, dodávka a montáž</t>
  </si>
  <si>
    <t>G2 PŘISAZENÉ LED SVÍTIDLO, 4485lm, 840, 33W, satin, dodávka a montáž</t>
  </si>
  <si>
    <t>G3 ZÁVĚSNÉ LED SVÍTIDLO, 4485lm, 840, 33W, satin, dodávka a montáž</t>
  </si>
  <si>
    <t>H2 PRACHOTĚSNÉ LED SVÍTIDLO, 2933lm, 840, 18W, dodávka a montáž</t>
  </si>
  <si>
    <t>I1 PŘISAZENÉ LED SVÍTIDLO, 5800lm, 840, 39W, microprizma, dodávka a montáž</t>
  </si>
  <si>
    <t>NZ1 VESTAVNÉ NOUZOVÉ LED SVÍTIDLO, SPECIÁLNÍ OPTIKA, 1H, M, AT, 499lm, IP65, dodávka a montáž</t>
  </si>
  <si>
    <t>NZ2 PŘISAZENÉ NOUZOVÉ LED SVÍTIDLO, SPECIÁLNÍ OPTIKA, 1H, M, AT, 439lm, IP65, dodávka a montáž</t>
  </si>
  <si>
    <t>NZ3 VESTAVNÉ NOUZOVÉ LED SVÍTIDLO, SPECIÁLNÍ OPTIKA, 1H, M, AT, 215lm, IP65, dodávka a montáž</t>
  </si>
  <si>
    <t>NZ4 PŘISAZENÉ NOUZOVÉ LED SVÍTIDLO, SPECIÁLNÍ OPTIKA, 1H, M, AT, 215lm, IP65, dodávka a montáž</t>
  </si>
  <si>
    <t>NZ5 NÁSTĚNNÉ NOUZOVÉ LED SVÍTIDLO, SPECIÁLNÍ OPTIKA, 1H, M, AT, 369lm, IP65, dodávka a montáž</t>
  </si>
  <si>
    <t>NZP1 NÁSTĚNNÝ NOUZOVÝ LED PIKTOGRAM, 1H, M, AT, dodávka a montáž</t>
  </si>
  <si>
    <t>Montáž spínače zapuštěného a polozapuštěného včetně zapojení, dodávky spínače, krytu a rámečku, jednopólového,  , řazení 1</t>
  </si>
  <si>
    <t>Montáž jističe třípólového</t>
  </si>
  <si>
    <t>modulárního, do rozvodné skříně</t>
  </si>
  <si>
    <t>SPI</t>
  </si>
  <si>
    <t>jistič modulární jmen.proud 32,00 A; charakt. C; počet pólů 3; jmenovitá zkratová schopnost/230 V a.c. 10 kA; tepl.okolí -25 do + 55 °C; IP 20</t>
  </si>
  <si>
    <t>Montáž spínače zapuštěného a polozapuštěného včetně zapojení, dodávky spínače, krytu a rámečku, střídavého,  , řazení 6</t>
  </si>
  <si>
    <t>Montáž spínače zapuštěného a polozapuštěného včetně zapojení, dodávky spínače, krytu a rámečku, střídavého dvojitého,  , řazení 6+6</t>
  </si>
  <si>
    <t>Montáž spínače zapuštěného a polozapuštěného včetně zapojení, dodávky spínače, krytu a rámečku, jednopólového se signalizační s doutnavkou,  , řazení 1 SO</t>
  </si>
  <si>
    <t>Montáž ovladače zapuštěného s doutnavkou včetně dodávky spínače, řazení 1/OS</t>
  </si>
  <si>
    <t>Spínač zapuštěný jednopól. s orien.doutnavkou 1/So, IP65, vč. dodávky strojku, doutn., rámečku a krytu</t>
  </si>
  <si>
    <t>Spínač zapuštěný jednopólový 1/0, vč. dodávky strojku, doutn., rámečku a krytu.</t>
  </si>
  <si>
    <t>Spínač zapuštěný jednopólový 1/0, kompletní spínač, IP44, vč. dodávky spínače</t>
  </si>
  <si>
    <t xml:space="preserve">Montáž zásuvky domovní zapuštěné včetně zapojení včetně dodávky zásuvky kompletní jednonásobné s ochr.kolíkem 16A/250VAC a rámečkem,  , provedení 2P+PE,  </t>
  </si>
  <si>
    <t>Zásuvka domovní zapuštěná - provedení 2P+PE, s ochranou proti přepětí, včetně dodávky zásuvky a rámečku</t>
  </si>
  <si>
    <t>zásuvka zapuštěná 16A/230V, IP44, vč. dodávky zásuvky</t>
  </si>
  <si>
    <t xml:space="preserve">Montáž zásuvky domovní zapuštěné včetně zapojení, včetně dodávky zásuvky kompletní, dvojnásobné s ochrannými kolíky, s clonkami s natočenou dutinkou,  , provedení 2x (2P+PE),  </t>
  </si>
  <si>
    <t>podlahová krabice,osazení 9 zásuvek, dodávka a montáž</t>
  </si>
  <si>
    <t>Krabice odbočná KO, čtvercová, ekvipotenciální svorkovnice EPS 2, včetně dodávky KO 125 E s víčkem a svorkovnicí</t>
  </si>
  <si>
    <t>Montáž krabice plastové univerzální, kruhové, o průměru 73 mm, hloubky 42 mm, s víčkem a svorkovnicí, do zdiva, se zapojením, včetně dodávky</t>
  </si>
  <si>
    <t>Montáž krabice plastové univerzální, kruhové, o průměru 73 mm, hloubky 42 mm, s víčkem, do zdiva, bez zapojení, včetně dodávky</t>
  </si>
  <si>
    <t>Krabice pancéřová z PH 8111,odbočná se zapojením, dodávka a montáž</t>
  </si>
  <si>
    <t>svorka spojovací krabicová řady 273 se zásuvným svorkovým spojem pro plné vodiče, barva šedá, 5c svěrných míst</t>
  </si>
  <si>
    <t>Kanál parapetní dutý 110/70, délka 2m, s kovovou dělící přepážkou, včetně víka,kolen,krytů</t>
  </si>
  <si>
    <t>lišta elektroinstalační vkládací; mat. PVC samozhášivé; Š x V 70 x 40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</si>
  <si>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</si>
  <si>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lišta elektroinstalační vkládací; mat. PVC samozhášivé; Š x V 24 x 22 mm; délka 2,00 m; bílá; stupeň hořlavosti A1-F; teplot.rozsah -5 až 60 °C</t>
  </si>
  <si>
    <t>žlab kabelový 250/100 mm vč. víka, spojek, kolen, výložníků a uchycení, s integrovanou spojkou</t>
  </si>
  <si>
    <t>Žlab kabelový s přísluš., 250/100 mm s víkem, vč.uchycení a výložníků</t>
  </si>
  <si>
    <t>žlab kabelový 125/50 mm vč. víka, spojek, kolen, výložníků a uchycení, s integrovanou spojkou</t>
  </si>
  <si>
    <t>Žlab kabelový s přísluš., 125/50 mm s víkem, vč.uchycení a výložníků</t>
  </si>
  <si>
    <t>žlab kabelový 62/50 mm vč. víka, spojek, kolen, výložníků a uchycení, s integrovanou spojkou</t>
  </si>
  <si>
    <t>Žlab kabelový s přísluš., 62/50 mm s víkem, vč.uchycení a výložníků</t>
  </si>
  <si>
    <t>Montáž trubky tuhé včetně příslušenství (kolena, přípojky atd.), z PVC, uložené volně/pod omítku, průměr 23 mm, mech. pevnost 320 N/5 cm, včetně dodávky materiálu</t>
  </si>
  <si>
    <t>Montáž trubky tuhé včetně příslušenství (kolena, přípojky atd.), z PVC, uložené volně/pod omítku, průměr 29 mm, mech. pevnost 320 N/5 cm, včetně dodávky materiálu</t>
  </si>
  <si>
    <t>Montáž ocelové konstrukce nosné, pro zařízení do 10 kg, včetně dodávky profilu L, o rozměru 25/25/3 mm</t>
  </si>
  <si>
    <t>Montáž ocelové konstrukce nosné, pro zařízení do 5 kg, včetně dodávky profilu L, o rozměru 20/20/3 mm</t>
  </si>
  <si>
    <t>Hzs-revize provoz.souboru a st.obj., Revize</t>
  </si>
  <si>
    <t>Vodiče svodové FeZnD do 10,Al 10,Cu 8 +podpěry, včetně dodávky drátu FeZn 8 mm + PV</t>
  </si>
  <si>
    <t>jímací tyč se závitem M16 AlMgSi D16 mm L 1500 mm uchycení do krovu, dodávka a montáž</t>
  </si>
  <si>
    <t>Montáž svorky hromosvodové včetně dodávky svorky spojovací (SS)</t>
  </si>
  <si>
    <t>Montáž svorky hromosvodové včetně dodávky svorky na okapové žlaby (SO)</t>
  </si>
  <si>
    <t>Montáž svorky hromosvodové včetně dodávky svorky kovových částí d 3-12 mm (SP)</t>
  </si>
  <si>
    <t>Kombinovaný svodič bleskových proudů a přepětí SJBC-25E-3-MZS, typ 1 + 2, Iimp 25 kA, Uc 350 V a.c., Výměnné moduly, se signalizací, jiskřiště, varistor</t>
  </si>
  <si>
    <t>Odpínač válcových pojistek OPV22S-3 Ie 125 A, Ue 690 V, provedení s možností signalizace, pro, válcové pojistkové vložky 22×58, 3-pól. provedení</t>
  </si>
  <si>
    <t>Pojistková vložka PV22 125A gG, Un 500 V a.c./250 V d.c., velikost 22×58, gG - charakteristika pro všeobecné použití, Cd/Pb free</t>
  </si>
  <si>
    <t>Pojistková vložka PV22 40A gG, Un 690 V a.c./250 V d.c., velikost 22×58, gG - charakteristika pro všeobecné použití, Cd/Pb free</t>
  </si>
  <si>
    <t>Odpínač válcových pojistek OPV14S-3 Ie 63 A, Ue 690 V, provedení s možností signalizace, pro válcové, pojistkové vložky 14×51, 3-pól. provedení</t>
  </si>
  <si>
    <t>Pojistková vložka PV14 10A gG, Un 690 V a.c./250 V d.c., velikost 14×51, gG - charakteristika pro všeobecné použití, Cd/Pb free</t>
  </si>
  <si>
    <t>ovladač provedení tlačítkový"Nouzové zastavení" s hřib.knoflíkem pr.40(rudá); kovové provedení; typ tlačítka s mžikovou funkcí "stiskni-táhni"; typ kontaktu 1 x Z, 1 x V; šroubové připojovací svorky</t>
  </si>
  <si>
    <t>Signálka SD-A230, Ue 230 V a.c., barva žlutá, pro MSP, MTX, MKA</t>
  </si>
  <si>
    <t>jistič modulární jmen.proud 10,00 A; charakt. B; počet pólů 1; jmenovitá zkratová schopnost/230 V a.c. 10 kA; tepl.okolí -25 do + 55 °C; IP 20</t>
  </si>
  <si>
    <t>jistič modulární jmen.proud 32,00 A; charakt. C; počet pólů 1; jmenovitá zkratová schopnost/230 V a.c. 10 kA; tepl.okolí -25 do + 55 °C; IP 20</t>
  </si>
  <si>
    <t>jistič modulární jmen.proud 16,00 A; charakt. C; počet pólů 1; jmenovitá zkratová schopnost/230 V a.c. 10 kA; tepl.okolí -25 do + 55 °C; IP 20</t>
  </si>
  <si>
    <t>jistič modulární jmen.proud 16,00 A; charakt. B; počet pólů 1; jmenovitá zkratová schopnost/230 V a.c. 10 kA; tepl.okolí -25 do + 55 °C; IP 20</t>
  </si>
  <si>
    <t>jistič modulární jmen.proud 16,00 A; charakt. B; počet pólů 3; jmenovitá zkratová schopnost/230 V a.c. 10 kA; tepl.okolí -25 do + 55 °C; IP 20</t>
  </si>
  <si>
    <t>jistič modulární jmen.proud 63,00 A; charakt. B; počet pólů 3; jmenovitá zkratová schopnost/230 V a.c. 10 kA; tepl.okolí -25 do + 55 °C; IP 20</t>
  </si>
  <si>
    <t>stykač 1p,230V, 16A AC5a, pomocné kontakty 1/1, Ith 25 A, Uc 230 V a.c., 4x zapínací kontakt, s manuálním ovládáním</t>
  </si>
  <si>
    <t>Impulzní relé MIR-16-001-A230, In 16 A, In 16 A, Un 230 V a.c., Un 230 V a.c., 1x přepínací kontakt, 1 x přepínací kontakt</t>
  </si>
  <si>
    <t>Proudový chránič OFI-40-4-030AC-G, In 40 A, Ue 230/400 V a.c., Idn 30 mA, 4-pól, Inc 10 kA, typ AC-G</t>
  </si>
  <si>
    <t>Montáž jističe jednopólového</t>
  </si>
  <si>
    <t>Montáž chrániče proudového, dvoupólového, do 40 A</t>
  </si>
  <si>
    <t>Montáž chrániče proudového, čtyřpólového, do 40 A</t>
  </si>
  <si>
    <t>Montáž stykače vzduchového vestavného, stejnosměrného včetně zapojení, 40 A, jednopólového</t>
  </si>
  <si>
    <t>M65</t>
  </si>
  <si>
    <t>Rozvodnice 96 mod pro zapuštěnou montáž, neprůhledné dveře,, krytí IP44,   PE+N, barva RAL9016, materiál : ocel-plech</t>
  </si>
  <si>
    <t>Páčkový spínač 63-3, In 63 A, Ue 230/400 V a.c., 60/220 V d.c., 3-pól, šířka 3 moduly</t>
  </si>
  <si>
    <t>Svodič přepětí SVC-350-3N-MZS, typ 2, In 20 kA, Uc 350 V a.c., Výměnné moduly, se signalizací, varistor</t>
  </si>
  <si>
    <t>jistič modulární jmen.proud 10,00 A; charakt. C; počet pólů 1; jmenovitá zkratová schopnost/230 V a.c. 10 kA; tepl.okolí -25 do + 55 °C; IP 20</t>
  </si>
  <si>
    <t>jistič modulární jmen.proud 20,00 A; charakt. B; počet pólů 3; jmenovitá zkratová schopnost/230 V a.c. 10 kA; tepl.okolí -25 do + 55 °C; IP 20</t>
  </si>
  <si>
    <t>Multifunkční časové relé MCR-08-001-UNI, In 8 A, In 12 - 230 V a.c. / d. c., 1x přepínací kontakt, počet funkcí 16</t>
  </si>
  <si>
    <t>Rozvodnice 96 modulů pro zapuštěnou montáž, neprůhledné dveře, krytí IP40,   PE+N, barva RAL9016, materiál : ocel-plech</t>
  </si>
  <si>
    <t>Páčkový spínač MSO-63-3, In 63 A, Ue 230/400 V a.c., 60/220 V d.c., 3-pól, šířka 3 moduly</t>
  </si>
  <si>
    <t>Proudový chránič s nadproudovou ochranou OLI-10B-1N-030AC-G, In 10 A, Ue 230 V a.c., charakteristika B, Idn 30 mA, 1+N-pól, Icn 10 kA, typ AC-G</t>
  </si>
  <si>
    <t>Rozvodnice 24 modulů pro zapuštěnou montáž, neprůhledné dveře, krytí IP40,   PE+N, barva RAL9016, materiál : ocel-plech</t>
  </si>
  <si>
    <t>SUM</t>
  </si>
  <si>
    <t>Rekonstrukce střechy objektu SO03</t>
  </si>
  <si>
    <t>Odkaz na mn. položky pořadí 1 : 2132,00000*3</t>
  </si>
  <si>
    <t>Odkaz na mn. položky pořadí 1 : 2132,00000</t>
  </si>
  <si>
    <t>SO03 : 1026,2</t>
  </si>
  <si>
    <t>SO03 : 160,88</t>
  </si>
  <si>
    <t>SO03 : 55</t>
  </si>
  <si>
    <t>764421270R00</t>
  </si>
  <si>
    <t>K06- Oplechování říms z Pz plechu, rš 500 mm</t>
  </si>
  <si>
    <t>156</t>
  </si>
  <si>
    <t>7644-R01</t>
  </si>
  <si>
    <t>K09- Prostupová manžeta + klempířské oplechování</t>
  </si>
  <si>
    <t>1026,2</t>
  </si>
  <si>
    <t>Rekonstrukce střechy objektu SO04</t>
  </si>
  <si>
    <t>SO04 : 1026,2</t>
  </si>
  <si>
    <t>SO04 : 160,88</t>
  </si>
  <si>
    <t>SO04 : 55</t>
  </si>
  <si>
    <t>7644-R05</t>
  </si>
  <si>
    <t>K16- Oplechování komínu z Pz plechu, rš 700 mm</t>
  </si>
  <si>
    <t>4,1</t>
  </si>
  <si>
    <t>7644-R06</t>
  </si>
  <si>
    <t>K17- Oplechování komínu z Pz plechu, rš 700 mm</t>
  </si>
  <si>
    <t>7644-R07</t>
  </si>
  <si>
    <t>K18- Oplechování komínu z Pz plechu, rš 700 mm</t>
  </si>
  <si>
    <t>7,2</t>
  </si>
  <si>
    <t>7644-R08</t>
  </si>
  <si>
    <t>K19- Klempířský prostup pro vzt z Pz plechu, rš 700 mm</t>
  </si>
  <si>
    <t>4,8</t>
  </si>
  <si>
    <t>SO03 hromosvod</t>
  </si>
  <si>
    <t>Hzs-revize provoz.souboru a st.obj. Revize</t>
  </si>
  <si>
    <t>Vodiče svodové FeZnD do 10,Al 10,Cu 8 +podpěry včetně dodávky drátu FeZn 8 mm + PV</t>
  </si>
  <si>
    <t>7+8+7+9+9+7+55+18</t>
  </si>
  <si>
    <t>jímací tyč se závitem M16 AlMgSi D16 mm L 1500 mm uchycení do krovu dodávka a montáž</t>
  </si>
  <si>
    <t>1+1+1+1+1+1+1</t>
  </si>
  <si>
    <t>Svorka hromosvodová do 2 šroubů /SS, SZ, SO/ včetně dodávky svorky SS</t>
  </si>
  <si>
    <t>12*4+2</t>
  </si>
  <si>
    <t>Svorka hromosvodová do 2 šroubů /SS, SZ, SO/ včetně dodávky svorky SO</t>
  </si>
  <si>
    <t>1+1+1+1+1+1</t>
  </si>
  <si>
    <t>Svorka hromosvodová nad 2 šrouby /ST, SJ, SR, atd/ včetně dodávky svorky SP kovových částí d 3-12 mm</t>
  </si>
  <si>
    <t>10*1</t>
  </si>
  <si>
    <t>210220302RT5</t>
  </si>
  <si>
    <t>Svorka hromosvodová nad 2 šrouby /ST, SJ, SR, atd/ včetně dodávky svorky SJ 1 k jímací tyči</t>
  </si>
  <si>
    <t>7*1</t>
  </si>
  <si>
    <t>SO04 hromosvod</t>
  </si>
  <si>
    <t>9+8+9+10+7+65+15+2</t>
  </si>
  <si>
    <t>6*1</t>
  </si>
  <si>
    <t>4*11+6</t>
  </si>
  <si>
    <t>9</t>
  </si>
  <si>
    <t>SOŠ Česká Třebová</t>
  </si>
  <si>
    <t>1.4.6.2 – MaR – rozpočet – Výkaz výměr</t>
  </si>
  <si>
    <t>Poř./ Item no.</t>
  </si>
  <si>
    <t>Kód / Code</t>
  </si>
  <si>
    <t>Popis výkonu / Activity</t>
  </si>
  <si>
    <t>Jednotka</t>
  </si>
  <si>
    <t>Množství  /</t>
  </si>
  <si>
    <t>Jednotk.cena/Unit rate</t>
  </si>
  <si>
    <t>Cena / Price</t>
  </si>
  <si>
    <t xml:space="preserve">Cena celkem      </t>
  </si>
  <si>
    <t>Poznámka/</t>
  </si>
  <si>
    <t>/ Unit</t>
  </si>
  <si>
    <t>Quantity</t>
  </si>
  <si>
    <t xml:space="preserve">Dodávka/ Delivery  </t>
  </si>
  <si>
    <t xml:space="preserve">Montáž/ Labour             </t>
  </si>
  <si>
    <t>Dodávka/ Delivery</t>
  </si>
  <si>
    <t>Montáž/ Labour</t>
  </si>
  <si>
    <t>Total</t>
  </si>
  <si>
    <t>Comments</t>
  </si>
  <si>
    <t>Kč/CZK</t>
  </si>
  <si>
    <t>ROZVADĚČE</t>
  </si>
  <si>
    <t>Rozváděč RMa13</t>
  </si>
  <si>
    <t>soub</t>
  </si>
  <si>
    <t>v tom:</t>
  </si>
  <si>
    <t>Oceloplechový nástěnný, IP 64, sestava 1 pole</t>
  </si>
  <si>
    <t xml:space="preserve">Rozměry (šxvxh): 600×1000×250) </t>
  </si>
  <si>
    <t>Přívody a vývody do rozvaděče spodem. Kabelové průchodky dle dimenzí jednotlivých vývodů</t>
  </si>
  <si>
    <t>soubor dle schematu</t>
  </si>
  <si>
    <t>Ovládací prvky - přepínače, tlačítkové ovladače, signálky</t>
  </si>
  <si>
    <t xml:space="preserve">Přístrojová náplň části napájené ze sítě : relé, stykače přepínače, svorkovnice, </t>
  </si>
  <si>
    <t>Jističe podle výrobního schematu zapojení, Zkratová odolnost rozvaděče Ikmax: 10 kA, proudový chránič 40mA</t>
  </si>
  <si>
    <r>
      <rPr>
        <sz val="9"/>
        <rFont val="Symbol"/>
        <family val="1"/>
        <charset val="2"/>
      </rPr>
      <t>·</t>
    </r>
    <r>
      <rPr>
        <sz val="10.35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hlavní vypínač: 63A/3P</t>
    </r>
  </si>
  <si>
    <r>
      <rPr>
        <sz val="9"/>
        <rFont val="Symbol"/>
        <family val="1"/>
        <charset val="2"/>
      </rPr>
      <t xml:space="preserve">·  </t>
    </r>
    <r>
      <rPr>
        <sz val="9"/>
        <rFont val="Arial"/>
        <family val="2"/>
        <charset val="238"/>
      </rPr>
      <t>2. + 3. stupeň přepěťové ochrany</t>
    </r>
  </si>
  <si>
    <t>Barevný dotykový displej (sběrnice Ethernet, RS485, RS232, napájení 24VDC, 300mA, úhlopříčka min 7'', grafická aplikace) min. IP40</t>
  </si>
  <si>
    <r>
      <rPr>
        <sz val="9"/>
        <rFont val="Symbol"/>
        <family val="1"/>
        <charset val="2"/>
      </rPr>
      <t xml:space="preserve">·  </t>
    </r>
    <r>
      <rPr>
        <sz val="9"/>
        <rFont val="Arial"/>
        <family val="2"/>
        <charset val="238"/>
      </rPr>
      <t>DDC systém měření a regulace 24</t>
    </r>
    <r>
      <rPr>
        <u/>
        <sz val="9"/>
        <rFont val="Arial"/>
        <family val="2"/>
        <charset val="238"/>
      </rPr>
      <t>xAI,8xAO,16xDI, 16xDO</t>
    </r>
    <r>
      <rPr>
        <sz val="9"/>
        <rFont val="Arial"/>
        <family val="2"/>
        <charset val="238"/>
      </rPr>
      <t xml:space="preserve"> komplet, komunikační karta ETH. CAN, MODBus,  datová přepěťová ochrana</t>
    </r>
  </si>
  <si>
    <t>Napájecí zdroje 230/24VDC, min 30VA</t>
  </si>
  <si>
    <t xml:space="preserve">Napájecí zdroje 230/15VDC, 3x min10VA, </t>
  </si>
  <si>
    <t>Kompletní dodávka sestavy, včetně pomocného materiálu pro montáž a propojení, instalace a oživení, výbava dle schematu rozvaděče RMa13</t>
  </si>
  <si>
    <t>vnitřní topné těleso 230V/200W, s termostatem</t>
  </si>
  <si>
    <t xml:space="preserve">ČIDLA A POHONY </t>
  </si>
  <si>
    <t>VZT 1</t>
  </si>
  <si>
    <t>Elektronický teplotní snímač a převodník,  -20-100°C, 2-10 V,  Un12-24VDC, s jímkou G1/2, l podle instalace</t>
  </si>
  <si>
    <t>Elektronický teplotní snímač a převodník,  -20-60°C, 2-10 V,  Un12-24VDC, stonková pro VZT, podle instalace</t>
  </si>
  <si>
    <t>Elektronický diferenční tlakový převodník-0,2/6 BAR 0-10V/sběrnicový , napojovací příslušenství</t>
  </si>
  <si>
    <t>Termostat protimrazové ochramy, 0-30°C, kapilárový, včetně příslušenství</t>
  </si>
  <si>
    <t>Třícestný regulační ventil se servopohonem, DN25, Kv=6,3, servopohon  24VDC, 0-10Vss, min 8Nm</t>
  </si>
  <si>
    <t xml:space="preserve">Optická a akustická signalizace pro rozvaděče RMa1, RMa2 </t>
  </si>
  <si>
    <t>servopohon  24VDC, 0-10Vss, min 8Nm, provedení podle 3CV a klapek VZT</t>
  </si>
  <si>
    <t>servopohon  s havarijní funkcí 230VAC, min 15Nm, provedení podle klapek VZT</t>
  </si>
  <si>
    <t xml:space="preserve"> IRC</t>
  </si>
  <si>
    <t>Napájecí modul s řídící a transakční jednotkou pro systémy IRC, Un = 12-24VDC, sběrnice ETH,  CAN, dNet – PWL,montáž na stěnu nebo podomítku – pouze repase a upgrade</t>
  </si>
  <si>
    <t>Zónová jednotka DIRC pro jeden aktuátor, 24VDC, včetně snímače teploty, podomítkové připojení</t>
  </si>
  <si>
    <t>Zónová jednotka DIRC pro dva aktuátory, 24VDC, včetně snímače teploty, podomítkové připojení</t>
  </si>
  <si>
    <t>podomítková krabice napojení hlavic</t>
  </si>
  <si>
    <t>TRUBKA CHRÁNÍCÍ OHEBNÁ PRŮMĚR 22</t>
  </si>
  <si>
    <t>řízený elektrotermopohon NO, 24VDC/AC, max 40mA, provedení podle typu použitých TRV</t>
  </si>
  <si>
    <t>Snímač teploty a CO2, kanálový, Un=12-30VDC, koncentrace 400-2000ppm, výstup 0-10V,alt. ModBus</t>
  </si>
  <si>
    <t>stavební přípomoce - kotvení husích krků, vrtání prostupů</t>
  </si>
  <si>
    <t>bourání rýhy pro  uložení  chráničky</t>
  </si>
  <si>
    <t xml:space="preserve">KABELY ,KABELOVÉ TRASY </t>
  </si>
  <si>
    <t>Kabel CYLY 2x0,35</t>
  </si>
  <si>
    <t>Kabel JYTY 3x1</t>
  </si>
  <si>
    <t>Kabel B2ca,S1,D0 2x2x0,8</t>
  </si>
  <si>
    <t>Kabel LAM DATAPAR 2x2x0,8</t>
  </si>
  <si>
    <r>
      <rPr>
        <sz val="9"/>
        <color indexed="8"/>
        <rFont val="Arial"/>
        <family val="2"/>
        <charset val="238"/>
      </rPr>
      <t>Kabel 1-CYKY-J 3x1,5mm</t>
    </r>
    <r>
      <rPr>
        <vertAlign val="superscript"/>
        <sz val="10"/>
        <rFont val="Arial"/>
        <family val="2"/>
        <charset val="238"/>
      </rPr>
      <t>2</t>
    </r>
  </si>
  <si>
    <t>Kabel 1-CXKE-R B2ca,S1,D0 3J x 2,5mm2</t>
  </si>
  <si>
    <t>Kabel CY6mm2</t>
  </si>
  <si>
    <t>Plastová trubka PPE/PPO HFPR 20, vnitřní průměr 17,4mm vč. příslušenství pro montáž plastových pancéřových trubek (kolena, spojky, příchytky, atd.)</t>
  </si>
  <si>
    <t xml:space="preserve">Plastová PPE vkládací lišta HMIK 16/16, vč. příslušenství pro montáž </t>
  </si>
  <si>
    <t>Samoregulační topný kabel 4m</t>
  </si>
  <si>
    <t>OSTATNÍ MATERIÁL A MONTÁŽNÍ PRÁCE</t>
  </si>
  <si>
    <t>Instalační a přístrojové krabice, KU68,  drobný montážní materiál</t>
  </si>
  <si>
    <t>Systémová montáž, kompletace, oživení</t>
  </si>
  <si>
    <t>Stavební přípomocné práce, stavební připravenost</t>
  </si>
  <si>
    <t>Drobný nespecifikovaný a montážní materiál</t>
  </si>
  <si>
    <t>INŽENÝRSKÁ ČINNOST</t>
  </si>
  <si>
    <t>Dodavatelská a dílenská dokumentace</t>
  </si>
  <si>
    <t>Dokumentace skutečného provedení</t>
  </si>
  <si>
    <t>Autorský dozor</t>
  </si>
  <si>
    <t>Provozní zkoušky</t>
  </si>
  <si>
    <t>Výchozí revize elektro</t>
  </si>
  <si>
    <t>Software pro regulátory a vizualizaci</t>
  </si>
  <si>
    <t>Oživení systému</t>
  </si>
  <si>
    <t>Zaučení obsluhy</t>
  </si>
  <si>
    <t>Dřevotříska, 1800×1800×600</t>
  </si>
  <si>
    <t>- stávající podlaha bude demontována. Stávající pororošt bude nahrazen novým (viz níže). Stávající zábradlí bude demontováno a nahrazeno novým (viz níže). Stávající kce je mírně orezlá. Nové kce budou natřeny. Materiál je ocel. Nosné prvky budou nové. Délky viz níže. Kotvení bude:</t>
  </si>
  <si>
    <t>Válcované profily se osadí do kapes u uložením min 200mm. Lůžka se podbetonují betonem C25/30 tl. 50mm. Na válcované profily se uloží L profil, do kterého se nainstaluje pororošt. Zábradlí bude kotveno z boku na válcovaný profil, tak, že se přišroubuje šrouby M12 do válcovaného profilu, kde budou předvrtané díry M13. Kotvení zábradlí bude po cca 0,99m. (celkem 4 sloupky. Do sloupků se budou kotvit dílce zábradlí (jackel 50/50/3 svařen do rámu )</t>
  </si>
  <si>
    <t>celkem JACKLU 1,1*4+4*3=4,16*16,4=69kg</t>
  </si>
  <si>
    <t>Kruhová tyč 10mm, délka cca 1m=30ks*0,64=19,2kg</t>
  </si>
  <si>
    <t>L profil pro rám 50/50/3=11,5*2,3=26,4kg</t>
  </si>
  <si>
    <t>pororošt 10/30/50 - celkem 10m2=90kg</t>
  </si>
  <si>
    <t>Přesun I220 6*2*31,5=378kg</t>
  </si>
  <si>
    <t>Celkem 582,6kg</t>
  </si>
  <si>
    <t>Spojovací materiál 10%=58kg</t>
  </si>
  <si>
    <t>Celkem:640kg.</t>
  </si>
  <si>
    <t>- Vyvýšení stávající podlahy tvořené z pororoštu 33/33 a válcovaných profilů</t>
  </si>
  <si>
    <t>o 270mm. Použít 2xI220+pororošt s okem 10/30  výšky 50mm - 5m2 osazený do</t>
  </si>
  <si>
    <t> rámu z L profilů 50/50/3mm</t>
  </si>
  <si>
    <t>- Zábradlí jekl 50/50/3 á 0,9m, výplň kulatina ∅10mm á 100mm</t>
  </si>
  <si>
    <t>- úprava ocelovky kolem výtahové šachty - 3m</t>
  </si>
  <si>
    <t>- úprava stávajícího zábradlí kolem výtahové šachty - 3m</t>
  </si>
  <si>
    <t>Nátěr:</t>
  </si>
  <si>
    <t>- kartáčování plochy, odstranění stávajícího nátěru</t>
  </si>
  <si>
    <t>- obroušení</t>
  </si>
  <si>
    <t>- oprášení</t>
  </si>
  <si>
    <t>- odmaštění</t>
  </si>
  <si>
    <t>- 2x základní nátěr polyuretanový dvousložkový</t>
  </si>
  <si>
    <t>- 2x finální nátěr polyuretanový dvousložkový</t>
  </si>
  <si>
    <t>Barva.</t>
  </si>
  <si>
    <t>antracit, RAL 7016</t>
  </si>
  <si>
    <t>Zábradlí je stávající. Celková délka zábradlí určeného na renovaci je 50m. Zábradlí je tvořeno ze 3 vodorovných trubek průměru 50mm, kotveno pomocí svislých trubek průměru 50mm po cca 2m.</t>
  </si>
  <si>
    <t>210810057RT3</t>
  </si>
  <si>
    <t>Montáž kabelu CYKY 750 V, 5 žilového, pevně uloženého, včetně dodávky kabelu CYKY 5 x 10 mm2</t>
  </si>
  <si>
    <t>D.1.4.4.03 2.NP 75m</t>
  </si>
  <si>
    <t>35822002317R</t>
  </si>
  <si>
    <t>jistič modulární jmen.proud 40,00 A; charakt. B; počet pólů 3; jmenovitá zkratová schopnost/230 V a.c. 10 kA; tepl.okolí -25 do + 55 °C; IP 20</t>
  </si>
  <si>
    <t xml:space="preserve">Termostatická hlavice k otop.tělesu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</si>
</sst>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0"/>
    <numFmt numFmtId="166" formatCode="0.00000"/>
    <numFmt numFmtId="167" formatCode="#,##0.00&quot; Kč&quot;"/>
    <numFmt numFmtId="168" formatCode="#,##0&quot; Kč&quot;"/>
    <numFmt numFmtId="169" formatCode="_(#,##0\._);;;_(@_)"/>
    <numFmt numFmtId="170" formatCode="_(#,##0.0??;&quot;- &quot;#,##0.0??;\–???;_(@_)"/>
    <numFmt numFmtId="171" formatCode="_(#,##0.00_);[Red]&quot;- &quot;#,##0.00_);\–??;_(@_)"/>
    <numFmt numFmtId="172" formatCode="_(#,##0_);[Red]&quot;- &quot;#,##0_);\–??;_(@_)"/>
    <numFmt numFmtId="173" formatCode="_(#,##0.0??;[Red]&quot;- &quot;#,##0.0??;[Blue]\–???;_(@_)"/>
    <numFmt numFmtId="174" formatCode="_(#,##0.00_);[Red]&quot;- &quot;#,##0.00_);[Blue]\–??;_(@_)"/>
    <numFmt numFmtId="175" formatCode="_(#,##0_);[Red]&quot;- &quot;#,##0_);[Blue]\–??;_(@_)"/>
  </numFmts>
  <fonts count="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9"/>
      <color rgb="FF000000"/>
      <name val="A"/>
      <charset val="238"/>
    </font>
    <font>
      <b/>
      <sz val="10"/>
      <color rgb="FF000000"/>
      <name val="A"/>
      <charset val="238"/>
    </font>
    <font>
      <sz val="8"/>
      <color rgb="FF008000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i/>
      <sz val="10"/>
      <color theme="1" tint="0.249977111117893"/>
      <name val="Cambria"/>
      <family val="1"/>
      <charset val="238"/>
    </font>
    <font>
      <sz val="10"/>
      <color theme="1" tint="0.249977111117893"/>
      <name val="Cambria"/>
      <family val="1"/>
      <charset val="238"/>
    </font>
    <font>
      <i/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12"/>
      <color indexed="28"/>
      <name val="Arial CE"/>
      <family val="2"/>
      <charset val="238"/>
    </font>
    <font>
      <sz val="12"/>
      <color indexed="28"/>
      <name val="Arial CE"/>
      <family val="2"/>
      <charset val="238"/>
    </font>
    <font>
      <b/>
      <sz val="12"/>
      <color indexed="25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1"/>
    </font>
    <font>
      <sz val="9"/>
      <name val="Symbol"/>
      <family val="1"/>
      <charset val="2"/>
    </font>
    <font>
      <sz val="10.35"/>
      <name val="Arial"/>
      <family val="2"/>
      <charset val="238"/>
    </font>
    <font>
      <sz val="9"/>
      <color indexed="8"/>
      <name val="Calibri"/>
      <family val="2"/>
      <charset val="238"/>
    </font>
    <font>
      <u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2"/>
      <name val="Times New Roman CE"/>
      <family val="1"/>
      <charset val="238"/>
    </font>
    <font>
      <sz val="8"/>
      <color rgb="FF00B050"/>
      <name val="Arial CE"/>
      <charset val="238"/>
    </font>
    <font>
      <sz val="8"/>
      <color rgb="FF00B050"/>
      <name val="Arial"/>
      <family val="2"/>
      <charset val="238"/>
    </font>
    <font>
      <sz val="8"/>
      <color rgb="FF00B050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1E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25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/>
    <xf numFmtId="0" fontId="3" fillId="0" borderId="0" applyProtection="0"/>
    <xf numFmtId="0" fontId="20" fillId="0" borderId="0" applyProtection="0"/>
    <xf numFmtId="0" fontId="3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71" fillId="0" borderId="0"/>
  </cellStyleXfs>
  <cellXfs count="549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" fontId="0" fillId="0" borderId="0" xfId="0" applyNumberFormat="1"/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0" fontId="8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9" fillId="0" borderId="30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vertical="center" wrapText="1"/>
    </xf>
    <xf numFmtId="4" fontId="9" fillId="3" borderId="35" xfId="0" applyNumberFormat="1" applyFont="1" applyFill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9" fillId="3" borderId="35" xfId="0" applyNumberFormat="1" applyFont="1" applyFill="1" applyBorder="1" applyAlignment="1">
      <alignment vertical="center"/>
    </xf>
    <xf numFmtId="164" fontId="0" fillId="0" borderId="0" xfId="0" applyNumberFormat="1"/>
    <xf numFmtId="4" fontId="9" fillId="0" borderId="32" xfId="0" applyNumberFormat="1" applyFont="1" applyBorder="1" applyAlignment="1">
      <alignment horizontal="center" vertical="center"/>
    </xf>
    <xf numFmtId="4" fontId="9" fillId="3" borderId="35" xfId="0" applyNumberFormat="1" applyFont="1" applyFill="1" applyBorder="1" applyAlignment="1">
      <alignment horizontal="center" vertical="center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0" fillId="3" borderId="0" xfId="0" applyNumberFormat="1" applyFont="1" applyFill="1" applyAlignment="1">
      <alignment vertical="top" shrinkToFit="1"/>
    </xf>
    <xf numFmtId="4" fontId="10" fillId="3" borderId="0" xfId="0" applyNumberFormat="1" applyFont="1" applyFill="1" applyAlignment="1">
      <alignment vertical="top" shrinkToFit="1"/>
    </xf>
    <xf numFmtId="0" fontId="19" fillId="0" borderId="0" xfId="0" applyFont="1" applyAlignment="1">
      <alignment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9" fillId="0" borderId="0" xfId="0" applyNumberFormat="1" applyFont="1" applyAlignment="1">
      <alignment vertical="center"/>
    </xf>
    <xf numFmtId="0" fontId="23" fillId="0" borderId="42" xfId="2" applyFont="1" applyBorder="1"/>
    <xf numFmtId="0" fontId="21" fillId="0" borderId="42" xfId="2" applyFont="1" applyBorder="1"/>
    <xf numFmtId="0" fontId="23" fillId="0" borderId="47" xfId="2" applyFont="1" applyBorder="1"/>
    <xf numFmtId="0" fontId="21" fillId="0" borderId="47" xfId="2" applyFont="1" applyBorder="1"/>
    <xf numFmtId="0" fontId="21" fillId="0" borderId="0" xfId="2" applyFont="1"/>
    <xf numFmtId="0" fontId="27" fillId="0" borderId="0" xfId="2" applyFont="1" applyAlignment="1">
      <alignment horizontal="centerContinuous"/>
    </xf>
    <xf numFmtId="0" fontId="28" fillId="0" borderId="0" xfId="2" applyFont="1" applyAlignment="1">
      <alignment horizontal="centerContinuous"/>
    </xf>
    <xf numFmtId="0" fontId="28" fillId="0" borderId="0" xfId="2" applyFont="1" applyAlignment="1">
      <alignment horizontal="right"/>
    </xf>
    <xf numFmtId="0" fontId="22" fillId="0" borderId="43" xfId="2" applyFont="1" applyBorder="1" applyAlignment="1">
      <alignment horizontal="right"/>
    </xf>
    <xf numFmtId="0" fontId="21" fillId="0" borderId="42" xfId="2" applyFont="1" applyBorder="1" applyAlignment="1">
      <alignment horizontal="left"/>
    </xf>
    <xf numFmtId="0" fontId="21" fillId="0" borderId="44" xfId="2" applyFont="1" applyBorder="1"/>
    <xf numFmtId="0" fontId="22" fillId="0" borderId="0" xfId="2" applyFont="1"/>
    <xf numFmtId="0" fontId="21" fillId="0" borderId="0" xfId="2" applyFont="1" applyAlignment="1">
      <alignment horizontal="right"/>
    </xf>
    <xf numFmtId="0" fontId="23" fillId="0" borderId="37" xfId="2" applyFont="1" applyBorder="1" applyAlignment="1">
      <alignment horizontal="center"/>
    </xf>
    <xf numFmtId="49" fontId="23" fillId="0" borderId="37" xfId="2" applyNumberFormat="1" applyFont="1" applyBorder="1" applyAlignment="1">
      <alignment horizontal="left"/>
    </xf>
    <xf numFmtId="0" fontId="29" fillId="0" borderId="0" xfId="2" applyFont="1"/>
    <xf numFmtId="3" fontId="21" fillId="0" borderId="0" xfId="2" applyNumberFormat="1" applyFont="1"/>
    <xf numFmtId="0" fontId="31" fillId="0" borderId="0" xfId="2" applyFont="1"/>
    <xf numFmtId="0" fontId="32" fillId="0" borderId="0" xfId="2" applyFont="1"/>
    <xf numFmtId="3" fontId="32" fillId="0" borderId="0" xfId="2" applyNumberFormat="1" applyFont="1" applyAlignment="1">
      <alignment horizontal="right"/>
    </xf>
    <xf numFmtId="4" fontId="32" fillId="0" borderId="0" xfId="2" applyNumberFormat="1" applyFont="1"/>
    <xf numFmtId="0" fontId="10" fillId="0" borderId="53" xfId="0" applyFont="1" applyBorder="1" applyAlignment="1">
      <alignment horizontal="left" vertical="top" wrapText="1"/>
    </xf>
    <xf numFmtId="0" fontId="10" fillId="0" borderId="53" xfId="0" applyFont="1" applyBorder="1" applyAlignment="1">
      <alignment vertical="center" wrapText="1"/>
    </xf>
    <xf numFmtId="0" fontId="10" fillId="0" borderId="53" xfId="0" applyFont="1" applyBorder="1" applyAlignment="1">
      <alignment vertical="center"/>
    </xf>
    <xf numFmtId="0" fontId="0" fillId="0" borderId="52" xfId="0" applyBorder="1" applyAlignment="1">
      <alignment vertical="center"/>
    </xf>
    <xf numFmtId="49" fontId="0" fillId="0" borderId="57" xfId="0" applyNumberFormat="1" applyBorder="1" applyAlignment="1">
      <alignment vertical="center"/>
    </xf>
    <xf numFmtId="0" fontId="0" fillId="3" borderId="52" xfId="0" applyFill="1" applyBorder="1" applyAlignment="1">
      <alignment vertical="center"/>
    </xf>
    <xf numFmtId="49" fontId="0" fillId="3" borderId="57" xfId="0" applyNumberFormat="1" applyFill="1" applyBorder="1" applyAlignment="1">
      <alignment vertical="center"/>
    </xf>
    <xf numFmtId="0" fontId="0" fillId="4" borderId="52" xfId="0" applyFill="1" applyBorder="1"/>
    <xf numFmtId="49" fontId="0" fillId="4" borderId="52" xfId="0" applyNumberFormat="1" applyFill="1" applyBorder="1"/>
    <xf numFmtId="0" fontId="0" fillId="4" borderId="52" xfId="0" applyFill="1" applyBorder="1" applyAlignment="1">
      <alignment horizontal="center"/>
    </xf>
    <xf numFmtId="0" fontId="0" fillId="4" borderId="59" xfId="0" applyFill="1" applyBorder="1"/>
    <xf numFmtId="0" fontId="0" fillId="4" borderId="52" xfId="0" applyFill="1" applyBorder="1" applyAlignment="1">
      <alignment wrapText="1"/>
    </xf>
    <xf numFmtId="0" fontId="10" fillId="3" borderId="56" xfId="0" applyFont="1" applyFill="1" applyBorder="1" applyAlignment="1">
      <alignment vertical="top"/>
    </xf>
    <xf numFmtId="49" fontId="10" fillId="3" borderId="53" xfId="0" applyNumberFormat="1" applyFont="1" applyFill="1" applyBorder="1" applyAlignment="1">
      <alignment vertical="top"/>
    </xf>
    <xf numFmtId="49" fontId="10" fillId="3" borderId="53" xfId="0" applyNumberFormat="1" applyFont="1" applyFill="1" applyBorder="1" applyAlignment="1">
      <alignment horizontal="left" vertical="top" wrapText="1"/>
    </xf>
    <xf numFmtId="0" fontId="10" fillId="3" borderId="53" xfId="0" applyFont="1" applyFill="1" applyBorder="1" applyAlignment="1">
      <alignment horizontal="center" vertical="top" shrinkToFit="1"/>
    </xf>
    <xf numFmtId="165" fontId="10" fillId="3" borderId="53" xfId="0" applyNumberFormat="1" applyFont="1" applyFill="1" applyBorder="1" applyAlignment="1">
      <alignment vertical="top" shrinkToFit="1"/>
    </xf>
    <xf numFmtId="4" fontId="10" fillId="3" borderId="53" xfId="0" applyNumberFormat="1" applyFont="1" applyFill="1" applyBorder="1" applyAlignment="1">
      <alignment vertical="top" shrinkToFit="1"/>
    </xf>
    <xf numFmtId="4" fontId="10" fillId="3" borderId="55" xfId="0" applyNumberFormat="1" applyFont="1" applyFill="1" applyBorder="1" applyAlignment="1">
      <alignment vertical="top" shrinkToFit="1"/>
    </xf>
    <xf numFmtId="0" fontId="16" fillId="0" borderId="60" xfId="0" applyFont="1" applyBorder="1" applyAlignment="1">
      <alignment vertical="top"/>
    </xf>
    <xf numFmtId="49" fontId="16" fillId="0" borderId="61" xfId="0" applyNumberFormat="1" applyFont="1" applyBorder="1" applyAlignment="1">
      <alignment vertical="top"/>
    </xf>
    <xf numFmtId="49" fontId="16" fillId="0" borderId="61" xfId="0" applyNumberFormat="1" applyFont="1" applyBorder="1" applyAlignment="1">
      <alignment horizontal="left" vertical="top" wrapText="1"/>
    </xf>
    <xf numFmtId="0" fontId="16" fillId="0" borderId="61" xfId="0" applyFont="1" applyBorder="1" applyAlignment="1">
      <alignment horizontal="center" vertical="top" shrinkToFit="1"/>
    </xf>
    <xf numFmtId="165" fontId="16" fillId="0" borderId="61" xfId="0" applyNumberFormat="1" applyFont="1" applyBorder="1" applyAlignment="1">
      <alignment vertical="top" shrinkToFit="1"/>
    </xf>
    <xf numFmtId="4" fontId="16" fillId="0" borderId="61" xfId="0" applyNumberFormat="1" applyFont="1" applyBorder="1" applyAlignment="1">
      <alignment vertical="top" shrinkToFit="1"/>
    </xf>
    <xf numFmtId="4" fontId="16" fillId="0" borderId="62" xfId="0" applyNumberFormat="1" applyFont="1" applyBorder="1" applyAlignment="1">
      <alignment vertical="top" shrinkToFit="1"/>
    </xf>
    <xf numFmtId="0" fontId="16" fillId="0" borderId="63" xfId="0" applyFont="1" applyBorder="1" applyAlignment="1">
      <alignment vertical="top"/>
    </xf>
    <xf numFmtId="49" fontId="16" fillId="0" borderId="64" xfId="0" applyNumberFormat="1" applyFont="1" applyBorder="1" applyAlignment="1">
      <alignment vertical="top"/>
    </xf>
    <xf numFmtId="49" fontId="16" fillId="0" borderId="64" xfId="0" applyNumberFormat="1" applyFont="1" applyBorder="1" applyAlignment="1">
      <alignment horizontal="left" vertical="top" wrapText="1"/>
    </xf>
    <xf numFmtId="0" fontId="16" fillId="0" borderId="64" xfId="0" applyFont="1" applyBorder="1" applyAlignment="1">
      <alignment horizontal="center" vertical="top" shrinkToFit="1"/>
    </xf>
    <xf numFmtId="165" fontId="16" fillId="0" borderId="64" xfId="0" applyNumberFormat="1" applyFont="1" applyBorder="1" applyAlignment="1">
      <alignment vertical="top" shrinkToFit="1"/>
    </xf>
    <xf numFmtId="4" fontId="16" fillId="0" borderId="65" xfId="0" applyNumberFormat="1" applyFont="1" applyBorder="1" applyAlignment="1">
      <alignment vertical="top" shrinkToFit="1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top" inden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8" fillId="0" borderId="5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49" fontId="22" fillId="5" borderId="52" xfId="2" applyNumberFormat="1" applyFont="1" applyFill="1" applyBorder="1"/>
    <xf numFmtId="0" fontId="22" fillId="5" borderId="58" xfId="2" applyFont="1" applyFill="1" applyBorder="1" applyAlignment="1">
      <alignment horizontal="center"/>
    </xf>
    <xf numFmtId="0" fontId="22" fillId="5" borderId="52" xfId="2" applyFont="1" applyFill="1" applyBorder="1" applyAlignment="1">
      <alignment horizontal="center"/>
    </xf>
    <xf numFmtId="0" fontId="22" fillId="5" borderId="52" xfId="2" applyFont="1" applyFill="1" applyBorder="1" applyAlignment="1">
      <alignment horizontal="center" wrapText="1"/>
    </xf>
    <xf numFmtId="0" fontId="21" fillId="9" borderId="52" xfId="2" applyFont="1" applyFill="1" applyBorder="1"/>
    <xf numFmtId="0" fontId="23" fillId="0" borderId="59" xfId="2" applyFont="1" applyBorder="1"/>
    <xf numFmtId="0" fontId="21" fillId="0" borderId="57" xfId="2" applyFont="1" applyBorder="1" applyAlignment="1">
      <alignment horizontal="center"/>
    </xf>
    <xf numFmtId="0" fontId="21" fillId="0" borderId="57" xfId="2" applyFont="1" applyBorder="1" applyAlignment="1">
      <alignment horizontal="right"/>
    </xf>
    <xf numFmtId="0" fontId="21" fillId="0" borderId="58" xfId="2" applyFont="1" applyBorder="1"/>
    <xf numFmtId="0" fontId="21" fillId="0" borderId="56" xfId="2" applyFont="1" applyBorder="1"/>
    <xf numFmtId="0" fontId="21" fillId="0" borderId="55" xfId="2" applyFont="1" applyBorder="1"/>
    <xf numFmtId="0" fontId="21" fillId="0" borderId="52" xfId="2" applyFont="1" applyBorder="1"/>
    <xf numFmtId="0" fontId="24" fillId="0" borderId="54" xfId="2" applyFont="1" applyBorder="1" applyAlignment="1">
      <alignment horizontal="center" vertical="top"/>
    </xf>
    <xf numFmtId="49" fontId="24" fillId="0" borderId="54" xfId="2" applyNumberFormat="1" applyFont="1" applyBorder="1" applyAlignment="1">
      <alignment horizontal="left" vertical="top"/>
    </xf>
    <xf numFmtId="0" fontId="24" fillId="0" borderId="54" xfId="2" applyFont="1" applyBorder="1" applyAlignment="1">
      <alignment vertical="top" wrapText="1"/>
    </xf>
    <xf numFmtId="49" fontId="24" fillId="0" borderId="54" xfId="2" applyNumberFormat="1" applyFont="1" applyBorder="1" applyAlignment="1">
      <alignment horizontal="center" shrinkToFit="1"/>
    </xf>
    <xf numFmtId="4" fontId="24" fillId="0" borderId="54" xfId="2" applyNumberFormat="1" applyFont="1" applyBorder="1" applyAlignment="1">
      <alignment horizontal="right"/>
    </xf>
    <xf numFmtId="4" fontId="24" fillId="0" borderId="54" xfId="2" applyNumberFormat="1" applyFont="1" applyBorder="1"/>
    <xf numFmtId="166" fontId="24" fillId="0" borderId="54" xfId="2" applyNumberFormat="1" applyFont="1" applyBorder="1"/>
    <xf numFmtId="4" fontId="24" fillId="0" borderId="55" xfId="2" applyNumberFormat="1" applyFont="1" applyBorder="1"/>
    <xf numFmtId="0" fontId="21" fillId="5" borderId="52" xfId="2" applyFont="1" applyFill="1" applyBorder="1" applyAlignment="1">
      <alignment horizontal="center"/>
    </xf>
    <xf numFmtId="49" fontId="30" fillId="5" borderId="52" xfId="2" applyNumberFormat="1" applyFont="1" applyFill="1" applyBorder="1" applyAlignment="1">
      <alignment horizontal="left"/>
    </xf>
    <xf numFmtId="0" fontId="30" fillId="5" borderId="59" xfId="2" applyFont="1" applyFill="1" applyBorder="1"/>
    <xf numFmtId="0" fontId="21" fillId="5" borderId="57" xfId="2" applyFont="1" applyFill="1" applyBorder="1" applyAlignment="1">
      <alignment horizontal="center"/>
    </xf>
    <xf numFmtId="4" fontId="21" fillId="5" borderId="57" xfId="2" applyNumberFormat="1" applyFont="1" applyFill="1" applyBorder="1" applyAlignment="1">
      <alignment horizontal="right"/>
    </xf>
    <xf numFmtId="4" fontId="21" fillId="5" borderId="58" xfId="2" applyNumberFormat="1" applyFont="1" applyFill="1" applyBorder="1" applyAlignment="1">
      <alignment horizontal="right"/>
    </xf>
    <xf numFmtId="4" fontId="23" fillId="5" borderId="52" xfId="2" applyNumberFormat="1" applyFont="1" applyFill="1" applyBorder="1"/>
    <xf numFmtId="0" fontId="21" fillId="5" borderId="57" xfId="2" applyFont="1" applyFill="1" applyBorder="1"/>
    <xf numFmtId="4" fontId="23" fillId="5" borderId="58" xfId="2" applyNumberFormat="1" applyFont="1" applyFill="1" applyBorder="1"/>
    <xf numFmtId="0" fontId="10" fillId="3" borderId="52" xfId="0" applyFont="1" applyFill="1" applyBorder="1" applyAlignment="1">
      <alignment vertical="top"/>
    </xf>
    <xf numFmtId="4" fontId="10" fillId="3" borderId="52" xfId="0" applyNumberFormat="1" applyFont="1" applyFill="1" applyBorder="1" applyAlignment="1">
      <alignment vertical="top"/>
    </xf>
    <xf numFmtId="49" fontId="34" fillId="6" borderId="52" xfId="0" applyNumberFormat="1" applyFont="1" applyFill="1" applyBorder="1" applyAlignment="1">
      <alignment horizontal="left"/>
    </xf>
    <xf numFmtId="0" fontId="16" fillId="0" borderId="52" xfId="0" applyFont="1" applyBorder="1" applyAlignment="1">
      <alignment vertical="top"/>
    </xf>
    <xf numFmtId="49" fontId="33" fillId="7" borderId="52" xfId="0" applyNumberFormat="1" applyFont="1" applyFill="1" applyBorder="1" applyAlignment="1">
      <alignment horizontal="left"/>
    </xf>
    <xf numFmtId="49" fontId="33" fillId="7" borderId="52" xfId="0" applyNumberFormat="1" applyFont="1" applyFill="1" applyBorder="1" applyAlignment="1">
      <alignment horizontal="left" wrapText="1"/>
    </xf>
    <xf numFmtId="4" fontId="33" fillId="7" borderId="52" xfId="0" applyNumberFormat="1" applyFont="1" applyFill="1" applyBorder="1" applyAlignment="1">
      <alignment horizontal="right"/>
    </xf>
    <xf numFmtId="4" fontId="0" fillId="0" borderId="52" xfId="0" applyNumberFormat="1" applyBorder="1" applyAlignment="1">
      <alignment vertical="top"/>
    </xf>
    <xf numFmtId="4" fontId="16" fillId="0" borderId="52" xfId="0" applyNumberFormat="1" applyFont="1" applyBorder="1" applyAlignment="1">
      <alignment vertical="top" shrinkToFit="1"/>
    </xf>
    <xf numFmtId="4" fontId="34" fillId="6" borderId="52" xfId="0" applyNumberFormat="1" applyFont="1" applyFill="1" applyBorder="1" applyAlignment="1">
      <alignment horizontal="right"/>
    </xf>
    <xf numFmtId="0" fontId="0" fillId="0" borderId="52" xfId="0" applyBorder="1"/>
    <xf numFmtId="49" fontId="33" fillId="7" borderId="51" xfId="0" applyNumberFormat="1" applyFont="1" applyFill="1" applyBorder="1" applyAlignment="1">
      <alignment horizontal="left" wrapText="1"/>
    </xf>
    <xf numFmtId="49" fontId="33" fillId="7" borderId="51" xfId="0" applyNumberFormat="1" applyFont="1" applyFill="1" applyBorder="1" applyAlignment="1">
      <alignment horizontal="left"/>
    </xf>
    <xf numFmtId="4" fontId="33" fillId="7" borderId="51" xfId="0" applyNumberFormat="1" applyFont="1" applyFill="1" applyBorder="1" applyAlignment="1">
      <alignment horizontal="right"/>
    </xf>
    <xf numFmtId="49" fontId="33" fillId="7" borderId="0" xfId="0" applyNumberFormat="1" applyFont="1" applyFill="1" applyAlignment="1">
      <alignment horizontal="left" wrapText="1"/>
    </xf>
    <xf numFmtId="49" fontId="33" fillId="7" borderId="0" xfId="0" applyNumberFormat="1" applyFont="1" applyFill="1" applyAlignment="1">
      <alignment horizontal="left"/>
    </xf>
    <xf numFmtId="49" fontId="34" fillId="6" borderId="52" xfId="0" applyNumberFormat="1" applyFont="1" applyFill="1" applyBorder="1" applyAlignment="1">
      <alignment horizontal="left" wrapText="1"/>
    </xf>
    <xf numFmtId="49" fontId="33" fillId="7" borderId="66" xfId="0" applyNumberFormat="1" applyFont="1" applyFill="1" applyBorder="1" applyAlignment="1">
      <alignment horizontal="left" wrapText="1"/>
    </xf>
    <xf numFmtId="4" fontId="33" fillId="7" borderId="52" xfId="0" applyNumberFormat="1" applyFont="1" applyFill="1" applyBorder="1" applyAlignment="1">
      <alignment horizontal="left"/>
    </xf>
    <xf numFmtId="0" fontId="20" fillId="0" borderId="0" xfId="13" applyFont="1"/>
    <xf numFmtId="0" fontId="1" fillId="0" borderId="0" xfId="13"/>
    <xf numFmtId="0" fontId="20" fillId="0" borderId="52" xfId="13" applyFont="1" applyBorder="1" applyAlignment="1">
      <alignment vertical="center"/>
    </xf>
    <xf numFmtId="49" fontId="20" fillId="0" borderId="57" xfId="13" applyNumberFormat="1" applyFont="1" applyBorder="1" applyAlignment="1">
      <alignment vertical="center"/>
    </xf>
    <xf numFmtId="0" fontId="20" fillId="10" borderId="52" xfId="13" applyFont="1" applyFill="1" applyBorder="1" applyAlignment="1">
      <alignment vertical="center"/>
    </xf>
    <xf numFmtId="49" fontId="20" fillId="10" borderId="57" xfId="13" applyNumberFormat="1" applyFont="1" applyFill="1" applyBorder="1" applyAlignment="1">
      <alignment vertical="center"/>
    </xf>
    <xf numFmtId="0" fontId="1" fillId="4" borderId="52" xfId="13" applyFill="1" applyBorder="1"/>
    <xf numFmtId="49" fontId="1" fillId="4" borderId="52" xfId="13" applyNumberFormat="1" applyFill="1" applyBorder="1"/>
    <xf numFmtId="0" fontId="1" fillId="4" borderId="52" xfId="13" applyFill="1" applyBorder="1" applyAlignment="1">
      <alignment horizontal="center"/>
    </xf>
    <xf numFmtId="0" fontId="1" fillId="4" borderId="59" xfId="13" applyFill="1" applyBorder="1"/>
    <xf numFmtId="0" fontId="1" fillId="8" borderId="52" xfId="13" applyFill="1" applyBorder="1" applyAlignment="1">
      <alignment wrapText="1"/>
    </xf>
    <xf numFmtId="0" fontId="1" fillId="4" borderId="52" xfId="13" applyFill="1" applyBorder="1" applyAlignment="1">
      <alignment wrapText="1"/>
    </xf>
    <xf numFmtId="0" fontId="10" fillId="3" borderId="56" xfId="13" applyFont="1" applyFill="1" applyBorder="1" applyAlignment="1">
      <alignment vertical="top"/>
    </xf>
    <xf numFmtId="49" fontId="10" fillId="3" borderId="53" xfId="13" applyNumberFormat="1" applyFont="1" applyFill="1" applyBorder="1" applyAlignment="1">
      <alignment vertical="top"/>
    </xf>
    <xf numFmtId="49" fontId="10" fillId="3" borderId="53" xfId="13" applyNumberFormat="1" applyFont="1" applyFill="1" applyBorder="1" applyAlignment="1">
      <alignment horizontal="left" vertical="top" wrapText="1"/>
    </xf>
    <xf numFmtId="0" fontId="10" fillId="3" borderId="53" xfId="13" applyFont="1" applyFill="1" applyBorder="1" applyAlignment="1">
      <alignment horizontal="center" vertical="top" shrinkToFit="1"/>
    </xf>
    <xf numFmtId="165" fontId="10" fillId="3" borderId="53" xfId="13" applyNumberFormat="1" applyFont="1" applyFill="1" applyBorder="1" applyAlignment="1">
      <alignment vertical="top" shrinkToFit="1"/>
    </xf>
    <xf numFmtId="4" fontId="10" fillId="3" borderId="53" xfId="13" applyNumberFormat="1" applyFont="1" applyFill="1" applyBorder="1" applyAlignment="1">
      <alignment vertical="top" shrinkToFit="1"/>
    </xf>
    <xf numFmtId="4" fontId="10" fillId="11" borderId="53" xfId="13" applyNumberFormat="1" applyFont="1" applyFill="1" applyBorder="1" applyAlignment="1">
      <alignment vertical="top" shrinkToFit="1"/>
    </xf>
    <xf numFmtId="165" fontId="10" fillId="11" borderId="53" xfId="13" applyNumberFormat="1" applyFont="1" applyFill="1" applyBorder="1" applyAlignment="1">
      <alignment vertical="top" shrinkToFit="1"/>
    </xf>
    <xf numFmtId="0" fontId="16" fillId="0" borderId="63" xfId="13" applyFont="1" applyBorder="1" applyAlignment="1">
      <alignment vertical="top"/>
    </xf>
    <xf numFmtId="49" fontId="16" fillId="0" borderId="64" xfId="13" applyNumberFormat="1" applyFont="1" applyBorder="1" applyAlignment="1">
      <alignment vertical="top"/>
    </xf>
    <xf numFmtId="49" fontId="16" fillId="0" borderId="64" xfId="13" applyNumberFormat="1" applyFont="1" applyBorder="1" applyAlignment="1">
      <alignment horizontal="left" vertical="top" wrapText="1"/>
    </xf>
    <xf numFmtId="0" fontId="16" fillId="0" borderId="64" xfId="13" applyFont="1" applyBorder="1" applyAlignment="1">
      <alignment horizontal="center" vertical="top" shrinkToFit="1"/>
    </xf>
    <xf numFmtId="165" fontId="16" fillId="0" borderId="64" xfId="13" applyNumberFormat="1" applyFont="1" applyBorder="1" applyAlignment="1">
      <alignment vertical="top" shrinkToFit="1"/>
    </xf>
    <xf numFmtId="4" fontId="16" fillId="12" borderId="64" xfId="13" applyNumberFormat="1" applyFont="1" applyFill="1" applyBorder="1" applyAlignment="1" applyProtection="1">
      <alignment vertical="top" shrinkToFit="1"/>
      <protection locked="0"/>
    </xf>
    <xf numFmtId="4" fontId="16" fillId="0" borderId="64" xfId="13" applyNumberFormat="1" applyFont="1" applyBorder="1" applyAlignment="1">
      <alignment vertical="top" shrinkToFit="1"/>
    </xf>
    <xf numFmtId="0" fontId="16" fillId="0" borderId="59" xfId="13" applyFont="1" applyBorder="1" applyAlignment="1">
      <alignment vertical="top"/>
    </xf>
    <xf numFmtId="49" fontId="16" fillId="0" borderId="57" xfId="13" applyNumberFormat="1" applyFont="1" applyBorder="1" applyAlignment="1">
      <alignment vertical="top"/>
    </xf>
    <xf numFmtId="4" fontId="16" fillId="0" borderId="57" xfId="13" applyNumberFormat="1" applyFont="1" applyBorder="1" applyAlignment="1" applyProtection="1">
      <alignment vertical="top" shrinkToFit="1"/>
      <protection locked="0"/>
    </xf>
    <xf numFmtId="4" fontId="16" fillId="0" borderId="57" xfId="13" applyNumberFormat="1" applyFont="1" applyBorder="1" applyAlignment="1">
      <alignment vertical="top" shrinkToFit="1"/>
    </xf>
    <xf numFmtId="165" fontId="16" fillId="0" borderId="57" xfId="13" applyNumberFormat="1" applyFont="1" applyBorder="1" applyAlignment="1">
      <alignment vertical="top" shrinkToFit="1"/>
    </xf>
    <xf numFmtId="4" fontId="16" fillId="0" borderId="67" xfId="13" applyNumberFormat="1" applyFont="1" applyBorder="1" applyAlignment="1">
      <alignment vertical="top" shrinkToFit="1"/>
    </xf>
    <xf numFmtId="0" fontId="16" fillId="0" borderId="56" xfId="13" applyFont="1" applyBorder="1" applyAlignment="1">
      <alignment vertical="top"/>
    </xf>
    <xf numFmtId="49" fontId="16" fillId="0" borderId="53" xfId="13" applyNumberFormat="1" applyFont="1" applyBorder="1" applyAlignment="1">
      <alignment vertical="top"/>
    </xf>
    <xf numFmtId="4" fontId="16" fillId="0" borderId="53" xfId="13" applyNumberFormat="1" applyFont="1" applyBorder="1" applyAlignment="1" applyProtection="1">
      <alignment vertical="top" shrinkToFit="1"/>
      <protection locked="0"/>
    </xf>
    <xf numFmtId="4" fontId="16" fillId="0" borderId="53" xfId="13" applyNumberFormat="1" applyFont="1" applyBorder="1" applyAlignment="1">
      <alignment vertical="top" shrinkToFit="1"/>
    </xf>
    <xf numFmtId="165" fontId="16" fillId="0" borderId="53" xfId="13" applyNumberFormat="1" applyFont="1" applyBorder="1" applyAlignment="1">
      <alignment vertical="top" shrinkToFit="1"/>
    </xf>
    <xf numFmtId="4" fontId="16" fillId="0" borderId="68" xfId="13" applyNumberFormat="1" applyFont="1" applyBorder="1" applyAlignment="1">
      <alignment vertical="top" shrinkToFit="1"/>
    </xf>
    <xf numFmtId="0" fontId="16" fillId="0" borderId="10" xfId="13" applyFont="1" applyBorder="1" applyAlignment="1">
      <alignment vertical="top"/>
    </xf>
    <xf numFmtId="49" fontId="16" fillId="0" borderId="6" xfId="13" applyNumberFormat="1" applyFont="1" applyBorder="1" applyAlignment="1">
      <alignment vertical="top"/>
    </xf>
    <xf numFmtId="4" fontId="16" fillId="0" borderId="6" xfId="13" applyNumberFormat="1" applyFont="1" applyBorder="1" applyAlignment="1" applyProtection="1">
      <alignment vertical="top" shrinkToFit="1"/>
      <protection locked="0"/>
    </xf>
    <xf numFmtId="4" fontId="16" fillId="0" borderId="6" xfId="13" applyNumberFormat="1" applyFont="1" applyBorder="1" applyAlignment="1">
      <alignment vertical="top" shrinkToFit="1"/>
    </xf>
    <xf numFmtId="165" fontId="16" fillId="0" borderId="6" xfId="13" applyNumberFormat="1" applyFont="1" applyBorder="1" applyAlignment="1">
      <alignment vertical="top" shrinkToFit="1"/>
    </xf>
    <xf numFmtId="4" fontId="16" fillId="0" borderId="69" xfId="13" applyNumberFormat="1" applyFont="1" applyBorder="1" applyAlignment="1">
      <alignment vertical="top" shrinkToFit="1"/>
    </xf>
    <xf numFmtId="4" fontId="16" fillId="0" borderId="55" xfId="13" applyNumberFormat="1" applyFont="1" applyBorder="1" applyAlignment="1">
      <alignment vertical="top" shrinkToFit="1"/>
    </xf>
    <xf numFmtId="0" fontId="16" fillId="0" borderId="26" xfId="13" applyFont="1" applyBorder="1" applyAlignment="1">
      <alignment vertical="top"/>
    </xf>
    <xf numFmtId="49" fontId="16" fillId="0" borderId="0" xfId="13" applyNumberFormat="1" applyFont="1" applyAlignment="1">
      <alignment vertical="top"/>
    </xf>
    <xf numFmtId="4" fontId="16" fillId="0" borderId="0" xfId="13" applyNumberFormat="1" applyFont="1" applyAlignment="1" applyProtection="1">
      <alignment vertical="top" shrinkToFit="1"/>
      <protection locked="0"/>
    </xf>
    <xf numFmtId="4" fontId="16" fillId="0" borderId="0" xfId="13" applyNumberFormat="1" applyFont="1" applyAlignment="1">
      <alignment vertical="top" shrinkToFit="1"/>
    </xf>
    <xf numFmtId="165" fontId="16" fillId="0" borderId="0" xfId="13" applyNumberFormat="1" applyFont="1" applyAlignment="1">
      <alignment vertical="top" shrinkToFit="1"/>
    </xf>
    <xf numFmtId="4" fontId="16" fillId="0" borderId="36" xfId="13" applyNumberFormat="1" applyFont="1" applyBorder="1" applyAlignment="1">
      <alignment vertical="top" shrinkToFit="1"/>
    </xf>
    <xf numFmtId="4" fontId="16" fillId="0" borderId="39" xfId="13" applyNumberFormat="1" applyFont="1" applyBorder="1" applyAlignment="1">
      <alignment vertical="top" shrinkToFit="1"/>
    </xf>
    <xf numFmtId="4" fontId="16" fillId="0" borderId="70" xfId="13" applyNumberFormat="1" applyFont="1" applyBorder="1" applyAlignment="1">
      <alignment vertical="top" shrinkToFit="1"/>
    </xf>
    <xf numFmtId="0" fontId="35" fillId="0" borderId="53" xfId="13" applyFont="1" applyBorder="1" applyAlignment="1">
      <alignment vertical="top" wrapText="1"/>
    </xf>
    <xf numFmtId="0" fontId="35" fillId="0" borderId="0" xfId="13" applyFont="1" applyAlignment="1">
      <alignment vertical="top" wrapText="1"/>
    </xf>
    <xf numFmtId="0" fontId="35" fillId="0" borderId="6" xfId="13" applyFont="1" applyBorder="1" applyAlignment="1">
      <alignment vertical="top" wrapText="1"/>
    </xf>
    <xf numFmtId="0" fontId="1" fillId="13" borderId="0" xfId="13" applyFill="1"/>
    <xf numFmtId="16" fontId="37" fillId="14" borderId="50" xfId="14" applyNumberFormat="1" applyFont="1" applyFill="1" applyBorder="1" applyAlignment="1">
      <alignment horizontal="center" vertical="center"/>
    </xf>
    <xf numFmtId="0" fontId="38" fillId="14" borderId="71" xfId="14" applyFont="1" applyFill="1" applyBorder="1" applyAlignment="1">
      <alignment horizontal="center" vertical="center"/>
    </xf>
    <xf numFmtId="168" fontId="40" fillId="14" borderId="71" xfId="14" applyNumberFormat="1" applyFont="1" applyFill="1" applyBorder="1" applyAlignment="1">
      <alignment horizontal="right" vertical="center"/>
    </xf>
    <xf numFmtId="14" fontId="40" fillId="14" borderId="72" xfId="14" applyNumberFormat="1" applyFont="1" applyFill="1" applyBorder="1" applyAlignment="1">
      <alignment horizontal="left" vertical="center"/>
    </xf>
    <xf numFmtId="0" fontId="36" fillId="0" borderId="0" xfId="14" applyAlignment="1">
      <alignment horizontal="left" vertical="top"/>
    </xf>
    <xf numFmtId="0" fontId="36" fillId="0" borderId="0" xfId="14"/>
    <xf numFmtId="0" fontId="41" fillId="0" borderId="38" xfId="14" applyFont="1" applyBorder="1" applyAlignment="1">
      <alignment horizontal="center" vertical="center" wrapText="1"/>
    </xf>
    <xf numFmtId="0" fontId="41" fillId="0" borderId="74" xfId="14" applyFont="1" applyBorder="1" applyAlignment="1">
      <alignment horizontal="center" vertical="center"/>
    </xf>
    <xf numFmtId="0" fontId="41" fillId="0" borderId="74" xfId="14" applyFont="1" applyBorder="1" applyAlignment="1">
      <alignment horizontal="center" vertical="center" wrapText="1"/>
    </xf>
    <xf numFmtId="0" fontId="41" fillId="0" borderId="74" xfId="14" applyFont="1" applyBorder="1" applyAlignment="1">
      <alignment horizontal="center" vertical="top" wrapText="1"/>
    </xf>
    <xf numFmtId="168" fontId="41" fillId="0" borderId="74" xfId="14" applyNumberFormat="1" applyFont="1" applyBorder="1" applyAlignment="1">
      <alignment horizontal="center" vertical="center" wrapText="1"/>
    </xf>
    <xf numFmtId="0" fontId="41" fillId="0" borderId="75" xfId="14" applyFont="1" applyBorder="1" applyAlignment="1">
      <alignment horizontal="center" vertical="center" wrapText="1"/>
    </xf>
    <xf numFmtId="0" fontId="43" fillId="0" borderId="38" xfId="14" applyFont="1" applyBorder="1" applyAlignment="1">
      <alignment horizontal="center" vertical="top"/>
    </xf>
    <xf numFmtId="0" fontId="43" fillId="0" borderId="74" xfId="14" applyFont="1" applyBorder="1" applyAlignment="1">
      <alignment horizontal="left" vertical="top" wrapText="1"/>
    </xf>
    <xf numFmtId="0" fontId="43" fillId="0" borderId="74" xfId="14" applyFont="1" applyBorder="1" applyAlignment="1">
      <alignment horizontal="right" vertical="top"/>
    </xf>
    <xf numFmtId="0" fontId="43" fillId="0" borderId="74" xfId="14" applyFont="1" applyBorder="1" applyAlignment="1">
      <alignment horizontal="right" vertical="top" wrapText="1"/>
    </xf>
    <xf numFmtId="0" fontId="44" fillId="0" borderId="74" xfId="14" applyFont="1" applyBorder="1" applyAlignment="1">
      <alignment horizontal="left" vertical="top" wrapText="1"/>
    </xf>
    <xf numFmtId="168" fontId="43" fillId="0" borderId="75" xfId="14" applyNumberFormat="1" applyFont="1" applyBorder="1" applyAlignment="1">
      <alignment horizontal="right" vertical="top"/>
    </xf>
    <xf numFmtId="0" fontId="46" fillId="0" borderId="0" xfId="14" applyFont="1"/>
    <xf numFmtId="0" fontId="44" fillId="0" borderId="74" xfId="14" applyFont="1" applyBorder="1" applyAlignment="1">
      <alignment vertical="top" wrapText="1"/>
    </xf>
    <xf numFmtId="0" fontId="47" fillId="0" borderId="74" xfId="14" applyFont="1" applyBorder="1" applyAlignment="1">
      <alignment horizontal="right" vertical="top" wrapText="1"/>
    </xf>
    <xf numFmtId="167" fontId="44" fillId="0" borderId="74" xfId="14" applyNumberFormat="1" applyFont="1" applyBorder="1" applyAlignment="1">
      <alignment horizontal="left" vertical="top" wrapText="1"/>
    </xf>
    <xf numFmtId="0" fontId="43" fillId="0" borderId="74" xfId="14" applyFont="1" applyBorder="1" applyAlignment="1">
      <alignment horizontal="center" vertical="top" wrapText="1"/>
    </xf>
    <xf numFmtId="0" fontId="36" fillId="0" borderId="0" xfId="14" applyAlignment="1">
      <alignment horizontal="left" vertical="top" wrapText="1"/>
    </xf>
    <xf numFmtId="0" fontId="36" fillId="0" borderId="0" xfId="14" applyAlignment="1">
      <alignment horizontal="right" vertical="top"/>
    </xf>
    <xf numFmtId="168" fontId="49" fillId="0" borderId="72" xfId="14" applyNumberFormat="1" applyFont="1" applyBorder="1"/>
    <xf numFmtId="0" fontId="36" fillId="0" borderId="0" xfId="14" applyAlignment="1">
      <alignment horizontal="right"/>
    </xf>
    <xf numFmtId="0" fontId="50" fillId="0" borderId="0" xfId="14" applyFont="1"/>
    <xf numFmtId="168" fontId="40" fillId="0" borderId="0" xfId="14" applyNumberFormat="1" applyFont="1" applyAlignment="1">
      <alignment horizontal="right" vertical="top"/>
    </xf>
    <xf numFmtId="0" fontId="0" fillId="0" borderId="74" xfId="0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4" borderId="74" xfId="0" applyFill="1" applyBorder="1"/>
    <xf numFmtId="49" fontId="0" fillId="4" borderId="74" xfId="0" applyNumberFormat="1" applyFill="1" applyBorder="1"/>
    <xf numFmtId="0" fontId="0" fillId="4" borderId="74" xfId="0" applyFill="1" applyBorder="1" applyAlignment="1">
      <alignment horizontal="center"/>
    </xf>
    <xf numFmtId="0" fontId="0" fillId="4" borderId="77" xfId="0" applyFill="1" applyBorder="1"/>
    <xf numFmtId="0" fontId="0" fillId="4" borderId="74" xfId="0" applyFill="1" applyBorder="1" applyAlignment="1">
      <alignment wrapText="1"/>
    </xf>
    <xf numFmtId="0" fontId="16" fillId="0" borderId="78" xfId="0" applyFont="1" applyBorder="1" applyAlignment="1">
      <alignment vertical="top"/>
    </xf>
    <xf numFmtId="49" fontId="16" fillId="0" borderId="79" xfId="0" applyNumberFormat="1" applyFont="1" applyBorder="1" applyAlignment="1">
      <alignment vertical="top"/>
    </xf>
    <xf numFmtId="49" fontId="16" fillId="0" borderId="79" xfId="0" applyNumberFormat="1" applyFont="1" applyBorder="1" applyAlignment="1">
      <alignment horizontal="left" vertical="top" wrapText="1"/>
    </xf>
    <xf numFmtId="0" fontId="16" fillId="0" borderId="79" xfId="0" applyFont="1" applyBorder="1" applyAlignment="1">
      <alignment horizontal="center" vertical="top" shrinkToFit="1"/>
    </xf>
    <xf numFmtId="165" fontId="16" fillId="0" borderId="79" xfId="0" applyNumberFormat="1" applyFont="1" applyBorder="1" applyAlignment="1">
      <alignment vertical="top" shrinkToFit="1"/>
    </xf>
    <xf numFmtId="4" fontId="16" fillId="12" borderId="79" xfId="0" applyNumberFormat="1" applyFont="1" applyFill="1" applyBorder="1" applyAlignment="1" applyProtection="1">
      <alignment vertical="top" shrinkToFit="1"/>
      <protection locked="0"/>
    </xf>
    <xf numFmtId="4" fontId="16" fillId="0" borderId="79" xfId="0" applyNumberFormat="1" applyFont="1" applyBorder="1" applyAlignment="1">
      <alignment vertical="top" shrinkToFit="1"/>
    </xf>
    <xf numFmtId="4" fontId="16" fillId="0" borderId="80" xfId="0" applyNumberFormat="1" applyFont="1" applyBorder="1" applyAlignment="1">
      <alignment vertical="top" shrinkToFit="1"/>
    </xf>
    <xf numFmtId="4" fontId="16" fillId="12" borderId="61" xfId="0" applyNumberFormat="1" applyFont="1" applyFill="1" applyBorder="1" applyAlignment="1" applyProtection="1">
      <alignment vertical="top" shrinkToFit="1"/>
      <protection locked="0"/>
    </xf>
    <xf numFmtId="49" fontId="16" fillId="0" borderId="81" xfId="0" applyNumberFormat="1" applyFont="1" applyBorder="1" applyAlignment="1">
      <alignment vertical="top"/>
    </xf>
    <xf numFmtId="49" fontId="16" fillId="0" borderId="81" xfId="0" applyNumberFormat="1" applyFont="1" applyBorder="1" applyAlignment="1">
      <alignment horizontal="left" vertical="top" wrapText="1"/>
    </xf>
    <xf numFmtId="0" fontId="16" fillId="0" borderId="81" xfId="0" applyFont="1" applyBorder="1" applyAlignment="1">
      <alignment horizontal="center" vertical="top" shrinkToFit="1"/>
    </xf>
    <xf numFmtId="165" fontId="16" fillId="0" borderId="81" xfId="0" applyNumberFormat="1" applyFont="1" applyBorder="1" applyAlignment="1">
      <alignment vertical="top" shrinkToFit="1"/>
    </xf>
    <xf numFmtId="4" fontId="16" fillId="12" borderId="81" xfId="0" applyNumberFormat="1" applyFont="1" applyFill="1" applyBorder="1" applyAlignment="1" applyProtection="1">
      <alignment vertical="top" shrinkToFit="1"/>
      <protection locked="0"/>
    </xf>
    <xf numFmtId="4" fontId="16" fillId="0" borderId="81" xfId="0" applyNumberFormat="1" applyFont="1" applyBorder="1" applyAlignment="1">
      <alignment vertical="top" shrinkToFit="1"/>
    </xf>
    <xf numFmtId="4" fontId="16" fillId="0" borderId="82" xfId="0" applyNumberFormat="1" applyFont="1" applyBorder="1" applyAlignment="1">
      <alignment vertical="top" shrinkToFit="1"/>
    </xf>
    <xf numFmtId="0" fontId="10" fillId="3" borderId="77" xfId="0" applyFont="1" applyFill="1" applyBorder="1" applyAlignment="1">
      <alignment vertical="top"/>
    </xf>
    <xf numFmtId="49" fontId="10" fillId="3" borderId="57" xfId="0" applyNumberFormat="1" applyFont="1" applyFill="1" applyBorder="1" applyAlignment="1">
      <alignment vertical="top"/>
    </xf>
    <xf numFmtId="49" fontId="10" fillId="3" borderId="57" xfId="0" applyNumberFormat="1" applyFont="1" applyFill="1" applyBorder="1" applyAlignment="1">
      <alignment horizontal="left" vertical="top" wrapText="1"/>
    </xf>
    <xf numFmtId="0" fontId="10" fillId="3" borderId="57" xfId="0" applyFont="1" applyFill="1" applyBorder="1" applyAlignment="1">
      <alignment horizontal="center" vertical="top"/>
    </xf>
    <xf numFmtId="0" fontId="10" fillId="3" borderId="57" xfId="0" applyFont="1" applyFill="1" applyBorder="1" applyAlignment="1">
      <alignment vertical="top"/>
    </xf>
    <xf numFmtId="4" fontId="10" fillId="3" borderId="58" xfId="0" applyNumberFormat="1" applyFont="1" applyFill="1" applyBorder="1" applyAlignment="1">
      <alignment vertical="top" shrinkToFit="1"/>
    </xf>
    <xf numFmtId="4" fontId="16" fillId="16" borderId="64" xfId="0" applyNumberFormat="1" applyFont="1" applyFill="1" applyBorder="1" applyAlignment="1">
      <alignment vertical="top" shrinkToFit="1"/>
    </xf>
    <xf numFmtId="4" fontId="16" fillId="16" borderId="61" xfId="0" applyNumberFormat="1" applyFont="1" applyFill="1" applyBorder="1" applyAlignment="1">
      <alignment vertical="top" shrinkToFit="1"/>
    </xf>
    <xf numFmtId="4" fontId="24" fillId="16" borderId="54" xfId="2" applyNumberFormat="1" applyFont="1" applyFill="1" applyBorder="1" applyAlignment="1">
      <alignment horizontal="right"/>
    </xf>
    <xf numFmtId="4" fontId="33" fillId="16" borderId="52" xfId="0" applyNumberFormat="1" applyFont="1" applyFill="1" applyBorder="1" applyAlignment="1">
      <alignment horizontal="right"/>
    </xf>
    <xf numFmtId="0" fontId="35" fillId="0" borderId="57" xfId="13" applyFont="1" applyBorder="1" applyAlignment="1">
      <alignment vertical="top" wrapText="1"/>
    </xf>
    <xf numFmtId="0" fontId="1" fillId="0" borderId="57" xfId="13" applyBorder="1"/>
    <xf numFmtId="0" fontId="1" fillId="0" borderId="0" xfId="13" applyAlignment="1">
      <alignment horizontal="center"/>
    </xf>
    <xf numFmtId="168" fontId="43" fillId="16" borderId="74" xfId="14" applyNumberFormat="1" applyFont="1" applyFill="1" applyBorder="1" applyAlignment="1">
      <alignment horizontal="right" vertical="top"/>
    </xf>
    <xf numFmtId="168" fontId="45" fillId="16" borderId="74" xfId="14" applyNumberFormat="1" applyFont="1" applyFill="1" applyBorder="1" applyAlignment="1">
      <alignment horizontal="right" vertical="top"/>
    </xf>
    <xf numFmtId="0" fontId="0" fillId="0" borderId="83" xfId="0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4" borderId="83" xfId="0" applyFill="1" applyBorder="1"/>
    <xf numFmtId="49" fontId="0" fillId="4" borderId="83" xfId="0" applyNumberFormat="1" applyFill="1" applyBorder="1"/>
    <xf numFmtId="0" fontId="0" fillId="4" borderId="83" xfId="0" applyFill="1" applyBorder="1" applyAlignment="1">
      <alignment horizontal="center"/>
    </xf>
    <xf numFmtId="0" fontId="0" fillId="4" borderId="84" xfId="0" applyFill="1" applyBorder="1"/>
    <xf numFmtId="0" fontId="0" fillId="4" borderId="83" xfId="0" applyFill="1" applyBorder="1" applyAlignment="1">
      <alignment wrapText="1"/>
    </xf>
    <xf numFmtId="49" fontId="16" fillId="0" borderId="85" xfId="0" applyNumberFormat="1" applyFont="1" applyBorder="1" applyAlignment="1">
      <alignment vertical="top"/>
    </xf>
    <xf numFmtId="49" fontId="16" fillId="0" borderId="85" xfId="0" applyNumberFormat="1" applyFont="1" applyBorder="1" applyAlignment="1">
      <alignment horizontal="left" vertical="top" wrapText="1"/>
    </xf>
    <xf numFmtId="0" fontId="16" fillId="0" borderId="85" xfId="0" applyFont="1" applyBorder="1" applyAlignment="1">
      <alignment horizontal="center" vertical="top" shrinkToFit="1"/>
    </xf>
    <xf numFmtId="165" fontId="16" fillId="0" borderId="85" xfId="0" applyNumberFormat="1" applyFont="1" applyBorder="1" applyAlignment="1">
      <alignment vertical="top" shrinkToFit="1"/>
    </xf>
    <xf numFmtId="4" fontId="16" fillId="16" borderId="85" xfId="0" applyNumberFormat="1" applyFont="1" applyFill="1" applyBorder="1" applyAlignment="1">
      <alignment vertical="top" shrinkToFit="1"/>
    </xf>
    <xf numFmtId="4" fontId="16" fillId="0" borderId="86" xfId="0" applyNumberFormat="1" applyFont="1" applyBorder="1" applyAlignment="1">
      <alignment vertical="top" shrinkToFit="1"/>
    </xf>
    <xf numFmtId="0" fontId="0" fillId="0" borderId="87" xfId="0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4" borderId="87" xfId="0" applyFill="1" applyBorder="1"/>
    <xf numFmtId="49" fontId="0" fillId="4" borderId="87" xfId="0" applyNumberFormat="1" applyFill="1" applyBorder="1"/>
    <xf numFmtId="0" fontId="0" fillId="4" borderId="87" xfId="0" applyFill="1" applyBorder="1" applyAlignment="1">
      <alignment horizontal="center"/>
    </xf>
    <xf numFmtId="0" fontId="0" fillId="4" borderId="87" xfId="0" applyFill="1" applyBorder="1" applyAlignment="1">
      <alignment wrapText="1"/>
    </xf>
    <xf numFmtId="4" fontId="16" fillId="0" borderId="85" xfId="0" applyNumberFormat="1" applyFont="1" applyBorder="1" applyAlignment="1">
      <alignment vertical="top" shrinkToFit="1"/>
    </xf>
    <xf numFmtId="169" fontId="51" fillId="0" borderId="0" xfId="15" applyNumberFormat="1" applyFont="1" applyAlignment="1">
      <alignment horizontal="center"/>
    </xf>
    <xf numFmtId="49" fontId="51" fillId="0" borderId="0" xfId="15" applyNumberFormat="1" applyFont="1" applyAlignment="1">
      <alignment horizontal="center"/>
    </xf>
    <xf numFmtId="49" fontId="51" fillId="0" borderId="0" xfId="16" applyNumberFormat="1" applyFont="1"/>
    <xf numFmtId="170" fontId="51" fillId="0" borderId="0" xfId="15" applyNumberFormat="1" applyFont="1" applyAlignment="1">
      <alignment horizontal="right"/>
    </xf>
    <xf numFmtId="171" fontId="51" fillId="0" borderId="0" xfId="15" applyNumberFormat="1" applyFont="1"/>
    <xf numFmtId="172" fontId="51" fillId="0" borderId="0" xfId="15" applyNumberFormat="1" applyFont="1"/>
    <xf numFmtId="0" fontId="0" fillId="0" borderId="0" xfId="15" applyFont="1"/>
    <xf numFmtId="0" fontId="21" fillId="0" borderId="0" xfId="12"/>
    <xf numFmtId="49" fontId="52" fillId="0" borderId="0" xfId="15" applyNumberFormat="1" applyFont="1" applyAlignment="1">
      <alignment horizontal="center" wrapText="1"/>
    </xf>
    <xf numFmtId="49" fontId="52" fillId="0" borderId="0" xfId="15" applyNumberFormat="1" applyFont="1" applyAlignment="1">
      <alignment wrapText="1"/>
    </xf>
    <xf numFmtId="49" fontId="52" fillId="0" borderId="0" xfId="15" applyNumberFormat="1" applyFont="1" applyAlignment="1">
      <alignment horizontal="right" wrapText="1"/>
    </xf>
    <xf numFmtId="49" fontId="54" fillId="17" borderId="89" xfId="15" applyNumberFormat="1" applyFont="1" applyFill="1" applyBorder="1" applyAlignment="1">
      <alignment vertical="center" wrapText="1"/>
    </xf>
    <xf numFmtId="49" fontId="54" fillId="17" borderId="89" xfId="15" applyNumberFormat="1" applyFont="1" applyFill="1" applyBorder="1" applyAlignment="1">
      <alignment horizontal="center" vertical="center" wrapText="1"/>
    </xf>
    <xf numFmtId="49" fontId="54" fillId="17" borderId="91" xfId="15" applyNumberFormat="1" applyFont="1" applyFill="1" applyBorder="1" applyAlignment="1">
      <alignment horizontal="center" vertical="center" wrapText="1"/>
    </xf>
    <xf numFmtId="49" fontId="54" fillId="17" borderId="92" xfId="15" applyNumberFormat="1" applyFont="1" applyFill="1" applyBorder="1" applyAlignment="1">
      <alignment horizontal="justify" vertical="center" wrapText="1"/>
    </xf>
    <xf numFmtId="49" fontId="54" fillId="17" borderId="92" xfId="15" applyNumberFormat="1" applyFont="1" applyFill="1" applyBorder="1" applyAlignment="1">
      <alignment horizontal="center" vertical="center" wrapText="1"/>
    </xf>
    <xf numFmtId="49" fontId="54" fillId="17" borderId="93" xfId="15" applyNumberFormat="1" applyFont="1" applyFill="1" applyBorder="1" applyAlignment="1">
      <alignment horizontal="center" vertical="center" wrapText="1"/>
    </xf>
    <xf numFmtId="49" fontId="54" fillId="17" borderId="94" xfId="15" applyNumberFormat="1" applyFont="1" applyFill="1" applyBorder="1" applyAlignment="1">
      <alignment horizontal="center" vertical="center" wrapText="1"/>
    </xf>
    <xf numFmtId="49" fontId="52" fillId="0" borderId="95" xfId="15" applyNumberFormat="1" applyFont="1" applyBorder="1" applyAlignment="1">
      <alignment horizontal="center" wrapText="1"/>
    </xf>
    <xf numFmtId="49" fontId="52" fillId="0" borderId="95" xfId="15" applyNumberFormat="1" applyFont="1" applyBorder="1" applyAlignment="1">
      <alignment wrapText="1"/>
    </xf>
    <xf numFmtId="49" fontId="52" fillId="0" borderId="95" xfId="15" applyNumberFormat="1" applyFont="1" applyBorder="1" applyAlignment="1">
      <alignment horizontal="right" wrapText="1"/>
    </xf>
    <xf numFmtId="49" fontId="5" fillId="0" borderId="96" xfId="15" applyNumberFormat="1" applyFont="1" applyBorder="1" applyAlignment="1">
      <alignment horizontal="center" vertical="top"/>
    </xf>
    <xf numFmtId="49" fontId="51" fillId="0" borderId="96" xfId="15" applyNumberFormat="1" applyFont="1" applyBorder="1" applyAlignment="1">
      <alignment horizontal="center"/>
    </xf>
    <xf numFmtId="49" fontId="51" fillId="0" borderId="96" xfId="12" applyNumberFormat="1" applyFont="1" applyBorder="1"/>
    <xf numFmtId="169" fontId="55" fillId="0" borderId="96" xfId="15" applyNumberFormat="1" applyFont="1" applyBorder="1" applyAlignment="1">
      <alignment horizontal="center" wrapText="1"/>
    </xf>
    <xf numFmtId="173" fontId="56" fillId="0" borderId="96" xfId="15" applyNumberFormat="1" applyFont="1" applyBorder="1" applyAlignment="1">
      <alignment horizontal="right"/>
    </xf>
    <xf numFmtId="174" fontId="56" fillId="0" borderId="96" xfId="15" applyNumberFormat="1" applyFont="1" applyBorder="1" applyAlignment="1" applyProtection="1">
      <alignment horizontal="right"/>
      <protection locked="0"/>
    </xf>
    <xf numFmtId="4" fontId="57" fillId="0" borderId="96" xfId="15" applyNumberFormat="1" applyFont="1" applyBorder="1" applyAlignment="1" applyProtection="1">
      <alignment horizontal="right"/>
      <protection locked="0"/>
    </xf>
    <xf numFmtId="172" fontId="51" fillId="0" borderId="96" xfId="15" applyNumberFormat="1" applyFont="1" applyBorder="1"/>
    <xf numFmtId="0" fontId="56" fillId="0" borderId="0" xfId="15" applyFont="1"/>
    <xf numFmtId="49" fontId="58" fillId="0" borderId="96" xfId="17" applyNumberFormat="1" applyFont="1" applyBorder="1" applyAlignment="1">
      <alignment horizontal="right" vertical="top"/>
    </xf>
    <xf numFmtId="49" fontId="53" fillId="0" borderId="96" xfId="17" applyNumberFormat="1" applyFont="1" applyBorder="1" applyAlignment="1">
      <alignment horizontal="left"/>
    </xf>
    <xf numFmtId="49" fontId="59" fillId="0" borderId="96" xfId="17" applyNumberFormat="1" applyFont="1" applyBorder="1" applyAlignment="1">
      <alignment horizontal="left" vertical="center" wrapText="1"/>
    </xf>
    <xf numFmtId="169" fontId="53" fillId="0" borderId="96" xfId="17" applyNumberFormat="1" applyFont="1" applyBorder="1" applyAlignment="1">
      <alignment horizontal="center"/>
    </xf>
    <xf numFmtId="173" fontId="53" fillId="0" borderId="96" xfId="17" applyNumberFormat="1" applyFont="1" applyBorder="1" applyAlignment="1">
      <alignment horizontal="right"/>
    </xf>
    <xf numFmtId="174" fontId="53" fillId="0" borderId="96" xfId="17" applyNumberFormat="1" applyFont="1" applyBorder="1" applyAlignment="1" applyProtection="1">
      <alignment horizontal="right"/>
      <protection locked="0"/>
    </xf>
    <xf numFmtId="175" fontId="53" fillId="0" borderId="96" xfId="17" applyNumberFormat="1" applyFont="1" applyBorder="1" applyAlignment="1">
      <alignment horizontal="right"/>
    </xf>
    <xf numFmtId="4" fontId="53" fillId="0" borderId="96" xfId="17" applyNumberFormat="1" applyFont="1" applyBorder="1" applyAlignment="1">
      <alignment horizontal="right"/>
    </xf>
    <xf numFmtId="0" fontId="53" fillId="0" borderId="0" xfId="12" applyFont="1"/>
    <xf numFmtId="169" fontId="60" fillId="0" borderId="96" xfId="17" applyNumberFormat="1" applyFont="1" applyBorder="1" applyAlignment="1">
      <alignment horizontal="right" vertical="center" wrapText="1"/>
    </xf>
    <xf numFmtId="49" fontId="60" fillId="0" borderId="96" xfId="17" applyNumberFormat="1" applyFont="1" applyBorder="1" applyAlignment="1">
      <alignment horizontal="left" vertical="center" wrapText="1"/>
    </xf>
    <xf numFmtId="49" fontId="60" fillId="0" borderId="96" xfId="17" applyNumberFormat="1" applyFont="1" applyBorder="1" applyAlignment="1">
      <alignment horizontal="center" vertical="center" wrapText="1"/>
    </xf>
    <xf numFmtId="4" fontId="60" fillId="0" borderId="96" xfId="17" applyNumberFormat="1" applyFont="1" applyBorder="1" applyAlignment="1">
      <alignment horizontal="center" vertical="center" wrapText="1"/>
    </xf>
    <xf numFmtId="4" fontId="59" fillId="0" borderId="96" xfId="17" applyNumberFormat="1" applyFont="1" applyBorder="1" applyAlignment="1">
      <alignment horizontal="right" vertical="center" wrapText="1"/>
    </xf>
    <xf numFmtId="4" fontId="60" fillId="0" borderId="96" xfId="17" applyNumberFormat="1" applyFont="1" applyBorder="1" applyAlignment="1">
      <alignment horizontal="right" vertical="center" wrapText="1"/>
    </xf>
    <xf numFmtId="172" fontId="60" fillId="0" borderId="96" xfId="17" applyNumberFormat="1" applyFont="1" applyBorder="1" applyAlignment="1">
      <alignment horizontal="right" vertical="center" wrapText="1"/>
    </xf>
    <xf numFmtId="4" fontId="61" fillId="18" borderId="96" xfId="17" applyNumberFormat="1" applyFont="1" applyFill="1" applyBorder="1" applyAlignment="1">
      <alignment horizontal="right" vertical="center" wrapText="1"/>
    </xf>
    <xf numFmtId="4" fontId="60" fillId="18" borderId="96" xfId="17" applyNumberFormat="1" applyFont="1" applyFill="1" applyBorder="1" applyAlignment="1">
      <alignment horizontal="right" vertical="center" wrapText="1"/>
    </xf>
    <xf numFmtId="4" fontId="61" fillId="0" borderId="96" xfId="17" applyNumberFormat="1" applyFont="1" applyBorder="1" applyAlignment="1">
      <alignment horizontal="right" vertical="center" wrapText="1"/>
    </xf>
    <xf numFmtId="49" fontId="22" fillId="0" borderId="96" xfId="17" applyNumberFormat="1" applyFont="1" applyBorder="1" applyAlignment="1">
      <alignment horizontal="left" vertical="center" wrapText="1"/>
    </xf>
    <xf numFmtId="49" fontId="62" fillId="0" borderId="96" xfId="17" applyNumberFormat="1" applyFont="1" applyBorder="1" applyAlignment="1">
      <alignment horizontal="left" vertical="center" wrapText="1"/>
    </xf>
    <xf numFmtId="49" fontId="63" fillId="0" borderId="96" xfId="17" applyNumberFormat="1" applyFont="1" applyBorder="1" applyAlignment="1">
      <alignment horizontal="left" vertical="center" wrapText="1"/>
    </xf>
    <xf numFmtId="49" fontId="63" fillId="0" borderId="97" xfId="17" applyNumberFormat="1" applyFont="1" applyBorder="1" applyAlignment="1">
      <alignment horizontal="left" vertical="center" wrapText="1"/>
    </xf>
    <xf numFmtId="49" fontId="65" fillId="17" borderId="97" xfId="12" applyNumberFormat="1" applyFont="1" applyFill="1" applyBorder="1" applyAlignment="1">
      <alignment horizontal="left" wrapText="1"/>
    </xf>
    <xf numFmtId="49" fontId="60" fillId="0" borderId="97" xfId="17" applyNumberFormat="1" applyFont="1" applyBorder="1" applyAlignment="1">
      <alignment horizontal="left" vertical="center" wrapText="1"/>
    </xf>
    <xf numFmtId="0" fontId="60" fillId="0" borderId="96" xfId="17" applyFont="1" applyBorder="1" applyAlignment="1">
      <alignment horizontal="left" vertical="center" wrapText="1"/>
    </xf>
    <xf numFmtId="4" fontId="60" fillId="0" borderId="97" xfId="17" applyNumberFormat="1" applyFont="1" applyBorder="1" applyAlignment="1">
      <alignment horizontal="right" vertical="center" wrapText="1"/>
    </xf>
    <xf numFmtId="4" fontId="21" fillId="0" borderId="0" xfId="12" applyNumberFormat="1"/>
    <xf numFmtId="0" fontId="59" fillId="0" borderId="96" xfId="17" applyFont="1" applyBorder="1" applyAlignment="1">
      <alignment horizontal="left" vertical="center" wrapText="1"/>
    </xf>
    <xf numFmtId="4" fontId="67" fillId="0" borderId="96" xfId="17" applyNumberFormat="1" applyFont="1" applyBorder="1" applyAlignment="1">
      <alignment horizontal="right" vertical="center" wrapText="1"/>
    </xf>
    <xf numFmtId="0" fontId="68" fillId="0" borderId="96" xfId="12" applyFont="1" applyBorder="1" applyAlignment="1">
      <alignment wrapText="1"/>
    </xf>
    <xf numFmtId="0" fontId="69" fillId="0" borderId="98" xfId="12" applyFont="1" applyBorder="1" applyAlignment="1" applyProtection="1">
      <alignment horizontal="left" vertical="center" wrapText="1"/>
      <protection locked="0"/>
    </xf>
    <xf numFmtId="0" fontId="68" fillId="0" borderId="99" xfId="12" applyFont="1" applyBorder="1" applyAlignment="1">
      <alignment horizontal="center"/>
    </xf>
    <xf numFmtId="0" fontId="68" fillId="0" borderId="96" xfId="12" applyFont="1" applyBorder="1" applyAlignment="1">
      <alignment horizontal="center"/>
    </xf>
    <xf numFmtId="0" fontId="68" fillId="0" borderId="96" xfId="12" applyFont="1" applyBorder="1"/>
    <xf numFmtId="0" fontId="21" fillId="18" borderId="96" xfId="12" applyFill="1" applyBorder="1"/>
    <xf numFmtId="169" fontId="60" fillId="0" borderId="96" xfId="12" applyNumberFormat="1" applyFont="1" applyBorder="1" applyAlignment="1">
      <alignment horizontal="right" vertical="center" wrapText="1"/>
    </xf>
    <xf numFmtId="49" fontId="60" fillId="0" borderId="96" xfId="12" applyNumberFormat="1" applyFont="1" applyBorder="1" applyAlignment="1">
      <alignment horizontal="left" vertical="center" wrapText="1"/>
    </xf>
    <xf numFmtId="0" fontId="5" fillId="0" borderId="96" xfId="18" applyFont="1" applyBorder="1" applyAlignment="1">
      <alignment vertical="top" wrapText="1"/>
    </xf>
    <xf numFmtId="49" fontId="60" fillId="0" borderId="96" xfId="12" applyNumberFormat="1" applyFont="1" applyBorder="1" applyAlignment="1">
      <alignment horizontal="center" vertical="center" wrapText="1"/>
    </xf>
    <xf numFmtId="4" fontId="60" fillId="0" borderId="96" xfId="12" applyNumberFormat="1" applyFont="1" applyBorder="1" applyAlignment="1">
      <alignment horizontal="center" vertical="center" wrapText="1"/>
    </xf>
    <xf numFmtId="4" fontId="61" fillId="0" borderId="96" xfId="12" applyNumberFormat="1" applyFont="1" applyBorder="1" applyAlignment="1">
      <alignment horizontal="right" vertical="center" wrapText="1"/>
    </xf>
    <xf numFmtId="4" fontId="60" fillId="0" borderId="96" xfId="12" applyNumberFormat="1" applyFont="1" applyBorder="1" applyAlignment="1">
      <alignment horizontal="right" vertical="center" wrapText="1"/>
    </xf>
    <xf numFmtId="172" fontId="60" fillId="0" borderId="96" xfId="12" applyNumberFormat="1" applyFont="1" applyBorder="1" applyAlignment="1">
      <alignment horizontal="right" vertical="center" wrapText="1"/>
    </xf>
    <xf numFmtId="0" fontId="0" fillId="0" borderId="0" xfId="15" applyFont="1" applyAlignment="1">
      <alignment horizontal="center"/>
    </xf>
    <xf numFmtId="0" fontId="0" fillId="0" borderId="0" xfId="15" applyFont="1" applyAlignment="1">
      <alignment horizontal="right"/>
    </xf>
    <xf numFmtId="49" fontId="72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shrinkToFit="1"/>
    </xf>
    <xf numFmtId="4" fontId="16" fillId="16" borderId="0" xfId="0" applyNumberFormat="1" applyFont="1" applyFill="1" applyAlignment="1">
      <alignment vertical="top" shrinkToFit="1"/>
    </xf>
    <xf numFmtId="0" fontId="16" fillId="0" borderId="100" xfId="0" applyFont="1" applyBorder="1" applyAlignment="1">
      <alignment vertical="top"/>
    </xf>
    <xf numFmtId="49" fontId="16" fillId="0" borderId="100" xfId="0" applyNumberFormat="1" applyFont="1" applyBorder="1" applyAlignment="1">
      <alignment vertical="top"/>
    </xf>
    <xf numFmtId="49" fontId="16" fillId="0" borderId="100" xfId="0" applyNumberFormat="1" applyFont="1" applyBorder="1" applyAlignment="1">
      <alignment horizontal="left" vertical="top" wrapText="1"/>
    </xf>
    <xf numFmtId="0" fontId="16" fillId="0" borderId="100" xfId="0" applyFont="1" applyBorder="1" applyAlignment="1">
      <alignment horizontal="center" vertical="top" shrinkToFit="1"/>
    </xf>
    <xf numFmtId="165" fontId="16" fillId="0" borderId="100" xfId="0" applyNumberFormat="1" applyFont="1" applyBorder="1" applyAlignment="1">
      <alignment vertical="top" shrinkToFit="1"/>
    </xf>
    <xf numFmtId="4" fontId="16" fillId="16" borderId="100" xfId="0" applyNumberFormat="1" applyFont="1" applyFill="1" applyBorder="1" applyAlignment="1">
      <alignment vertical="top" shrinkToFit="1"/>
    </xf>
    <xf numFmtId="4" fontId="16" fillId="0" borderId="100" xfId="0" applyNumberFormat="1" applyFont="1" applyBorder="1" applyAlignment="1">
      <alignment vertical="top" shrinkToFi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3" fillId="0" borderId="0" xfId="0" applyFont="1" applyAlignment="1">
      <alignment wrapText="1"/>
    </xf>
    <xf numFmtId="49" fontId="16" fillId="0" borderId="67" xfId="0" applyNumberFormat="1" applyFont="1" applyBorder="1" applyAlignment="1">
      <alignment vertical="top"/>
    </xf>
    <xf numFmtId="0" fontId="5" fillId="2" borderId="0" xfId="0" applyFont="1" applyFill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10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9" fillId="0" borderId="30" xfId="0" applyNumberFormat="1" applyFont="1" applyBorder="1" applyAlignment="1">
      <alignment vertical="center" wrapText="1"/>
    </xf>
    <xf numFmtId="49" fontId="9" fillId="0" borderId="31" xfId="0" applyNumberFormat="1" applyFont="1" applyBorder="1" applyAlignment="1">
      <alignment vertical="center" wrapText="1"/>
    </xf>
    <xf numFmtId="0" fontId="0" fillId="0" borderId="6" xfId="0" applyBorder="1" applyAlignment="1">
      <alignment horizontal="right" indent="1"/>
    </xf>
    <xf numFmtId="1" fontId="0" fillId="0" borderId="6" xfId="0" applyNumberFormat="1" applyBorder="1" applyAlignment="1">
      <alignment horizontal="right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indent="1"/>
    </xf>
    <xf numFmtId="0" fontId="8" fillId="0" borderId="0" xfId="0" applyFont="1" applyAlignment="1">
      <alignment horizontal="center"/>
    </xf>
    <xf numFmtId="49" fontId="0" fillId="0" borderId="57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49" fontId="0" fillId="3" borderId="57" xfId="0" applyNumberFormat="1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3" borderId="58" xfId="0" applyFill="1" applyBorder="1" applyAlignment="1">
      <alignment vertical="center"/>
    </xf>
    <xf numFmtId="0" fontId="26" fillId="0" borderId="0" xfId="2" applyFont="1" applyAlignment="1">
      <alignment horizontal="center"/>
    </xf>
    <xf numFmtId="0" fontId="21" fillId="0" borderId="40" xfId="2" applyFont="1" applyBorder="1" applyAlignment="1">
      <alignment horizontal="center"/>
    </xf>
    <xf numFmtId="0" fontId="21" fillId="0" borderId="41" xfId="2" applyFont="1" applyBorder="1" applyAlignment="1">
      <alignment horizontal="center"/>
    </xf>
    <xf numFmtId="49" fontId="21" fillId="0" borderId="45" xfId="2" applyNumberFormat="1" applyFont="1" applyBorder="1" applyAlignment="1">
      <alignment horizontal="center"/>
    </xf>
    <xf numFmtId="0" fontId="21" fillId="0" borderId="46" xfId="2" applyFont="1" applyBorder="1" applyAlignment="1">
      <alignment horizontal="center"/>
    </xf>
    <xf numFmtId="0" fontId="21" fillId="0" borderId="48" xfId="2" applyFont="1" applyBorder="1" applyAlignment="1">
      <alignment horizontal="center" shrinkToFit="1"/>
    </xf>
    <xf numFmtId="0" fontId="21" fillId="0" borderId="47" xfId="2" applyFont="1" applyBorder="1" applyAlignment="1">
      <alignment horizontal="center" shrinkToFit="1"/>
    </xf>
    <xf numFmtId="0" fontId="21" fillId="0" borderId="49" xfId="2" applyFont="1" applyBorder="1" applyAlignment="1">
      <alignment horizontal="center" shrinkToFit="1"/>
    </xf>
    <xf numFmtId="49" fontId="0" fillId="0" borderId="57" xfId="0" applyNumberFormat="1" applyBorder="1" applyAlignment="1">
      <alignment vertical="center" wrapText="1"/>
    </xf>
    <xf numFmtId="0" fontId="16" fillId="0" borderId="53" xfId="0" applyFont="1" applyBorder="1" applyAlignment="1">
      <alignment horizontal="left" vertical="top" wrapText="1"/>
    </xf>
    <xf numFmtId="0" fontId="16" fillId="0" borderId="53" xfId="0" applyFont="1" applyBorder="1" applyAlignment="1">
      <alignment vertical="top" wrapText="1"/>
    </xf>
    <xf numFmtId="0" fontId="18" fillId="0" borderId="53" xfId="0" applyFont="1" applyBorder="1" applyAlignment="1">
      <alignment horizontal="left" vertical="top" wrapText="1"/>
    </xf>
    <xf numFmtId="0" fontId="18" fillId="0" borderId="53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8" fillId="0" borderId="0" xfId="13" applyFont="1" applyAlignment="1">
      <alignment horizontal="center"/>
    </xf>
    <xf numFmtId="49" fontId="20" fillId="0" borderId="57" xfId="13" applyNumberFormat="1" applyFont="1" applyBorder="1" applyAlignment="1">
      <alignment vertical="center"/>
    </xf>
    <xf numFmtId="0" fontId="20" fillId="0" borderId="57" xfId="13" applyFont="1" applyBorder="1" applyAlignment="1">
      <alignment vertical="center"/>
    </xf>
    <xf numFmtId="0" fontId="20" fillId="0" borderId="58" xfId="13" applyFont="1" applyBorder="1" applyAlignment="1">
      <alignment vertical="center"/>
    </xf>
    <xf numFmtId="49" fontId="20" fillId="10" borderId="57" xfId="13" applyNumberFormat="1" applyFont="1" applyFill="1" applyBorder="1" applyAlignment="1">
      <alignment vertical="center"/>
    </xf>
    <xf numFmtId="0" fontId="20" fillId="10" borderId="57" xfId="13" applyFont="1" applyFill="1" applyBorder="1" applyAlignment="1">
      <alignment vertical="center"/>
    </xf>
    <xf numFmtId="0" fontId="20" fillId="10" borderId="58" xfId="13" applyFont="1" applyFill="1" applyBorder="1" applyAlignment="1">
      <alignment vertical="center"/>
    </xf>
    <xf numFmtId="0" fontId="39" fillId="14" borderId="71" xfId="14" applyFont="1" applyFill="1" applyBorder="1" applyAlignment="1">
      <alignment horizontal="center" wrapText="1"/>
    </xf>
    <xf numFmtId="0" fontId="39" fillId="14" borderId="71" xfId="14" applyFont="1" applyFill="1" applyBorder="1" applyAlignment="1">
      <alignment horizontal="center"/>
    </xf>
    <xf numFmtId="0" fontId="38" fillId="0" borderId="73" xfId="14" applyFont="1" applyBorder="1" applyAlignment="1">
      <alignment horizontal="left" vertical="center" wrapText="1"/>
    </xf>
    <xf numFmtId="0" fontId="38" fillId="0" borderId="73" xfId="14" applyFont="1" applyBorder="1" applyAlignment="1">
      <alignment horizontal="left" vertical="center"/>
    </xf>
    <xf numFmtId="0" fontId="42" fillId="15" borderId="73" xfId="14" applyFont="1" applyFill="1" applyBorder="1" applyAlignment="1">
      <alignment horizontal="center" vertical="top"/>
    </xf>
    <xf numFmtId="0" fontId="48" fillId="0" borderId="76" xfId="14" applyFont="1" applyBorder="1"/>
    <xf numFmtId="49" fontId="53" fillId="0" borderId="88" xfId="15" applyNumberFormat="1" applyFont="1" applyBorder="1" applyAlignment="1">
      <alignment horizontal="center" vertical="center" textRotation="90" wrapText="1"/>
    </xf>
    <xf numFmtId="49" fontId="54" fillId="17" borderId="90" xfId="15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19">
    <cellStyle name="Normální" xfId="0" builtinId="0"/>
    <cellStyle name="Normální 15" xfId="6" xr:uid="{D4F469A9-E36C-4AFB-B93C-301C7502BB80}"/>
    <cellStyle name="Normální 15 2" xfId="8" xr:uid="{C2816E4E-AB64-4BC3-9801-785DF3693776}"/>
    <cellStyle name="Normální 16" xfId="7" xr:uid="{724BD564-4A23-41AE-9908-C983EFB8F099}"/>
    <cellStyle name="Normální 17" xfId="10" xr:uid="{D4506F08-A0D0-4C81-8C8B-30FBE9E03A28}"/>
    <cellStyle name="Normální 18" xfId="5" xr:uid="{E9A24BE7-9BB8-4EB5-981F-EF56693D031D}"/>
    <cellStyle name="Normální 18 2" xfId="9" xr:uid="{FCEACFFF-EF0A-4169-BAA0-5C4CF9616CF7}"/>
    <cellStyle name="normální 2" xfId="1" xr:uid="{00000000-0005-0000-0000-000001000000}"/>
    <cellStyle name="Normální 21" xfId="11" xr:uid="{BED5F87A-7F14-49DC-92DF-25F7F09E69DB}"/>
    <cellStyle name="Normální 3" xfId="3" xr:uid="{8F6DB08B-7396-4E74-94B9-1F2FE1887B16}"/>
    <cellStyle name="Normální 4" xfId="12" xr:uid="{EEEDBCBB-C55A-4A01-9165-D5BBE3988E5F}"/>
    <cellStyle name="Normální 5" xfId="13" xr:uid="{3A94E3F1-373E-4507-993A-59CD5B2E948E}"/>
    <cellStyle name="Normální 6" xfId="14" xr:uid="{CE52AD9B-CF7A-4EA2-A49D-CBC7B376B978}"/>
    <cellStyle name="normální_2.2 Silnopoud" xfId="17" xr:uid="{92DE1C7E-6912-4825-B8AA-8D5097D76106}"/>
    <cellStyle name="normální_komunikace a terénní úpravy" xfId="16" xr:uid="{4053EF35-D6E7-4929-820D-EB196AF3A7CF}"/>
    <cellStyle name="normální_List1" xfId="18" xr:uid="{373923C7-EC00-4B1D-B413-708DCCE81565}"/>
    <cellStyle name="normální_POL.XLS" xfId="2" xr:uid="{6670BA28-D599-448E-A4A6-0BC04A7794EE}"/>
    <cellStyle name="normální_TTC-SO_Slaboproud" xfId="15" xr:uid="{FBC52EB1-2A66-480F-ACE2-B7E6432FAA57}"/>
    <cellStyle name="Procenta 2" xfId="4" xr:uid="{DD5B2120-845D-4DFB-84FA-3BDCE9B764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05\051002_Letiste_Brno\odeslane%20poptavky\AS_AC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_na_realizace\2007\NR070314_Hrad%20Znojmo_EPS_VaS\ROZP_EP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el%20soupis%20prac&#237;_2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el%20soupis%20prac&#237;_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VZT_RZP_06_11_2023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VZT_RZP_06_11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APP\aplikace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VYROBA/ZAK&#193;ZKY/Star&#233;%20M&#283;sto%20-%20COLORLAK%20-%20BOSS/Projekt%20MaR%20Colorlak/V&#253;kazy/Stavba/KROSplusData/Zak&#225;zky/2011/Kos/OC%20&#352;estka/_Akce/3130_Jedli&#269;k&#367;v%20&#250;stav/V&#253;stupy_2/RO_Dostavba%20Jedli&#269;kova%20&#250;stavu%20a%20&#353;kol%20-%20II.etapa.xls?EF372B90" TargetMode="External"/><Relationship Id="rId1" Type="http://schemas.openxmlformats.org/officeDocument/2006/relationships/externalLinkPath" Target="file:///\\EF372B90\RO_Dostavba%20Jedli&#269;kova%20&#250;stavu%20a%20&#353;kol%20-%20II.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YROBA/ZAK&#193;ZKY/Star&#233;%20M&#283;sto%20-%20COLORLAK%20-%20BOSS/Projekt%20MaR%20Colorlak/V&#253;kazy/_Akce/3130_Jedli&#269;k&#367;v%20&#250;stav/V&#253;stupy_2/RO_Dostavba%20Jedli&#269;kova%20&#250;stavu%20a%20&#353;kol%20-%20II.etap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YROBA/ZAK&#193;ZKY/Star&#233;%20M&#283;sto%20-%20COLORLAK%20-%20BOSS/Projekt%20MaR%20Colorlak/V&#253;kazy/_Akce/3130_Jedli&#269;k&#367;v%20&#250;stav/V&#253;stupy_2/RO_Dostavba%20Jedli&#269;kova%20&#250;stavu%20a%20&#353;kol%20-%20II.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YROBA/ZAK&#193;ZKY/Star&#233;%20M&#283;sto%20-%20COLORLAK%20-%20BOSS/Projekt%20MaR%20Colorlak/V&#253;kazy/Stavba/KROSplusData/Zak&#225;zky/2011/Kos/OC%20&#352;estka/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YROBA/ZAK&#193;ZKY/Star&#233;%20M&#283;sto%20-%20COLORLAK%20-%20BOSS/Projekt%20MaR%20Colorlak/V&#253;kazy/Stavba/KROSplusData/Zak&#225;zky/2011/Kos/OC%20&#352;estka/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YROBA/ZAK&#193;ZKY/Star&#233;%20M&#283;sto%20-%20COLORLAK%20-%20BOSS/Projekt%20MaR%20Colorlak/V&#253;kazy/Stavba/KROSplusData/Zak&#225;zky/2011/Kos/OC%20&#352;estka/_Akce/3130_Jedli&#269;k&#367;v%20&#250;stav/V&#253;stupy_2/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Data\2000\001102_VUT%20Menza%20pod%20Palackeho%20vrchem\SK_komplet\RP\RP_dopl_techn\Rozpo&#269;et_RP_finis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Data\2000\001102_VUT%20Menza%20pod%20Palackeho%20vrchem\SK_komplet\RP\RP_dopl_techn\Finish\PB_finish\PP_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05\051002_Letiste_Brno\ROZPOCET_letiste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RZP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RZP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ablonaStavba1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ablonaStavba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o03%20hromosvod%20rozpo&#269;et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o03%20hromosvod%20rozpo&#269;et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o04%20hromosvod%20rozpo&#269;et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o04%20hromosvod%20rozpo&#269;e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VYROBA/ZAK&#193;ZKY/Star&#233;%20M&#283;sto%20-%20COLORLAK%20-%20BOSS/Projekt%20MaR%20Colorlak/V&#253;kazy/Stavba/KROSplusData/Zak&#225;zky/2011/Kos/Hotel%20Jalta/Projekt/V&#253;kaz%20v&#253;m&#283;r/Z-Other/WSF%20Group%20-%20Vital%20Centrum%20Lannova/H%20Construction%20Cost%20Management/BoQ%20-%20100415/Finishes.xls?4513BD06" TargetMode="External"/><Relationship Id="rId1" Type="http://schemas.openxmlformats.org/officeDocument/2006/relationships/externalLinkPath" Target="file:///\\4513BD06\Finishe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&#268;.T&#345;ebov&#225;%5eJrozpo&#269;et%20&#218;T%5eMZTI_CS.xls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&#268;.T&#345;ebov&#225;%5eJrozpo&#269;et%20&#218;T%5eMZTI_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S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EPS"/>
    </sheetNames>
    <sheetDataSet>
      <sheetData sheetId="0" refreshError="1">
        <row r="3">
          <cell r="I3">
            <v>1</v>
          </cell>
          <cell r="J3">
            <v>1</v>
          </cell>
        </row>
        <row r="5">
          <cell r="I5">
            <v>1</v>
          </cell>
          <cell r="J5">
            <v>1</v>
          </cell>
        </row>
        <row r="8">
          <cell r="G8">
            <v>0.75</v>
          </cell>
          <cell r="H8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ba"/>
      <sheetName val="VzorPolozky"/>
      <sheetName val="215 1.4.4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01 2017101-017 Pol"/>
    </sheetNames>
    <sheetDataSet>
      <sheetData sheetId="0" refreshError="1"/>
      <sheetData sheetId="1">
        <row r="23">
          <cell r="G23" t="e">
            <v>#REF!</v>
          </cell>
        </row>
        <row r="24">
          <cell r="G24" t="e">
            <v>#REF!</v>
          </cell>
        </row>
        <row r="25">
          <cell r="G25" t="e">
            <v>#REF!</v>
          </cell>
        </row>
        <row r="26">
          <cell r="G26" t="e">
            <v>#REF!</v>
          </cell>
        </row>
        <row r="29">
          <cell r="G29" t="e">
            <v>#REF!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Proměnné"/>
      <sheetName val="Rozpočet"/>
      <sheetName val="V.V"/>
      <sheetName val="MDF"/>
      <sheetName val="IDF 1"/>
      <sheetName val="IDF 2"/>
      <sheetName val="IDF 3"/>
      <sheetName val="IDF 4"/>
      <sheetName val="IDF 5"/>
      <sheetName val="IDF 6"/>
      <sheetName val="IDF7"/>
      <sheetName val="MIS 200"/>
    </sheetNames>
    <sheetDataSet>
      <sheetData sheetId="0" refreshError="1"/>
      <sheetData sheetId="1" refreshError="1">
        <row r="6">
          <cell r="F6">
            <v>1</v>
          </cell>
        </row>
        <row r="7">
          <cell r="F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Souhrnný rozpočet SK"/>
      <sheetName val="Souhrnný výkaz výměr - SK"/>
      <sheetName val="Přípočet SK k PSP"/>
      <sheetName val="VV SK přípočet k PSP"/>
      <sheetName val="Odpočet SK od PSP"/>
      <sheetName val="VV SK odpočet od PSP"/>
      <sheetName val="Soupis_tras"/>
      <sheetName val="Technologie-kabeláže"/>
      <sheetName val="MDF"/>
      <sheetName val="IDF 1"/>
      <sheetName val="IDF 2"/>
      <sheetName val="IDF 3"/>
      <sheetName val="Souhrnný rozpočet AP"/>
      <sheetName val="Souhrnný výkaz výměr AP"/>
      <sheetName val="Rozpočet AP - přípočet k PSP"/>
      <sheetName val="VV AP - přípočet k PSP"/>
      <sheetName val="CELK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"/>
      <sheetName val="EPS-tyco "/>
      <sheetName val="EPS-esser"/>
      <sheetName val="EPS-bosch PCS"/>
      <sheetName val="SK-abbas"/>
      <sheetName val="SK-schneider"/>
      <sheetName val="PA-Philips"/>
      <sheetName val="PA-Zeman"/>
      <sheetName val="PA-Philips PCS"/>
      <sheetName val="ACCESS-honey"/>
      <sheetName val="CCTV-focus"/>
      <sheetName val="CCTV-bosch"/>
      <sheetName val="CCTV-schneider"/>
      <sheetName val="JČ-mobatime"/>
      <sheetName val="IZ-elco"/>
      <sheetName val="IZ-starmon"/>
      <sheetName val="IZ-Cha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L1">
            <v>1.1499999999999999</v>
          </cell>
          <cell r="M1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01 Pol"/>
      <sheetName val="01 1 Pol"/>
      <sheetName val="01 2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3 Pol"/>
      <sheetName val="01 4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15 1.4.4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15 1.4.4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patr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patr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ba"/>
      <sheetName val="01 01 KL"/>
      <sheetName val="01 01 Rek"/>
      <sheetName val="01 01 Pol"/>
      <sheetName val="01 02 KL"/>
      <sheetName val="01 02 Rek"/>
      <sheetName val="01 02 Pol"/>
    </sheetNames>
    <sheetDataSet>
      <sheetData sheetId="0"/>
      <sheetData sheetId="1"/>
      <sheetData sheetId="2">
        <row r="1">
          <cell r="H1">
            <v>1</v>
          </cell>
        </row>
        <row r="2">
          <cell r="G2" t="str">
            <v>Ústřední vytápění</v>
          </cell>
        </row>
      </sheetData>
      <sheetData sheetId="3"/>
      <sheetData sheetId="4"/>
      <sheetData sheetId="5">
        <row r="1">
          <cell r="H1">
            <v>2</v>
          </cell>
        </row>
        <row r="2">
          <cell r="G2" t="str">
            <v>Zdravotní instalace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32</v>
      </c>
    </row>
    <row r="2" spans="1:7" ht="57.75" customHeight="1">
      <c r="A2" s="466" t="s">
        <v>33</v>
      </c>
      <c r="B2" s="466"/>
      <c r="C2" s="466"/>
      <c r="D2" s="466"/>
      <c r="E2" s="466"/>
      <c r="F2" s="466"/>
      <c r="G2" s="46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7736-401F-4086-A2C8-16444E61406B}">
  <sheetPr>
    <tabColor rgb="FFFF0000"/>
  </sheetPr>
  <dimension ref="A1:O50"/>
  <sheetViews>
    <sheetView showGridLines="0" tabSelected="1" topLeftCell="B1" zoomScaleNormal="100" zoomScaleSheetLayoutView="75" workbookViewId="0">
      <selection activeCell="E17" sqref="E17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9" customWidth="1"/>
    <col min="4" max="4" width="13" style="49" customWidth="1"/>
    <col min="5" max="5" width="9.7109375" style="49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2" width="10.7109375" customWidth="1"/>
    <col min="13" max="13" width="11.28515625" bestFit="1" customWidth="1"/>
    <col min="14" max="15" width="10.7109375" customWidth="1"/>
  </cols>
  <sheetData>
    <row r="1" spans="1:15" ht="33.75" customHeight="1">
      <c r="A1" s="45" t="s">
        <v>31</v>
      </c>
      <c r="B1" s="473" t="s">
        <v>4</v>
      </c>
      <c r="C1" s="474"/>
      <c r="D1" s="474"/>
      <c r="E1" s="474"/>
      <c r="F1" s="474"/>
      <c r="G1" s="474"/>
      <c r="H1" s="474"/>
      <c r="I1" s="474"/>
      <c r="J1" s="475"/>
    </row>
    <row r="2" spans="1:15" ht="36" customHeight="1">
      <c r="A2" s="2"/>
      <c r="B2" s="69" t="s">
        <v>21</v>
      </c>
      <c r="C2" s="70"/>
      <c r="D2" s="71" t="s">
        <v>35</v>
      </c>
      <c r="E2" s="476" t="s">
        <v>36</v>
      </c>
      <c r="F2" s="477"/>
      <c r="G2" s="477"/>
      <c r="H2" s="477"/>
      <c r="I2" s="477"/>
      <c r="J2" s="478"/>
      <c r="O2" s="1"/>
    </row>
    <row r="3" spans="1:15" ht="27" hidden="1" customHeight="1">
      <c r="A3" s="2"/>
      <c r="B3" s="72"/>
      <c r="C3" s="70"/>
      <c r="D3" s="73"/>
      <c r="E3" s="479"/>
      <c r="F3" s="480"/>
      <c r="G3" s="480"/>
      <c r="H3" s="480"/>
      <c r="I3" s="480"/>
      <c r="J3" s="481"/>
    </row>
    <row r="4" spans="1:15" ht="23.25" customHeight="1">
      <c r="A4" s="2"/>
      <c r="B4" s="74"/>
      <c r="C4" s="75"/>
      <c r="D4" s="486" t="s">
        <v>38</v>
      </c>
      <c r="E4" s="486"/>
      <c r="F4" s="486"/>
      <c r="G4" s="486"/>
      <c r="H4" s="486"/>
      <c r="I4" s="486"/>
      <c r="J4" s="487"/>
    </row>
    <row r="5" spans="1:15" ht="24" customHeight="1">
      <c r="A5" s="2"/>
      <c r="B5" s="31" t="s">
        <v>20</v>
      </c>
      <c r="D5" s="482" t="s">
        <v>1435</v>
      </c>
      <c r="E5" s="483"/>
      <c r="F5" s="483"/>
      <c r="G5" s="483"/>
      <c r="H5" s="18" t="s">
        <v>34</v>
      </c>
      <c r="I5" s="22">
        <v>70892822</v>
      </c>
      <c r="J5" s="8"/>
    </row>
    <row r="6" spans="1:15" ht="15.75" customHeight="1">
      <c r="A6" s="2"/>
      <c r="B6" s="28"/>
      <c r="C6" s="52"/>
      <c r="D6" s="484" t="s">
        <v>1450</v>
      </c>
      <c r="E6" s="485"/>
      <c r="F6" s="485"/>
      <c r="G6" s="485"/>
      <c r="H6" s="18" t="s">
        <v>29</v>
      </c>
      <c r="I6" s="22"/>
      <c r="J6" s="8"/>
    </row>
    <row r="7" spans="1:15" ht="15.75" customHeight="1">
      <c r="A7" s="2"/>
      <c r="B7" s="29"/>
      <c r="C7" s="53"/>
      <c r="D7" s="50"/>
      <c r="E7" s="467"/>
      <c r="F7" s="468"/>
      <c r="G7" s="468"/>
      <c r="H7" s="24"/>
      <c r="I7" s="23"/>
      <c r="J7" s="34"/>
    </row>
    <row r="8" spans="1:15" ht="24" hidden="1" customHeight="1">
      <c r="A8" s="2"/>
      <c r="B8" s="31" t="s">
        <v>18</v>
      </c>
      <c r="D8" s="48"/>
      <c r="H8" s="18" t="s">
        <v>34</v>
      </c>
      <c r="I8" s="22"/>
      <c r="J8" s="8"/>
    </row>
    <row r="9" spans="1:15" ht="15.75" hidden="1" customHeight="1">
      <c r="A9" s="2"/>
      <c r="B9" s="2"/>
      <c r="D9" s="48"/>
      <c r="H9" s="18" t="s">
        <v>29</v>
      </c>
      <c r="I9" s="22"/>
      <c r="J9" s="8"/>
    </row>
    <row r="10" spans="1:15" ht="15.75" hidden="1" customHeight="1">
      <c r="A10" s="2"/>
      <c r="B10" s="35"/>
      <c r="C10" s="53"/>
      <c r="D10" s="50"/>
      <c r="E10" s="54"/>
      <c r="F10" s="24"/>
      <c r="G10" s="14"/>
      <c r="H10" s="14"/>
      <c r="I10" s="36"/>
      <c r="J10" s="34"/>
    </row>
    <row r="11" spans="1:15" ht="24" customHeight="1">
      <c r="A11" s="2"/>
      <c r="B11" s="31" t="s">
        <v>17</v>
      </c>
      <c r="D11" s="469"/>
      <c r="E11" s="469"/>
      <c r="F11" s="469"/>
      <c r="G11" s="469"/>
      <c r="H11" s="18" t="s">
        <v>34</v>
      </c>
      <c r="I11" s="22"/>
      <c r="J11" s="8"/>
    </row>
    <row r="12" spans="1:15" ht="15.75" customHeight="1">
      <c r="A12" s="2"/>
      <c r="B12" s="28"/>
      <c r="C12" s="52"/>
      <c r="D12" s="470"/>
      <c r="E12" s="470"/>
      <c r="F12" s="470"/>
      <c r="G12" s="470"/>
      <c r="H12" s="18" t="s">
        <v>29</v>
      </c>
      <c r="I12" s="22"/>
      <c r="J12" s="8"/>
    </row>
    <row r="13" spans="1:15" ht="15.75" customHeight="1">
      <c r="A13" s="2"/>
      <c r="B13" s="29"/>
      <c r="C13" s="53"/>
      <c r="D13" s="50"/>
      <c r="E13" s="471"/>
      <c r="F13" s="472"/>
      <c r="G13" s="472"/>
      <c r="H13" s="19"/>
      <c r="I13" s="23"/>
      <c r="J13" s="34"/>
    </row>
    <row r="14" spans="1:15" ht="24" customHeight="1">
      <c r="A14" s="2"/>
      <c r="B14" s="43" t="s">
        <v>19</v>
      </c>
      <c r="C14" s="55"/>
      <c r="D14" s="141" t="s">
        <v>1434</v>
      </c>
      <c r="E14" s="142"/>
      <c r="F14" s="143"/>
      <c r="G14" s="143"/>
      <c r="H14" s="18" t="s">
        <v>34</v>
      </c>
      <c r="I14" s="143">
        <v>3994601</v>
      </c>
      <c r="J14" s="44"/>
    </row>
    <row r="15" spans="1:15" ht="24" customHeight="1">
      <c r="A15" s="2"/>
      <c r="B15" s="178"/>
      <c r="C15" s="7"/>
      <c r="D15" s="179" t="s">
        <v>1451</v>
      </c>
      <c r="E15" s="52"/>
      <c r="F15" s="180"/>
      <c r="G15" s="180"/>
      <c r="H15" s="18"/>
      <c r="I15" s="180"/>
      <c r="J15" s="8"/>
    </row>
    <row r="16" spans="1:15" ht="32.25" customHeight="1" thickBot="1">
      <c r="A16" s="2"/>
      <c r="B16" s="35" t="s">
        <v>1449</v>
      </c>
      <c r="C16" s="56"/>
      <c r="D16" s="51"/>
      <c r="E16" s="491"/>
      <c r="F16" s="491"/>
      <c r="G16" s="490"/>
      <c r="H16" s="490"/>
      <c r="I16" s="490"/>
      <c r="J16" s="507"/>
    </row>
    <row r="17" spans="1:10" ht="36.75" customHeight="1" thickBot="1">
      <c r="A17" s="2"/>
      <c r="B17" s="77" t="s">
        <v>22</v>
      </c>
      <c r="C17" s="78"/>
      <c r="D17" s="78"/>
      <c r="E17" s="79"/>
      <c r="F17" s="80"/>
      <c r="G17" s="492">
        <f>I47</f>
        <v>0</v>
      </c>
      <c r="H17" s="493"/>
      <c r="I17" s="493"/>
      <c r="J17" s="81" t="str">
        <f t="shared" ref="J17" si="0">Mena</f>
        <v>CZK</v>
      </c>
    </row>
    <row r="18" spans="1:10" ht="36.75" customHeight="1">
      <c r="A18" s="2"/>
      <c r="B18" s="173"/>
      <c r="C18" s="174"/>
      <c r="D18" s="174"/>
      <c r="E18" s="63"/>
      <c r="F18" s="175"/>
      <c r="G18" s="176"/>
      <c r="H18" s="177"/>
      <c r="I18" s="177"/>
      <c r="J18" s="41"/>
    </row>
    <row r="19" spans="1:10" ht="33" customHeight="1">
      <c r="A19" s="2"/>
      <c r="B19" s="42" t="s">
        <v>28</v>
      </c>
      <c r="C19" s="57"/>
      <c r="D19" s="58"/>
      <c r="E19" s="59"/>
      <c r="F19" s="39"/>
      <c r="G19" s="33"/>
      <c r="H19" s="33"/>
      <c r="I19" s="33"/>
      <c r="J19" s="40"/>
    </row>
    <row r="20" spans="1:10" ht="23.25" customHeight="1">
      <c r="A20" s="2"/>
      <c r="B20" s="38" t="s">
        <v>12</v>
      </c>
      <c r="C20" s="57"/>
      <c r="D20" s="58"/>
      <c r="E20" s="60">
        <v>15</v>
      </c>
      <c r="F20" s="39" t="s">
        <v>0</v>
      </c>
      <c r="G20" s="500">
        <v>0</v>
      </c>
      <c r="H20" s="501"/>
      <c r="I20" s="501"/>
      <c r="J20" s="40" t="str">
        <f t="shared" ref="J20:J23" si="1">Mena</f>
        <v>CZK</v>
      </c>
    </row>
    <row r="21" spans="1:10" ht="23.25" customHeight="1">
      <c r="A21" s="2"/>
      <c r="B21" s="38" t="s">
        <v>13</v>
      </c>
      <c r="C21" s="57"/>
      <c r="D21" s="58"/>
      <c r="E21" s="60">
        <f>SazbaDPH1</f>
        <v>15</v>
      </c>
      <c r="F21" s="39" t="s">
        <v>0</v>
      </c>
      <c r="G21" s="502">
        <v>0</v>
      </c>
      <c r="H21" s="503"/>
      <c r="I21" s="503"/>
      <c r="J21" s="40" t="str">
        <f t="shared" si="1"/>
        <v>CZK</v>
      </c>
    </row>
    <row r="22" spans="1:10" ht="23.25" customHeight="1">
      <c r="A22" s="2"/>
      <c r="B22" s="38" t="s">
        <v>14</v>
      </c>
      <c r="C22" s="57"/>
      <c r="D22" s="58"/>
      <c r="E22" s="60">
        <v>21</v>
      </c>
      <c r="F22" s="39" t="s">
        <v>0</v>
      </c>
      <c r="G22" s="500">
        <f>G17</f>
        <v>0</v>
      </c>
      <c r="H22" s="501"/>
      <c r="I22" s="501"/>
      <c r="J22" s="40" t="str">
        <f t="shared" si="1"/>
        <v>CZK</v>
      </c>
    </row>
    <row r="23" spans="1:10" ht="23.25" customHeight="1">
      <c r="A23" s="2"/>
      <c r="B23" s="32" t="s">
        <v>15</v>
      </c>
      <c r="C23" s="61"/>
      <c r="D23" s="51"/>
      <c r="E23" s="62">
        <f>SazbaDPH2</f>
        <v>21</v>
      </c>
      <c r="F23" s="30" t="s">
        <v>0</v>
      </c>
      <c r="G23" s="504">
        <f>ZakladDPHZakl*0.21</f>
        <v>0</v>
      </c>
      <c r="H23" s="505"/>
      <c r="I23" s="505"/>
      <c r="J23" s="37" t="str">
        <f t="shared" si="1"/>
        <v>CZK</v>
      </c>
    </row>
    <row r="24" spans="1:10" ht="36.75" customHeight="1" thickBot="1">
      <c r="A24" s="2"/>
      <c r="B24" s="31"/>
      <c r="C24" s="63"/>
      <c r="D24" s="64"/>
      <c r="E24" s="63"/>
      <c r="F24" s="16"/>
      <c r="G24" s="506"/>
      <c r="H24" s="506"/>
      <c r="I24" s="506"/>
      <c r="J24" s="41"/>
    </row>
    <row r="25" spans="1:10" ht="36.75" customHeight="1" thickBot="1">
      <c r="A25" s="2"/>
      <c r="B25" s="77" t="s">
        <v>30</v>
      </c>
      <c r="C25" s="82"/>
      <c r="D25" s="82"/>
      <c r="E25" s="82"/>
      <c r="F25" s="83"/>
      <c r="G25" s="494">
        <f>DPHZakl+ZakladDPHZakl</f>
        <v>0</v>
      </c>
      <c r="H25" s="494"/>
      <c r="I25" s="494"/>
      <c r="J25" s="84" t="s">
        <v>45</v>
      </c>
    </row>
    <row r="26" spans="1:10" ht="12.75" customHeight="1">
      <c r="A26" s="2"/>
      <c r="B26" s="2"/>
      <c r="J26" s="9"/>
    </row>
    <row r="27" spans="1:10" ht="30" customHeight="1">
      <c r="A27" s="2"/>
      <c r="B27" s="2"/>
      <c r="J27" s="9"/>
    </row>
    <row r="28" spans="1:10" ht="18.75" customHeight="1">
      <c r="A28" s="2"/>
      <c r="B28" s="17"/>
      <c r="C28" s="65" t="s">
        <v>11</v>
      </c>
      <c r="D28" s="66"/>
      <c r="E28" s="66"/>
      <c r="F28" s="15" t="s">
        <v>10</v>
      </c>
      <c r="G28" s="26"/>
      <c r="H28" s="27"/>
      <c r="I28" s="26"/>
      <c r="J28" s="9"/>
    </row>
    <row r="29" spans="1:10" ht="47.25" customHeight="1">
      <c r="A29" s="2"/>
      <c r="B29" s="2"/>
      <c r="J29" s="9"/>
    </row>
    <row r="30" spans="1:10" s="21" customFormat="1" ht="18.75" customHeight="1">
      <c r="A30" s="20"/>
      <c r="B30" s="20"/>
      <c r="C30" s="67"/>
      <c r="D30" s="495"/>
      <c r="E30" s="496"/>
      <c r="G30" s="497"/>
      <c r="H30" s="498"/>
      <c r="I30" s="498"/>
      <c r="J30" s="25"/>
    </row>
    <row r="31" spans="1:10" ht="12.75" customHeight="1">
      <c r="A31" s="2"/>
      <c r="B31" s="2"/>
      <c r="D31" s="499" t="s">
        <v>2</v>
      </c>
      <c r="E31" s="499"/>
      <c r="H31" s="10" t="s">
        <v>3</v>
      </c>
      <c r="J31" s="9"/>
    </row>
    <row r="32" spans="1:10" ht="13.5" customHeight="1" thickBot="1">
      <c r="A32" s="11"/>
      <c r="B32" s="11"/>
      <c r="C32" s="68"/>
      <c r="D32" s="68"/>
      <c r="E32" s="68"/>
      <c r="F32" s="12"/>
      <c r="G32" s="12"/>
      <c r="H32" s="12"/>
      <c r="I32" s="12"/>
      <c r="J32" s="13"/>
    </row>
    <row r="35" spans="1:14" ht="15.75">
      <c r="B35" s="85" t="s">
        <v>1447</v>
      </c>
    </row>
    <row r="37" spans="1:14" ht="25.5" customHeight="1">
      <c r="A37" s="87"/>
      <c r="B37" s="90" t="s">
        <v>16</v>
      </c>
      <c r="C37" s="90" t="s">
        <v>5</v>
      </c>
      <c r="D37" s="91"/>
      <c r="E37" s="91"/>
      <c r="F37" s="92"/>
      <c r="G37" s="92"/>
      <c r="H37" s="92"/>
      <c r="I37" s="92" t="s">
        <v>25</v>
      </c>
      <c r="J37" s="92" t="s">
        <v>0</v>
      </c>
    </row>
    <row r="38" spans="1:14" ht="36.75" customHeight="1">
      <c r="A38" s="88"/>
      <c r="B38" s="93" t="s">
        <v>39</v>
      </c>
      <c r="C38" s="488" t="s">
        <v>1444</v>
      </c>
      <c r="D38" s="489"/>
      <c r="E38" s="489"/>
      <c r="F38" s="102"/>
      <c r="G38" s="94"/>
      <c r="H38" s="94"/>
      <c r="I38" s="94">
        <f>'ARS SO01'!G735+'ARS střecha SO01'!G91+'ARS střecha SO02'!G93+'ARS střecha SO03'!G88+'ARS střecha SO04'!G96</f>
        <v>0</v>
      </c>
      <c r="J38" s="99" t="str">
        <f>IF(I47=0,"",I38/I47*100)</f>
        <v/>
      </c>
      <c r="M38" s="119"/>
      <c r="N38" s="76"/>
    </row>
    <row r="39" spans="1:14" ht="36.75" customHeight="1">
      <c r="A39" s="88"/>
      <c r="B39" s="93" t="s">
        <v>41</v>
      </c>
      <c r="C39" s="488" t="s">
        <v>807</v>
      </c>
      <c r="D39" s="489"/>
      <c r="E39" s="489"/>
      <c r="F39" s="102"/>
      <c r="G39" s="94"/>
      <c r="H39" s="94"/>
      <c r="I39" s="94">
        <f>ÚTSO01!G77</f>
        <v>0</v>
      </c>
      <c r="J39" s="99" t="str">
        <f>IF(I47=0,"",I39/I47*100)</f>
        <v/>
      </c>
      <c r="M39" s="119"/>
      <c r="N39" s="76"/>
    </row>
    <row r="40" spans="1:14" ht="36.75" customHeight="1">
      <c r="A40" s="88"/>
      <c r="B40" s="93" t="s">
        <v>43</v>
      </c>
      <c r="C40" s="488" t="s">
        <v>923</v>
      </c>
      <c r="D40" s="489"/>
      <c r="E40" s="489"/>
      <c r="F40" s="102"/>
      <c r="G40" s="94"/>
      <c r="H40" s="94"/>
      <c r="I40" s="94">
        <f>'ZTI SO01'!G162</f>
        <v>0</v>
      </c>
      <c r="J40" s="99" t="str">
        <f>IF(I47=0,"",I40/I47*100)</f>
        <v/>
      </c>
      <c r="M40" s="119"/>
      <c r="N40" s="76"/>
    </row>
    <row r="41" spans="1:14" ht="36.75" customHeight="1">
      <c r="A41" s="88"/>
      <c r="B41" s="93" t="s">
        <v>44</v>
      </c>
      <c r="C41" s="488" t="s">
        <v>1445</v>
      </c>
      <c r="D41" s="489"/>
      <c r="E41" s="489"/>
      <c r="F41" s="102"/>
      <c r="G41" s="94"/>
      <c r="H41" s="94"/>
      <c r="I41" s="94">
        <f>'VZT SO01'!G132</f>
        <v>0</v>
      </c>
      <c r="J41" s="99" t="str">
        <f>IF(I47=0,"",I41/I47*100)</f>
        <v/>
      </c>
      <c r="M41" s="119"/>
      <c r="N41" s="76"/>
    </row>
    <row r="42" spans="1:14" ht="36.75" customHeight="1">
      <c r="A42" s="88"/>
      <c r="B42" s="93" t="s">
        <v>728</v>
      </c>
      <c r="C42" s="488" t="s">
        <v>1176</v>
      </c>
      <c r="D42" s="489"/>
      <c r="E42" s="489"/>
      <c r="F42" s="102"/>
      <c r="G42" s="94"/>
      <c r="H42" s="94"/>
      <c r="I42" s="94">
        <f>'Silnopr SO01'!G436</f>
        <v>0</v>
      </c>
      <c r="J42" s="99" t="str">
        <f>IF(I47=0,"",I42/I47*100)</f>
        <v/>
      </c>
      <c r="M42" s="119"/>
      <c r="N42" s="76"/>
    </row>
    <row r="43" spans="1:14" ht="36.75" customHeight="1">
      <c r="A43" s="88"/>
      <c r="B43" s="93" t="s">
        <v>771</v>
      </c>
      <c r="C43" s="488" t="s">
        <v>1446</v>
      </c>
      <c r="D43" s="489"/>
      <c r="E43" s="489"/>
      <c r="F43" s="102"/>
      <c r="G43" s="94"/>
      <c r="H43" s="94"/>
      <c r="I43" s="94">
        <f>'Slabopr SO01'!G158</f>
        <v>0</v>
      </c>
      <c r="J43" s="99" t="str">
        <f>IF(I47=0,"",I43/I47*100)</f>
        <v/>
      </c>
      <c r="M43" s="119"/>
      <c r="N43" s="76"/>
    </row>
    <row r="44" spans="1:14" ht="36.75" customHeight="1">
      <c r="A44" s="88"/>
      <c r="B44" s="93" t="s">
        <v>784</v>
      </c>
      <c r="C44" s="488" t="s">
        <v>2044</v>
      </c>
      <c r="D44" s="489"/>
      <c r="E44" s="489"/>
      <c r="F44" s="102"/>
      <c r="G44" s="94"/>
      <c r="H44" s="94"/>
      <c r="I44" s="94">
        <f>'Zvuk SO01'!H60</f>
        <v>0</v>
      </c>
      <c r="J44" s="99" t="str">
        <f>IF(I47=0,"",I44/I47*100)</f>
        <v/>
      </c>
      <c r="M44" s="119"/>
      <c r="N44" s="76"/>
    </row>
    <row r="45" spans="1:14" ht="36.75" customHeight="1">
      <c r="A45" s="88"/>
      <c r="B45" s="93" t="s">
        <v>1448</v>
      </c>
      <c r="C45" s="488" t="s">
        <v>1443</v>
      </c>
      <c r="D45" s="489"/>
      <c r="E45" s="489"/>
      <c r="F45" s="102"/>
      <c r="G45" s="94"/>
      <c r="H45" s="94"/>
      <c r="I45" s="94">
        <f>'MaR SO01'!J8</f>
        <v>0</v>
      </c>
      <c r="J45" s="99" t="str">
        <f>IF(I46=0,"",I45/I46*100)</f>
        <v/>
      </c>
      <c r="M45" s="119"/>
      <c r="N45" s="76"/>
    </row>
    <row r="46" spans="1:14" ht="36.75" customHeight="1">
      <c r="A46" s="88"/>
      <c r="B46" s="93" t="s">
        <v>2220</v>
      </c>
      <c r="C46" s="488" t="s">
        <v>1437</v>
      </c>
      <c r="D46" s="489"/>
      <c r="E46" s="489"/>
      <c r="F46" s="102"/>
      <c r="G46" s="94"/>
      <c r="H46" s="94"/>
      <c r="I46" s="94">
        <f>'Hrom SO03'!G26+'Hrom SO04'!G26</f>
        <v>0</v>
      </c>
      <c r="J46" s="99" t="str">
        <f>IF(I47=0,"",I46/I47*100)</f>
        <v/>
      </c>
      <c r="M46" s="119"/>
      <c r="N46" s="76"/>
    </row>
    <row r="47" spans="1:14" ht="25.5" customHeight="1">
      <c r="A47" s="89"/>
      <c r="B47" s="95" t="s">
        <v>1</v>
      </c>
      <c r="C47" s="96"/>
      <c r="D47" s="97"/>
      <c r="E47" s="97"/>
      <c r="F47" s="103"/>
      <c r="G47" s="98"/>
      <c r="H47" s="98"/>
      <c r="I47" s="98">
        <f>SUM(I38:I46)</f>
        <v>0</v>
      </c>
      <c r="J47" s="100">
        <f>SUM(J38:J46)</f>
        <v>0</v>
      </c>
    </row>
    <row r="48" spans="1:14">
      <c r="F48" s="76"/>
      <c r="G48" s="76"/>
      <c r="H48" s="76"/>
      <c r="I48" s="76"/>
      <c r="J48" s="101"/>
    </row>
    <row r="49" spans="6:10">
      <c r="F49" s="76"/>
      <c r="G49" s="76"/>
      <c r="H49" s="76"/>
      <c r="I49" s="76"/>
      <c r="J49" s="101"/>
    </row>
    <row r="50" spans="6:10">
      <c r="F50" s="76"/>
      <c r="G50" s="76"/>
      <c r="H50" s="76"/>
      <c r="I50" s="76"/>
      <c r="J50" s="101"/>
    </row>
  </sheetData>
  <sheetProtection algorithmName="SHA-512" hashValue="klzgU+2K5IHTKNZaOFRsmfx60ql/IlDaXAEEB97LqgAJMOkc+rj71tdJeAPo6ewvF/9szuQ+dITM49o6Qp4hAw==" saltValue="TIAHLgaWHdH3BWLNHO1Trw==" spinCount="100000" sheet="1" objects="1" scenarios="1"/>
  <protectedRanges>
    <protectedRange sqref="B11:J16 B26:J31" name="Oblast1"/>
  </protectedRanges>
  <mergeCells count="32">
    <mergeCell ref="G16:H16"/>
    <mergeCell ref="E16:F16"/>
    <mergeCell ref="G17:I17"/>
    <mergeCell ref="C44:E44"/>
    <mergeCell ref="G25:I25"/>
    <mergeCell ref="D30:E30"/>
    <mergeCell ref="G30:I30"/>
    <mergeCell ref="D31:E31"/>
    <mergeCell ref="G20:I20"/>
    <mergeCell ref="G21:I21"/>
    <mergeCell ref="G22:I22"/>
    <mergeCell ref="G23:I23"/>
    <mergeCell ref="G24:I24"/>
    <mergeCell ref="I16:J16"/>
    <mergeCell ref="C46:E46"/>
    <mergeCell ref="C38:E38"/>
    <mergeCell ref="C39:E39"/>
    <mergeCell ref="C40:E40"/>
    <mergeCell ref="C41:E41"/>
    <mergeCell ref="C42:E42"/>
    <mergeCell ref="C43:E43"/>
    <mergeCell ref="C45:E45"/>
    <mergeCell ref="E7:G7"/>
    <mergeCell ref="D11:G11"/>
    <mergeCell ref="D12:G12"/>
    <mergeCell ref="E13:G13"/>
    <mergeCell ref="B1:J1"/>
    <mergeCell ref="E2:J2"/>
    <mergeCell ref="E3:J3"/>
    <mergeCell ref="D5:G5"/>
    <mergeCell ref="D6:G6"/>
    <mergeCell ref="D4:J4"/>
  </mergeCells>
  <phoneticPr fontId="16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DE9B-5A6D-4848-8116-395A17BB660B}">
  <sheetPr>
    <outlinePr summaryBelow="0"/>
  </sheetPr>
  <dimension ref="A1:BH5025"/>
  <sheetViews>
    <sheetView zoomScaleNormal="100" workbookViewId="0">
      <pane ySplit="7" topLeftCell="A443" activePane="bottomLeft" state="frozen"/>
      <selection pane="bottomLeft" activeCell="F446" sqref="F446"/>
    </sheetView>
  </sheetViews>
  <sheetFormatPr defaultRowHeight="12.75" outlineLevelRow="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144" t="s">
        <v>7</v>
      </c>
      <c r="B2" s="145" t="s">
        <v>35</v>
      </c>
      <c r="C2" s="509" t="s">
        <v>36</v>
      </c>
      <c r="D2" s="510"/>
      <c r="E2" s="510"/>
      <c r="F2" s="510"/>
      <c r="G2" s="511"/>
      <c r="AG2" t="s">
        <v>100</v>
      </c>
    </row>
    <row r="3" spans="1:60" ht="24.95" customHeight="1">
      <c r="A3" s="144" t="s">
        <v>8</v>
      </c>
      <c r="B3" s="145" t="s">
        <v>37</v>
      </c>
      <c r="C3" s="509" t="s">
        <v>38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146" t="s">
        <v>9</v>
      </c>
      <c r="B4" s="147" t="s">
        <v>37</v>
      </c>
      <c r="C4" s="512" t="s">
        <v>38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41</v>
      </c>
      <c r="C8" s="155" t="s">
        <v>46</v>
      </c>
      <c r="D8" s="156"/>
      <c r="E8" s="157"/>
      <c r="F8" s="158"/>
      <c r="G8" s="159">
        <f>SUM(G9:G13)</f>
        <v>0</v>
      </c>
      <c r="H8" s="114"/>
      <c r="I8" s="114">
        <v>36538.51</v>
      </c>
      <c r="J8" s="114"/>
      <c r="K8" s="114">
        <v>7655.55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 ht="22.5">
      <c r="A9" s="167">
        <v>1</v>
      </c>
      <c r="B9" s="168" t="s">
        <v>127</v>
      </c>
      <c r="C9" s="169" t="s">
        <v>128</v>
      </c>
      <c r="D9" s="170" t="s">
        <v>129</v>
      </c>
      <c r="E9" s="171">
        <v>0.43</v>
      </c>
      <c r="F9" s="347"/>
      <c r="G9" s="172">
        <f>F9*E9</f>
        <v>0</v>
      </c>
      <c r="H9" s="110">
        <v>48841.09</v>
      </c>
      <c r="I9" s="110">
        <v>21001.668699999998</v>
      </c>
      <c r="J9" s="110">
        <v>13868.91</v>
      </c>
      <c r="K9" s="110">
        <v>5963.6313</v>
      </c>
      <c r="L9" s="110">
        <v>21</v>
      </c>
      <c r="M9" s="110">
        <v>32628.012999999999</v>
      </c>
      <c r="N9" s="109">
        <v>1.0217400000000001</v>
      </c>
      <c r="O9" s="109">
        <v>0.43934820000000002</v>
      </c>
      <c r="P9" s="109">
        <v>0</v>
      </c>
      <c r="Q9" s="109">
        <v>0</v>
      </c>
      <c r="R9" s="110"/>
      <c r="S9" s="110" t="s">
        <v>130</v>
      </c>
      <c r="T9" s="110" t="s">
        <v>131</v>
      </c>
      <c r="U9" s="110">
        <v>23.530999999999999</v>
      </c>
      <c r="V9" s="110">
        <v>10.118329999999998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16" t="s">
        <v>1478</v>
      </c>
      <c r="D10" s="111"/>
      <c r="E10" s="112">
        <v>0.43</v>
      </c>
      <c r="F10" s="110"/>
      <c r="G10" s="110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135</v>
      </c>
      <c r="AH10" s="104">
        <v>0</v>
      </c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7">
        <v>2</v>
      </c>
      <c r="B11" s="168" t="s">
        <v>136</v>
      </c>
      <c r="C11" s="169" t="s">
        <v>137</v>
      </c>
      <c r="D11" s="170" t="s">
        <v>138</v>
      </c>
      <c r="E11" s="171">
        <v>0.58799999999999997</v>
      </c>
      <c r="F11" s="347"/>
      <c r="G11" s="172">
        <f>F11*E11</f>
        <v>0</v>
      </c>
      <c r="H11" s="110">
        <v>739.49</v>
      </c>
      <c r="I11" s="110">
        <v>434.82011999999997</v>
      </c>
      <c r="J11" s="110">
        <v>537.51</v>
      </c>
      <c r="K11" s="110">
        <v>316.05588</v>
      </c>
      <c r="L11" s="110">
        <v>21</v>
      </c>
      <c r="M11" s="110">
        <v>908.56479999999999</v>
      </c>
      <c r="N11" s="109">
        <v>2.1</v>
      </c>
      <c r="O11" s="109">
        <v>1.2347999999999999</v>
      </c>
      <c r="P11" s="109">
        <v>0</v>
      </c>
      <c r="Q11" s="109">
        <v>0</v>
      </c>
      <c r="R11" s="110"/>
      <c r="S11" s="110" t="s">
        <v>130</v>
      </c>
      <c r="T11" s="110" t="s">
        <v>131</v>
      </c>
      <c r="U11" s="110">
        <v>0.96499999999999997</v>
      </c>
      <c r="V11" s="110">
        <v>0.56741999999999992</v>
      </c>
      <c r="W11" s="110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outlineLevel="1">
      <c r="A12" s="107"/>
      <c r="B12" s="108"/>
      <c r="C12" s="116" t="s">
        <v>139</v>
      </c>
      <c r="D12" s="111"/>
      <c r="E12" s="112">
        <v>0.58799999999999997</v>
      </c>
      <c r="F12" s="110"/>
      <c r="G12" s="110"/>
      <c r="H12" s="110"/>
      <c r="I12" s="110"/>
      <c r="J12" s="110"/>
      <c r="K12" s="110"/>
      <c r="L12" s="110"/>
      <c r="M12" s="110"/>
      <c r="N12" s="109"/>
      <c r="O12" s="109"/>
      <c r="P12" s="109"/>
      <c r="Q12" s="109"/>
      <c r="R12" s="110"/>
      <c r="S12" s="110"/>
      <c r="T12" s="110"/>
      <c r="U12" s="110"/>
      <c r="V12" s="110"/>
      <c r="W12" s="110"/>
      <c r="X12" s="110"/>
      <c r="Y12" s="110"/>
      <c r="Z12" s="104"/>
      <c r="AA12" s="104"/>
      <c r="AB12" s="104"/>
      <c r="AC12" s="104"/>
      <c r="AD12" s="104"/>
      <c r="AE12" s="104"/>
      <c r="AF12" s="104"/>
      <c r="AG12" s="104" t="s">
        <v>135</v>
      </c>
      <c r="AH12" s="104">
        <v>0</v>
      </c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ht="22.5">
      <c r="A13" s="167">
        <v>3</v>
      </c>
      <c r="B13" s="168" t="s">
        <v>140</v>
      </c>
      <c r="C13" s="169" t="s">
        <v>141</v>
      </c>
      <c r="D13" s="170" t="s">
        <v>138</v>
      </c>
      <c r="E13" s="171">
        <v>4.2688800000000002</v>
      </c>
      <c r="F13" s="347"/>
      <c r="G13" s="172">
        <f>F13*E13</f>
        <v>0</v>
      </c>
      <c r="H13" s="110">
        <v>3537.7</v>
      </c>
      <c r="I13" s="110">
        <v>15102.016776</v>
      </c>
      <c r="J13" s="110">
        <v>322.3</v>
      </c>
      <c r="K13" s="110">
        <v>1375.8600240000001</v>
      </c>
      <c r="L13" s="110">
        <v>21</v>
      </c>
      <c r="M13" s="110">
        <v>19938.234800000002</v>
      </c>
      <c r="N13" s="109">
        <v>2.5249999999999999</v>
      </c>
      <c r="O13" s="109">
        <v>10.778922</v>
      </c>
      <c r="P13" s="109">
        <v>0</v>
      </c>
      <c r="Q13" s="109">
        <v>0</v>
      </c>
      <c r="R13" s="110"/>
      <c r="S13" s="110" t="s">
        <v>130</v>
      </c>
      <c r="T13" s="110" t="s">
        <v>131</v>
      </c>
      <c r="U13" s="110">
        <v>0.48</v>
      </c>
      <c r="V13" s="110">
        <v>2.0490624</v>
      </c>
      <c r="W13" s="110"/>
      <c r="X13" s="110" t="s">
        <v>132</v>
      </c>
      <c r="Y13" s="110" t="s">
        <v>133</v>
      </c>
      <c r="Z13" s="104"/>
      <c r="AA13" s="104"/>
      <c r="AB13" s="104"/>
      <c r="AC13" s="104"/>
      <c r="AD13" s="104"/>
      <c r="AE13" s="104"/>
      <c r="AF13" s="104"/>
      <c r="AG13" s="104" t="s">
        <v>134</v>
      </c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 outlineLevel="1">
      <c r="A14" s="107"/>
      <c r="B14" s="108"/>
      <c r="C14" s="116" t="s">
        <v>142</v>
      </c>
      <c r="D14" s="111"/>
      <c r="E14" s="112">
        <v>4.2688800000000002</v>
      </c>
      <c r="F14" s="110"/>
      <c r="G14" s="110"/>
      <c r="H14" s="110"/>
      <c r="I14" s="110"/>
      <c r="J14" s="110"/>
      <c r="K14" s="110"/>
      <c r="L14" s="110"/>
      <c r="M14" s="110"/>
      <c r="N14" s="109"/>
      <c r="O14" s="109"/>
      <c r="P14" s="109"/>
      <c r="Q14" s="109"/>
      <c r="R14" s="110"/>
      <c r="S14" s="110"/>
      <c r="T14" s="110"/>
      <c r="U14" s="110"/>
      <c r="V14" s="110"/>
      <c r="W14" s="110"/>
      <c r="X14" s="110"/>
      <c r="Y14" s="110"/>
      <c r="Z14" s="104"/>
      <c r="AA14" s="104"/>
      <c r="AB14" s="104"/>
      <c r="AC14" s="104"/>
      <c r="AD14" s="104"/>
      <c r="AE14" s="104"/>
      <c r="AF14" s="104"/>
      <c r="AG14" s="104" t="s">
        <v>135</v>
      </c>
      <c r="AH14" s="104">
        <v>0</v>
      </c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>
      <c r="A15" s="153" t="s">
        <v>125</v>
      </c>
      <c r="B15" s="154" t="s">
        <v>43</v>
      </c>
      <c r="C15" s="155" t="s">
        <v>47</v>
      </c>
      <c r="D15" s="156"/>
      <c r="E15" s="157"/>
      <c r="F15" s="158"/>
      <c r="G15" s="159">
        <f>SUM(G16:G38)</f>
        <v>0</v>
      </c>
      <c r="H15" s="114"/>
      <c r="I15" s="114">
        <v>427592.3</v>
      </c>
      <c r="J15" s="114"/>
      <c r="K15" s="114">
        <v>175180.31</v>
      </c>
      <c r="L15" s="114"/>
      <c r="M15" s="114"/>
      <c r="N15" s="113"/>
      <c r="O15" s="113"/>
      <c r="P15" s="113"/>
      <c r="Q15" s="113"/>
      <c r="R15" s="114"/>
      <c r="S15" s="114"/>
      <c r="T15" s="114"/>
      <c r="U15" s="114"/>
      <c r="V15" s="114"/>
      <c r="W15" s="114"/>
      <c r="X15" s="114"/>
      <c r="Y15" s="114"/>
      <c r="AG15" t="s">
        <v>126</v>
      </c>
    </row>
    <row r="16" spans="1:60" ht="22.5">
      <c r="A16" s="160">
        <v>4</v>
      </c>
      <c r="B16" s="161" t="s">
        <v>143</v>
      </c>
      <c r="C16" s="162" t="s">
        <v>144</v>
      </c>
      <c r="D16" s="163" t="s">
        <v>145</v>
      </c>
      <c r="E16" s="164">
        <v>21</v>
      </c>
      <c r="F16" s="348"/>
      <c r="G16" s="172">
        <f>F16*E16</f>
        <v>0</v>
      </c>
      <c r="H16" s="110">
        <v>436.83</v>
      </c>
      <c r="I16" s="110">
        <v>9173.43</v>
      </c>
      <c r="J16" s="110">
        <v>289.17</v>
      </c>
      <c r="K16" s="110">
        <v>6072.5700000000006</v>
      </c>
      <c r="L16" s="110">
        <v>21</v>
      </c>
      <c r="M16" s="110">
        <v>18447.66</v>
      </c>
      <c r="N16" s="109">
        <v>8.3229999999999998E-2</v>
      </c>
      <c r="O16" s="109">
        <v>1.74783</v>
      </c>
      <c r="P16" s="109">
        <v>0</v>
      </c>
      <c r="Q16" s="109">
        <v>0</v>
      </c>
      <c r="R16" s="110"/>
      <c r="S16" s="110" t="s">
        <v>130</v>
      </c>
      <c r="T16" s="110" t="s">
        <v>130</v>
      </c>
      <c r="U16" s="110">
        <v>0.35643000000000002</v>
      </c>
      <c r="V16" s="110">
        <v>7.4850300000000001</v>
      </c>
      <c r="W16" s="110"/>
      <c r="X16" s="110" t="s">
        <v>146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147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ht="22.5">
      <c r="A17" s="160">
        <v>5</v>
      </c>
      <c r="B17" s="161" t="s">
        <v>148</v>
      </c>
      <c r="C17" s="162" t="s">
        <v>149</v>
      </c>
      <c r="D17" s="163" t="s">
        <v>145</v>
      </c>
      <c r="E17" s="164">
        <v>8</v>
      </c>
      <c r="F17" s="348"/>
      <c r="G17" s="172">
        <f>F17*E17</f>
        <v>0</v>
      </c>
      <c r="H17" s="110">
        <v>525.79999999999995</v>
      </c>
      <c r="I17" s="110">
        <v>4206.3999999999996</v>
      </c>
      <c r="J17" s="110">
        <v>294.2</v>
      </c>
      <c r="K17" s="110">
        <v>2353.6</v>
      </c>
      <c r="L17" s="110">
        <v>21</v>
      </c>
      <c r="M17" s="110">
        <v>7937.6</v>
      </c>
      <c r="N17" s="109">
        <v>9.8379999999999995E-2</v>
      </c>
      <c r="O17" s="109">
        <v>0.78703999999999996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0.36675000000000002</v>
      </c>
      <c r="V17" s="110">
        <v>2.9340000000000002</v>
      </c>
      <c r="W17" s="110"/>
      <c r="X17" s="110" t="s">
        <v>146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147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2.5">
      <c r="A18" s="160">
        <v>6</v>
      </c>
      <c r="B18" s="161" t="s">
        <v>1479</v>
      </c>
      <c r="C18" s="162" t="s">
        <v>1480</v>
      </c>
      <c r="D18" s="163" t="s">
        <v>145</v>
      </c>
      <c r="E18" s="164">
        <v>12</v>
      </c>
      <c r="F18" s="348"/>
      <c r="G18" s="172">
        <f>F18*E18</f>
        <v>0</v>
      </c>
      <c r="H18" s="110">
        <v>897.46</v>
      </c>
      <c r="I18" s="110">
        <v>10769.52</v>
      </c>
      <c r="J18" s="110">
        <v>318.54000000000002</v>
      </c>
      <c r="K18" s="110">
        <v>3822.4800000000005</v>
      </c>
      <c r="L18" s="110">
        <v>21</v>
      </c>
      <c r="M18" s="110">
        <v>17656.32</v>
      </c>
      <c r="N18" s="109">
        <v>0.13575000000000001</v>
      </c>
      <c r="O18" s="109">
        <v>1.629</v>
      </c>
      <c r="P18" s="109">
        <v>0</v>
      </c>
      <c r="Q18" s="109">
        <v>0</v>
      </c>
      <c r="R18" s="110"/>
      <c r="S18" s="110" t="s">
        <v>130</v>
      </c>
      <c r="T18" s="110" t="s">
        <v>130</v>
      </c>
      <c r="U18" s="110">
        <v>0.41665999999999997</v>
      </c>
      <c r="V18" s="110">
        <v>4.9999199999999995</v>
      </c>
      <c r="W18" s="110"/>
      <c r="X18" s="110" t="s">
        <v>146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147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ht="22.5">
      <c r="A19" s="160">
        <v>7</v>
      </c>
      <c r="B19" s="161" t="s">
        <v>1481</v>
      </c>
      <c r="C19" s="162" t="s">
        <v>1482</v>
      </c>
      <c r="D19" s="163" t="s">
        <v>145</v>
      </c>
      <c r="E19" s="164">
        <v>4</v>
      </c>
      <c r="F19" s="348"/>
      <c r="G19" s="172">
        <f>F19*E19</f>
        <v>0</v>
      </c>
      <c r="H19" s="110">
        <v>721.27</v>
      </c>
      <c r="I19" s="110">
        <v>2885.08</v>
      </c>
      <c r="J19" s="110">
        <v>309.73</v>
      </c>
      <c r="K19" s="110">
        <v>1238.92</v>
      </c>
      <c r="L19" s="110">
        <v>21</v>
      </c>
      <c r="M19" s="110">
        <v>4990.04</v>
      </c>
      <c r="N19" s="109">
        <v>0.11454</v>
      </c>
      <c r="O19" s="109">
        <v>0.45816000000000001</v>
      </c>
      <c r="P19" s="109">
        <v>0</v>
      </c>
      <c r="Q19" s="109">
        <v>0</v>
      </c>
      <c r="R19" s="110"/>
      <c r="S19" s="110" t="s">
        <v>130</v>
      </c>
      <c r="T19" s="110" t="s">
        <v>130</v>
      </c>
      <c r="U19" s="110">
        <v>0.39859</v>
      </c>
      <c r="V19" s="110">
        <v>1.59436</v>
      </c>
      <c r="W19" s="110"/>
      <c r="X19" s="110" t="s">
        <v>146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147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2.5">
      <c r="A20" s="167">
        <v>8</v>
      </c>
      <c r="B20" s="168" t="s">
        <v>150</v>
      </c>
      <c r="C20" s="169" t="s">
        <v>151</v>
      </c>
      <c r="D20" s="170" t="s">
        <v>129</v>
      </c>
      <c r="E20" s="171">
        <v>0.29304000000000002</v>
      </c>
      <c r="F20" s="347"/>
      <c r="G20" s="172">
        <f>F20*E20</f>
        <v>0</v>
      </c>
      <c r="H20" s="110">
        <v>40663.17</v>
      </c>
      <c r="I20" s="110">
        <v>11915.935336800001</v>
      </c>
      <c r="J20" s="110">
        <v>12706.83</v>
      </c>
      <c r="K20" s="110">
        <v>3723.6094632000004</v>
      </c>
      <c r="L20" s="110">
        <v>21</v>
      </c>
      <c r="M20" s="110">
        <v>18923.843400000002</v>
      </c>
      <c r="N20" s="109">
        <v>1.09954</v>
      </c>
      <c r="O20" s="109">
        <v>0.32220920159999999</v>
      </c>
      <c r="P20" s="109">
        <v>0</v>
      </c>
      <c r="Q20" s="109">
        <v>0</v>
      </c>
      <c r="R20" s="110"/>
      <c r="S20" s="110" t="s">
        <v>130</v>
      </c>
      <c r="T20" s="110" t="s">
        <v>130</v>
      </c>
      <c r="U20" s="110">
        <v>18.18</v>
      </c>
      <c r="V20" s="110">
        <v>5.3274672000000001</v>
      </c>
      <c r="W20" s="110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16" t="s">
        <v>152</v>
      </c>
      <c r="D21" s="111"/>
      <c r="E21" s="112">
        <v>0.17582</v>
      </c>
      <c r="F21" s="110"/>
      <c r="G21" s="110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135</v>
      </c>
      <c r="AH21" s="104">
        <v>0</v>
      </c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outlineLevel="2">
      <c r="A22" s="107"/>
      <c r="B22" s="108"/>
      <c r="C22" s="116" t="s">
        <v>1483</v>
      </c>
      <c r="D22" s="111"/>
      <c r="E22" s="112">
        <v>6.8379999999999996E-2</v>
      </c>
      <c r="F22" s="110"/>
      <c r="G22" s="110"/>
      <c r="H22" s="110"/>
      <c r="I22" s="110"/>
      <c r="J22" s="110"/>
      <c r="K22" s="110"/>
      <c r="L22" s="110"/>
      <c r="M22" s="110"/>
      <c r="N22" s="109"/>
      <c r="O22" s="109"/>
      <c r="P22" s="109"/>
      <c r="Q22" s="109"/>
      <c r="R22" s="110"/>
      <c r="S22" s="110"/>
      <c r="T22" s="110"/>
      <c r="U22" s="110"/>
      <c r="V22" s="110"/>
      <c r="W22" s="110"/>
      <c r="X22" s="110"/>
      <c r="Y22" s="110"/>
      <c r="Z22" s="104"/>
      <c r="AA22" s="104"/>
      <c r="AB22" s="104"/>
      <c r="AC22" s="104"/>
      <c r="AD22" s="104"/>
      <c r="AE22" s="104"/>
      <c r="AF22" s="104"/>
      <c r="AG22" s="104" t="s">
        <v>135</v>
      </c>
      <c r="AH22" s="104">
        <v>0</v>
      </c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2">
      <c r="A23" s="107"/>
      <c r="B23" s="108"/>
      <c r="C23" s="116" t="s">
        <v>1484</v>
      </c>
      <c r="D23" s="111"/>
      <c r="E23" s="112">
        <v>4.8840000000000001E-2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>
      <c r="A24" s="167">
        <v>9</v>
      </c>
      <c r="B24" s="168" t="s">
        <v>153</v>
      </c>
      <c r="C24" s="169" t="s">
        <v>154</v>
      </c>
      <c r="D24" s="170" t="s">
        <v>155</v>
      </c>
      <c r="E24" s="171">
        <v>15</v>
      </c>
      <c r="F24" s="347"/>
      <c r="G24" s="172">
        <f>F24*E24</f>
        <v>0</v>
      </c>
      <c r="H24" s="110">
        <v>215.85</v>
      </c>
      <c r="I24" s="110">
        <v>3237.75</v>
      </c>
      <c r="J24" s="110">
        <v>492.15</v>
      </c>
      <c r="K24" s="110">
        <v>7382.25</v>
      </c>
      <c r="L24" s="110">
        <v>21</v>
      </c>
      <c r="M24" s="110">
        <v>12850.2</v>
      </c>
      <c r="N24" s="109">
        <v>2.3650000000000001E-2</v>
      </c>
      <c r="O24" s="109">
        <v>0.35475000000000001</v>
      </c>
      <c r="P24" s="109">
        <v>0</v>
      </c>
      <c r="Q24" s="109">
        <v>0</v>
      </c>
      <c r="R24" s="110"/>
      <c r="S24" s="110" t="s">
        <v>130</v>
      </c>
      <c r="T24" s="110" t="s">
        <v>130</v>
      </c>
      <c r="U24" s="110">
        <v>0.83</v>
      </c>
      <c r="V24" s="110">
        <v>12.45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156</v>
      </c>
      <c r="D25" s="111"/>
      <c r="E25" s="112">
        <v>15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2.5">
      <c r="A26" s="167">
        <v>10</v>
      </c>
      <c r="B26" s="168" t="s">
        <v>157</v>
      </c>
      <c r="C26" s="169" t="s">
        <v>158</v>
      </c>
      <c r="D26" s="170" t="s">
        <v>129</v>
      </c>
      <c r="E26" s="171">
        <v>0.22644</v>
      </c>
      <c r="F26" s="347"/>
      <c r="G26" s="172">
        <f>F26*E26</f>
        <v>0</v>
      </c>
      <c r="H26" s="110">
        <v>40665.360000000001</v>
      </c>
      <c r="I26" s="110">
        <v>9208.2641184000004</v>
      </c>
      <c r="J26" s="110">
        <v>11644.64</v>
      </c>
      <c r="K26" s="110">
        <v>2636.8122816</v>
      </c>
      <c r="L26" s="110">
        <v>21</v>
      </c>
      <c r="M26" s="110">
        <v>14332.5468</v>
      </c>
      <c r="N26" s="109">
        <v>1.0970899999999999</v>
      </c>
      <c r="O26" s="109">
        <v>0.24842505959999997</v>
      </c>
      <c r="P26" s="109">
        <v>0</v>
      </c>
      <c r="Q26" s="109">
        <v>0</v>
      </c>
      <c r="R26" s="110"/>
      <c r="S26" s="110" t="s">
        <v>130</v>
      </c>
      <c r="T26" s="110" t="s">
        <v>130</v>
      </c>
      <c r="U26" s="110">
        <v>16.582999999999998</v>
      </c>
      <c r="V26" s="110">
        <v>3.7550545199999998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159</v>
      </c>
      <c r="D27" s="111"/>
      <c r="E27" s="112">
        <v>0.22644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2.5">
      <c r="A28" s="167">
        <v>11</v>
      </c>
      <c r="B28" s="168" t="s">
        <v>1485</v>
      </c>
      <c r="C28" s="169" t="s">
        <v>1486</v>
      </c>
      <c r="D28" s="170" t="s">
        <v>129</v>
      </c>
      <c r="E28" s="171">
        <v>0.27704000000000001</v>
      </c>
      <c r="F28" s="347"/>
      <c r="G28" s="172">
        <f>F28*E28</f>
        <v>0</v>
      </c>
      <c r="H28" s="110">
        <v>40665.360000000001</v>
      </c>
      <c r="I28" s="110">
        <v>11265.9313344</v>
      </c>
      <c r="J28" s="110">
        <v>11644.64</v>
      </c>
      <c r="K28" s="110">
        <v>3226.0310656000001</v>
      </c>
      <c r="L28" s="110">
        <v>21</v>
      </c>
      <c r="M28" s="110">
        <v>17535.2716</v>
      </c>
      <c r="N28" s="109">
        <v>1.0970899999999999</v>
      </c>
      <c r="O28" s="109">
        <v>0.3039378136</v>
      </c>
      <c r="P28" s="109">
        <v>0</v>
      </c>
      <c r="Q28" s="109">
        <v>0</v>
      </c>
      <c r="R28" s="110"/>
      <c r="S28" s="110" t="s">
        <v>130</v>
      </c>
      <c r="T28" s="110" t="s">
        <v>130</v>
      </c>
      <c r="U28" s="110">
        <v>16.582999999999998</v>
      </c>
      <c r="V28" s="110">
        <v>4.5941543199999995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1487</v>
      </c>
      <c r="D29" s="111"/>
      <c r="E29" s="112">
        <v>0.27704000000000001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ht="22.5">
      <c r="A30" s="160">
        <v>12</v>
      </c>
      <c r="B30" s="161" t="s">
        <v>160</v>
      </c>
      <c r="C30" s="162" t="s">
        <v>161</v>
      </c>
      <c r="D30" s="163" t="s">
        <v>138</v>
      </c>
      <c r="E30" s="164">
        <v>20</v>
      </c>
      <c r="F30" s="348"/>
      <c r="G30" s="172">
        <f>F30*E30</f>
        <v>0</v>
      </c>
      <c r="H30" s="110">
        <v>6299.58</v>
      </c>
      <c r="I30" s="110">
        <v>125991.6</v>
      </c>
      <c r="J30" s="110">
        <v>2330.42</v>
      </c>
      <c r="K30" s="110">
        <v>46608.4</v>
      </c>
      <c r="L30" s="110">
        <v>21</v>
      </c>
      <c r="M30" s="110">
        <v>208846</v>
      </c>
      <c r="N30" s="109">
        <v>1.62836</v>
      </c>
      <c r="O30" s="109">
        <v>32.5672</v>
      </c>
      <c r="P30" s="109">
        <v>0</v>
      </c>
      <c r="Q30" s="109">
        <v>0</v>
      </c>
      <c r="R30" s="110"/>
      <c r="S30" s="110" t="s">
        <v>130</v>
      </c>
      <c r="T30" s="110" t="s">
        <v>131</v>
      </c>
      <c r="U30" s="110">
        <v>4.8899999999999997</v>
      </c>
      <c r="V30" s="110">
        <v>97.8</v>
      </c>
      <c r="W30" s="110"/>
      <c r="X30" s="110" t="s">
        <v>132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134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>
      <c r="A31" s="167">
        <v>13</v>
      </c>
      <c r="B31" s="168" t="s">
        <v>162</v>
      </c>
      <c r="C31" s="169" t="s">
        <v>163</v>
      </c>
      <c r="D31" s="170" t="s">
        <v>164</v>
      </c>
      <c r="E31" s="171">
        <v>2</v>
      </c>
      <c r="F31" s="347"/>
      <c r="G31" s="172">
        <f>F31*E31</f>
        <v>0</v>
      </c>
      <c r="H31" s="110">
        <v>642.92999999999995</v>
      </c>
      <c r="I31" s="110">
        <v>1285.8599999999999</v>
      </c>
      <c r="J31" s="110">
        <v>355.07</v>
      </c>
      <c r="K31" s="110">
        <v>710.14</v>
      </c>
      <c r="L31" s="110">
        <v>21</v>
      </c>
      <c r="M31" s="110">
        <v>2415.16</v>
      </c>
      <c r="N31" s="109">
        <v>0.25492999999999999</v>
      </c>
      <c r="O31" s="109">
        <v>0.50985999999999998</v>
      </c>
      <c r="P31" s="109">
        <v>0</v>
      </c>
      <c r="Q31" s="109">
        <v>0</v>
      </c>
      <c r="R31" s="110"/>
      <c r="S31" s="110" t="s">
        <v>130</v>
      </c>
      <c r="T31" s="110" t="s">
        <v>131</v>
      </c>
      <c r="U31" s="110">
        <v>0.69099999999999995</v>
      </c>
      <c r="V31" s="110">
        <v>1.3819999999999999</v>
      </c>
      <c r="W31" s="110"/>
      <c r="X31" s="110" t="s">
        <v>132</v>
      </c>
      <c r="Y31" s="110" t="s">
        <v>133</v>
      </c>
      <c r="Z31" s="104"/>
      <c r="AA31" s="104"/>
      <c r="AB31" s="104"/>
      <c r="AC31" s="104"/>
      <c r="AD31" s="104"/>
      <c r="AE31" s="104"/>
      <c r="AF31" s="104"/>
      <c r="AG31" s="104" t="s">
        <v>134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12.75" customHeight="1" outlineLevel="1">
      <c r="A32" s="107"/>
      <c r="B32" s="108"/>
      <c r="C32" s="181" t="s">
        <v>165</v>
      </c>
      <c r="D32" s="181"/>
      <c r="E32" s="181"/>
      <c r="F32" s="181"/>
      <c r="G32" s="181"/>
      <c r="H32" s="110"/>
      <c r="I32" s="110"/>
      <c r="J32" s="110"/>
      <c r="K32" s="110"/>
      <c r="L32" s="110"/>
      <c r="M32" s="110"/>
      <c r="N32" s="109"/>
      <c r="O32" s="109"/>
      <c r="P32" s="109"/>
      <c r="Q32" s="109"/>
      <c r="R32" s="110"/>
      <c r="S32" s="110"/>
      <c r="T32" s="110"/>
      <c r="U32" s="110"/>
      <c r="V32" s="110"/>
      <c r="W32" s="110"/>
      <c r="X32" s="110"/>
      <c r="Y32" s="110"/>
      <c r="Z32" s="104"/>
      <c r="AA32" s="104"/>
      <c r="AB32" s="104"/>
      <c r="AC32" s="104"/>
      <c r="AD32" s="104"/>
      <c r="AE32" s="104"/>
      <c r="AF32" s="104"/>
      <c r="AG32" s="104" t="s">
        <v>166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1">
      <c r="A33" s="107"/>
      <c r="B33" s="108"/>
      <c r="C33" s="116" t="s">
        <v>167</v>
      </c>
      <c r="D33" s="111"/>
      <c r="E33" s="112">
        <v>2</v>
      </c>
      <c r="F33" s="110"/>
      <c r="G33" s="110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135</v>
      </c>
      <c r="AH33" s="104">
        <v>0</v>
      </c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ht="22.5">
      <c r="A34" s="167">
        <v>14</v>
      </c>
      <c r="B34" s="168" t="s">
        <v>168</v>
      </c>
      <c r="C34" s="169" t="s">
        <v>169</v>
      </c>
      <c r="D34" s="170" t="s">
        <v>164</v>
      </c>
      <c r="E34" s="171">
        <v>64.56</v>
      </c>
      <c r="F34" s="347"/>
      <c r="G34" s="172">
        <f>F34*E34</f>
        <v>0</v>
      </c>
      <c r="H34" s="110">
        <v>907.01</v>
      </c>
      <c r="I34" s="110">
        <v>58556.565600000002</v>
      </c>
      <c r="J34" s="110">
        <v>447.99</v>
      </c>
      <c r="K34" s="110">
        <v>28922.234400000001</v>
      </c>
      <c r="L34" s="110">
        <v>21</v>
      </c>
      <c r="M34" s="110">
        <v>105849.348</v>
      </c>
      <c r="N34" s="109">
        <v>0.59209999999999996</v>
      </c>
      <c r="O34" s="109">
        <v>38.225975999999996</v>
      </c>
      <c r="P34" s="109">
        <v>0</v>
      </c>
      <c r="Q34" s="109">
        <v>0</v>
      </c>
      <c r="R34" s="110"/>
      <c r="S34" s="110" t="s">
        <v>130</v>
      </c>
      <c r="T34" s="110" t="s">
        <v>131</v>
      </c>
      <c r="U34" s="110">
        <v>0.83399999999999996</v>
      </c>
      <c r="V34" s="110">
        <v>53.843040000000002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170</v>
      </c>
      <c r="D35" s="111"/>
      <c r="E35" s="112">
        <v>64.56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 ht="22.5">
      <c r="A36" s="167">
        <v>15</v>
      </c>
      <c r="B36" s="168" t="s">
        <v>171</v>
      </c>
      <c r="C36" s="169" t="s">
        <v>172</v>
      </c>
      <c r="D36" s="170" t="s">
        <v>164</v>
      </c>
      <c r="E36" s="171">
        <v>86.79</v>
      </c>
      <c r="F36" s="347"/>
      <c r="G36" s="172">
        <f>F36*E36</f>
        <v>0</v>
      </c>
      <c r="H36" s="110">
        <v>1236.25</v>
      </c>
      <c r="I36" s="110">
        <v>107294.13750000001</v>
      </c>
      <c r="J36" s="110">
        <v>500.75</v>
      </c>
      <c r="K36" s="110">
        <v>43460.092500000006</v>
      </c>
      <c r="L36" s="110">
        <v>21</v>
      </c>
      <c r="M36" s="110">
        <v>182412.6183</v>
      </c>
      <c r="N36" s="109">
        <v>0.77122999999999997</v>
      </c>
      <c r="O36" s="109">
        <v>66.935051700000002</v>
      </c>
      <c r="P36" s="109">
        <v>0</v>
      </c>
      <c r="Q36" s="109">
        <v>0</v>
      </c>
      <c r="R36" s="110"/>
      <c r="S36" s="110" t="s">
        <v>130</v>
      </c>
      <c r="T36" s="110" t="s">
        <v>131</v>
      </c>
      <c r="U36" s="110">
        <v>0.93400000000000005</v>
      </c>
      <c r="V36" s="110">
        <v>81.06186000000001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173</v>
      </c>
      <c r="D37" s="111"/>
      <c r="E37" s="112">
        <v>86.79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ht="22.5">
      <c r="A38" s="160">
        <v>16</v>
      </c>
      <c r="B38" s="161" t="s">
        <v>174</v>
      </c>
      <c r="C38" s="162" t="s">
        <v>175</v>
      </c>
      <c r="D38" s="163" t="s">
        <v>129</v>
      </c>
      <c r="E38" s="164">
        <v>1.5</v>
      </c>
      <c r="F38" s="348"/>
      <c r="G38" s="172">
        <f>F38*E38</f>
        <v>0</v>
      </c>
      <c r="H38" s="110">
        <v>47867.88</v>
      </c>
      <c r="I38" s="110">
        <v>71801.819999999992</v>
      </c>
      <c r="J38" s="110">
        <v>16682.12</v>
      </c>
      <c r="K38" s="110">
        <v>25023.18</v>
      </c>
      <c r="L38" s="110">
        <v>21</v>
      </c>
      <c r="M38" s="110">
        <v>117158.25</v>
      </c>
      <c r="N38" s="109">
        <v>1.02064</v>
      </c>
      <c r="O38" s="109">
        <v>1.5309599999999999</v>
      </c>
      <c r="P38" s="109">
        <v>0</v>
      </c>
      <c r="Q38" s="109">
        <v>0</v>
      </c>
      <c r="R38" s="110"/>
      <c r="S38" s="110" t="s">
        <v>130</v>
      </c>
      <c r="T38" s="110" t="s">
        <v>131</v>
      </c>
      <c r="U38" s="110">
        <v>29.231000000000002</v>
      </c>
      <c r="V38" s="110">
        <v>43.846500000000006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>
      <c r="A39" s="153" t="s">
        <v>125</v>
      </c>
      <c r="B39" s="154" t="s">
        <v>48</v>
      </c>
      <c r="C39" s="155" t="s">
        <v>49</v>
      </c>
      <c r="D39" s="156"/>
      <c r="E39" s="157"/>
      <c r="F39" s="158"/>
      <c r="G39" s="159">
        <f>SUM(G40:G48)</f>
        <v>0</v>
      </c>
      <c r="H39" s="114"/>
      <c r="I39" s="114">
        <v>57538.63</v>
      </c>
      <c r="J39" s="114"/>
      <c r="K39" s="114">
        <v>53650.42</v>
      </c>
      <c r="L39" s="114"/>
      <c r="M39" s="114"/>
      <c r="N39" s="113"/>
      <c r="O39" s="113"/>
      <c r="P39" s="113"/>
      <c r="Q39" s="113"/>
      <c r="R39" s="114"/>
      <c r="S39" s="114"/>
      <c r="T39" s="114"/>
      <c r="U39" s="114"/>
      <c r="V39" s="114"/>
      <c r="W39" s="114"/>
      <c r="X39" s="114"/>
      <c r="Y39" s="114"/>
      <c r="AG39" t="s">
        <v>126</v>
      </c>
    </row>
    <row r="40" spans="1:60" ht="22.5">
      <c r="A40" s="167">
        <v>17</v>
      </c>
      <c r="B40" s="168" t="s">
        <v>176</v>
      </c>
      <c r="C40" s="169" t="s">
        <v>177</v>
      </c>
      <c r="D40" s="170" t="s">
        <v>164</v>
      </c>
      <c r="E40" s="171">
        <v>8.3079999999999998</v>
      </c>
      <c r="F40" s="347"/>
      <c r="G40" s="172">
        <f>F40*E40</f>
        <v>0</v>
      </c>
      <c r="H40" s="110">
        <v>629.07000000000005</v>
      </c>
      <c r="I40" s="110">
        <v>5226.3135600000005</v>
      </c>
      <c r="J40" s="110">
        <v>582.92999999999995</v>
      </c>
      <c r="K40" s="110">
        <v>4842.9824399999998</v>
      </c>
      <c r="L40" s="110">
        <v>21</v>
      </c>
      <c r="M40" s="110">
        <v>12183.852999999999</v>
      </c>
      <c r="N40" s="109">
        <v>2.5649999999999999E-2</v>
      </c>
      <c r="O40" s="109">
        <v>0.21310019999999999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0.99</v>
      </c>
      <c r="V40" s="110">
        <v>8.2249199999999991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178</v>
      </c>
      <c r="D41" s="111"/>
      <c r="E41" s="112">
        <v>6.7080000000000002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116" t="s">
        <v>179</v>
      </c>
      <c r="D42" s="111"/>
      <c r="E42" s="112">
        <v>1.6</v>
      </c>
      <c r="F42" s="110"/>
      <c r="G42" s="110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135</v>
      </c>
      <c r="AH42" s="104">
        <v>0</v>
      </c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ht="22.5">
      <c r="A43" s="167">
        <v>18</v>
      </c>
      <c r="B43" s="168" t="s">
        <v>180</v>
      </c>
      <c r="C43" s="169" t="s">
        <v>181</v>
      </c>
      <c r="D43" s="170" t="s">
        <v>164</v>
      </c>
      <c r="E43" s="171">
        <v>5.5</v>
      </c>
      <c r="F43" s="347"/>
      <c r="G43" s="172">
        <f>F43*E43</f>
        <v>0</v>
      </c>
      <c r="H43" s="110">
        <v>574.79</v>
      </c>
      <c r="I43" s="110">
        <v>3161.3449999999998</v>
      </c>
      <c r="J43" s="110">
        <v>573.21</v>
      </c>
      <c r="K43" s="110">
        <v>3152.6550000000002</v>
      </c>
      <c r="L43" s="110">
        <v>21</v>
      </c>
      <c r="M43" s="110">
        <v>7639.94</v>
      </c>
      <c r="N43" s="109">
        <v>2.5649999999999999E-2</v>
      </c>
      <c r="O43" s="109">
        <v>0.14107500000000001</v>
      </c>
      <c r="P43" s="109">
        <v>0</v>
      </c>
      <c r="Q43" s="109">
        <v>0</v>
      </c>
      <c r="R43" s="110"/>
      <c r="S43" s="110" t="s">
        <v>182</v>
      </c>
      <c r="T43" s="110" t="s">
        <v>183</v>
      </c>
      <c r="U43" s="110">
        <v>0.99</v>
      </c>
      <c r="V43" s="110">
        <v>5.4450000000000003</v>
      </c>
      <c r="W43" s="110"/>
      <c r="X43" s="110" t="s">
        <v>132</v>
      </c>
      <c r="Y43" s="110" t="s">
        <v>133</v>
      </c>
      <c r="Z43" s="104"/>
      <c r="AA43" s="104"/>
      <c r="AB43" s="104"/>
      <c r="AC43" s="104"/>
      <c r="AD43" s="104"/>
      <c r="AE43" s="104"/>
      <c r="AF43" s="104"/>
      <c r="AG43" s="104" t="s">
        <v>134</v>
      </c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outlineLevel="1">
      <c r="A44" s="107"/>
      <c r="B44" s="108"/>
      <c r="C44" s="116" t="s">
        <v>184</v>
      </c>
      <c r="D44" s="111"/>
      <c r="E44" s="112">
        <v>5.5</v>
      </c>
      <c r="F44" s="110"/>
      <c r="G44" s="110"/>
      <c r="H44" s="110"/>
      <c r="I44" s="110"/>
      <c r="J44" s="110"/>
      <c r="K44" s="110"/>
      <c r="L44" s="110"/>
      <c r="M44" s="110"/>
      <c r="N44" s="109"/>
      <c r="O44" s="109"/>
      <c r="P44" s="109"/>
      <c r="Q44" s="109"/>
      <c r="R44" s="110"/>
      <c r="S44" s="110"/>
      <c r="T44" s="110"/>
      <c r="U44" s="110"/>
      <c r="V44" s="110"/>
      <c r="W44" s="110"/>
      <c r="X44" s="110"/>
      <c r="Y44" s="110"/>
      <c r="Z44" s="104"/>
      <c r="AA44" s="104"/>
      <c r="AB44" s="104"/>
      <c r="AC44" s="104"/>
      <c r="AD44" s="104"/>
      <c r="AE44" s="104"/>
      <c r="AF44" s="104"/>
      <c r="AG44" s="104" t="s">
        <v>135</v>
      </c>
      <c r="AH44" s="104">
        <v>0</v>
      </c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ht="33.75">
      <c r="A45" s="167">
        <v>19</v>
      </c>
      <c r="B45" s="168" t="s">
        <v>185</v>
      </c>
      <c r="C45" s="169" t="s">
        <v>186</v>
      </c>
      <c r="D45" s="170" t="s">
        <v>164</v>
      </c>
      <c r="E45" s="171">
        <v>116.35</v>
      </c>
      <c r="F45" s="347"/>
      <c r="G45" s="172">
        <f>F45*E45</f>
        <v>0</v>
      </c>
      <c r="H45" s="110">
        <v>325.45</v>
      </c>
      <c r="I45" s="110">
        <v>37866.107499999998</v>
      </c>
      <c r="J45" s="110">
        <v>324.55</v>
      </c>
      <c r="K45" s="110">
        <v>37761.392500000002</v>
      </c>
      <c r="L45" s="110">
        <v>21</v>
      </c>
      <c r="M45" s="110">
        <v>91509.274999999994</v>
      </c>
      <c r="N45" s="109">
        <v>2.5649999999999999E-2</v>
      </c>
      <c r="O45" s="109">
        <v>2.9843774999999999</v>
      </c>
      <c r="P45" s="109">
        <v>0</v>
      </c>
      <c r="Q45" s="109">
        <v>0</v>
      </c>
      <c r="R45" s="110"/>
      <c r="S45" s="110" t="s">
        <v>182</v>
      </c>
      <c r="T45" s="110" t="s">
        <v>183</v>
      </c>
      <c r="U45" s="110">
        <v>0.99</v>
      </c>
      <c r="V45" s="110">
        <v>115.1865</v>
      </c>
      <c r="W45" s="110"/>
      <c r="X45" s="110" t="s">
        <v>132</v>
      </c>
      <c r="Y45" s="110" t="s">
        <v>133</v>
      </c>
      <c r="Z45" s="104"/>
      <c r="AA45" s="104"/>
      <c r="AB45" s="104"/>
      <c r="AC45" s="104"/>
      <c r="AD45" s="104"/>
      <c r="AE45" s="104"/>
      <c r="AF45" s="104"/>
      <c r="AG45" s="104" t="s">
        <v>134</v>
      </c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2.5" outlineLevel="1">
      <c r="A46" s="107"/>
      <c r="B46" s="108"/>
      <c r="C46" s="116" t="s">
        <v>187</v>
      </c>
      <c r="D46" s="111"/>
      <c r="E46" s="112">
        <v>100.88</v>
      </c>
      <c r="F46" s="110"/>
      <c r="G46" s="110"/>
      <c r="H46" s="110"/>
      <c r="I46" s="110"/>
      <c r="J46" s="110"/>
      <c r="K46" s="110"/>
      <c r="L46" s="110"/>
      <c r="M46" s="110"/>
      <c r="N46" s="109"/>
      <c r="O46" s="109"/>
      <c r="P46" s="109"/>
      <c r="Q46" s="109"/>
      <c r="R46" s="110"/>
      <c r="S46" s="110"/>
      <c r="T46" s="110"/>
      <c r="U46" s="110"/>
      <c r="V46" s="110"/>
      <c r="W46" s="110"/>
      <c r="X46" s="110"/>
      <c r="Y46" s="110"/>
      <c r="Z46" s="104"/>
      <c r="AA46" s="104"/>
      <c r="AB46" s="104"/>
      <c r="AC46" s="104"/>
      <c r="AD46" s="104"/>
      <c r="AE46" s="104"/>
      <c r="AF46" s="104"/>
      <c r="AG46" s="104" t="s">
        <v>135</v>
      </c>
      <c r="AH46" s="104">
        <v>0</v>
      </c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2">
      <c r="A47" s="107"/>
      <c r="B47" s="108"/>
      <c r="C47" s="116" t="s">
        <v>188</v>
      </c>
      <c r="D47" s="111"/>
      <c r="E47" s="112">
        <v>15.47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 ht="22.5">
      <c r="A48" s="167">
        <v>20</v>
      </c>
      <c r="B48" s="168" t="s">
        <v>1452</v>
      </c>
      <c r="C48" s="169" t="s">
        <v>1453</v>
      </c>
      <c r="D48" s="170" t="s">
        <v>164</v>
      </c>
      <c r="E48" s="171">
        <v>13.65</v>
      </c>
      <c r="F48" s="347"/>
      <c r="G48" s="172">
        <f>F48*E48</f>
        <v>0</v>
      </c>
      <c r="H48" s="110">
        <v>826.73</v>
      </c>
      <c r="I48" s="110">
        <v>11284.8645</v>
      </c>
      <c r="J48" s="110">
        <v>578.27</v>
      </c>
      <c r="K48" s="110">
        <v>7893.3855000000003</v>
      </c>
      <c r="L48" s="110">
        <v>21</v>
      </c>
      <c r="M48" s="110">
        <v>23205.682499999999</v>
      </c>
      <c r="N48" s="109">
        <v>2.9190000000000001E-2</v>
      </c>
      <c r="O48" s="109">
        <v>0.39844350000000001</v>
      </c>
      <c r="P48" s="109">
        <v>0</v>
      </c>
      <c r="Q48" s="109">
        <v>0</v>
      </c>
      <c r="R48" s="110"/>
      <c r="S48" s="110" t="s">
        <v>130</v>
      </c>
      <c r="T48" s="110" t="s">
        <v>130</v>
      </c>
      <c r="U48" s="110">
        <v>0.94799999999999995</v>
      </c>
      <c r="V48" s="110">
        <v>12.940199999999999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81" t="s">
        <v>310</v>
      </c>
      <c r="D49" s="181"/>
      <c r="E49" s="181"/>
      <c r="F49" s="181"/>
      <c r="G49" s="181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166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outlineLevel="2">
      <c r="A50" s="107"/>
      <c r="B50" s="108"/>
      <c r="C50" s="182" t="s">
        <v>1454</v>
      </c>
      <c r="D50" s="182"/>
      <c r="E50" s="182"/>
      <c r="F50" s="182"/>
      <c r="G50" s="182"/>
      <c r="H50" s="110"/>
      <c r="I50" s="110"/>
      <c r="J50" s="110"/>
      <c r="K50" s="110"/>
      <c r="L50" s="110"/>
      <c r="M50" s="110"/>
      <c r="N50" s="109"/>
      <c r="O50" s="109"/>
      <c r="P50" s="109"/>
      <c r="Q50" s="109"/>
      <c r="R50" s="110"/>
      <c r="S50" s="110"/>
      <c r="T50" s="110"/>
      <c r="U50" s="110"/>
      <c r="V50" s="110"/>
      <c r="W50" s="110"/>
      <c r="X50" s="110"/>
      <c r="Y50" s="110"/>
      <c r="Z50" s="104"/>
      <c r="AA50" s="104"/>
      <c r="AB50" s="104"/>
      <c r="AC50" s="104"/>
      <c r="AD50" s="104"/>
      <c r="AE50" s="104"/>
      <c r="AF50" s="104"/>
      <c r="AG50" s="104" t="s">
        <v>166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ht="12.75" customHeight="1" outlineLevel="2">
      <c r="A51" s="107"/>
      <c r="B51" s="108"/>
      <c r="C51" s="182" t="s">
        <v>1455</v>
      </c>
      <c r="D51" s="182"/>
      <c r="E51" s="182"/>
      <c r="F51" s="182"/>
      <c r="G51" s="182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166</v>
      </c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 ht="22.5" customHeight="1" outlineLevel="2">
      <c r="A52" s="107"/>
      <c r="B52" s="108"/>
      <c r="C52" s="182" t="s">
        <v>1456</v>
      </c>
      <c r="D52" s="182"/>
      <c r="E52" s="182"/>
      <c r="F52" s="182"/>
      <c r="G52" s="182"/>
      <c r="H52" s="110"/>
      <c r="I52" s="110"/>
      <c r="J52" s="110"/>
      <c r="K52" s="110"/>
      <c r="L52" s="110"/>
      <c r="M52" s="110"/>
      <c r="N52" s="109"/>
      <c r="O52" s="109"/>
      <c r="P52" s="109"/>
      <c r="Q52" s="109"/>
      <c r="R52" s="110"/>
      <c r="S52" s="110"/>
      <c r="T52" s="110"/>
      <c r="U52" s="110"/>
      <c r="V52" s="110"/>
      <c r="W52" s="110"/>
      <c r="X52" s="110"/>
      <c r="Y52" s="110"/>
      <c r="Z52" s="104"/>
      <c r="AA52" s="104"/>
      <c r="AB52" s="104"/>
      <c r="AC52" s="104"/>
      <c r="AD52" s="104"/>
      <c r="AE52" s="104"/>
      <c r="AF52" s="104"/>
      <c r="AG52" s="104" t="s">
        <v>166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15" t="str">
        <f>C52</f>
        <v>- standardního tmelení Q2, to je: základní tmelení Q1+ dodatečné tmelení (tmelení najemno) a případné přebroušení.</v>
      </c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1457</v>
      </c>
      <c r="D53" s="111"/>
      <c r="E53" s="112">
        <v>13.65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153" t="s">
        <v>125</v>
      </c>
      <c r="B54" s="154" t="s">
        <v>44</v>
      </c>
      <c r="C54" s="155" t="s">
        <v>50</v>
      </c>
      <c r="D54" s="156"/>
      <c r="E54" s="157"/>
      <c r="F54" s="158"/>
      <c r="G54" s="159">
        <f>SUM(G55)</f>
        <v>0</v>
      </c>
      <c r="H54" s="114"/>
      <c r="I54" s="114">
        <v>11292.94</v>
      </c>
      <c r="J54" s="114"/>
      <c r="K54" s="114">
        <v>9132.9599999999991</v>
      </c>
      <c r="L54" s="114"/>
      <c r="M54" s="114"/>
      <c r="N54" s="113"/>
      <c r="O54" s="113"/>
      <c r="P54" s="113"/>
      <c r="Q54" s="113"/>
      <c r="R54" s="114"/>
      <c r="S54" s="114"/>
      <c r="T54" s="114"/>
      <c r="U54" s="114"/>
      <c r="V54" s="114"/>
      <c r="W54" s="114"/>
      <c r="X54" s="114"/>
      <c r="Y54" s="114"/>
      <c r="AG54" t="s">
        <v>126</v>
      </c>
    </row>
    <row r="55" spans="1:60" ht="22.5">
      <c r="A55" s="167">
        <v>21</v>
      </c>
      <c r="B55" s="168" t="s">
        <v>189</v>
      </c>
      <c r="C55" s="169" t="s">
        <v>190</v>
      </c>
      <c r="D55" s="170" t="s">
        <v>164</v>
      </c>
      <c r="E55" s="171">
        <v>6.4435000000000002</v>
      </c>
      <c r="F55" s="347"/>
      <c r="G55" s="172">
        <f>F55*E55</f>
        <v>0</v>
      </c>
      <c r="H55" s="110">
        <v>1752.61</v>
      </c>
      <c r="I55" s="110">
        <v>11292.942535</v>
      </c>
      <c r="J55" s="110">
        <v>1417.39</v>
      </c>
      <c r="K55" s="110">
        <v>9132.9524650000003</v>
      </c>
      <c r="L55" s="110">
        <v>21</v>
      </c>
      <c r="M55" s="110">
        <v>24715.339</v>
      </c>
      <c r="N55" s="109">
        <v>0.44782</v>
      </c>
      <c r="O55" s="109">
        <v>2.8855281700000002</v>
      </c>
      <c r="P55" s="109">
        <v>0</v>
      </c>
      <c r="Q55" s="109">
        <v>0</v>
      </c>
      <c r="R55" s="110"/>
      <c r="S55" s="110" t="s">
        <v>130</v>
      </c>
      <c r="T55" s="110" t="s">
        <v>131</v>
      </c>
      <c r="U55" s="110">
        <v>2.1550400000000001</v>
      </c>
      <c r="V55" s="110">
        <v>13.886000240000001</v>
      </c>
      <c r="W55" s="110"/>
      <c r="X55" s="110" t="s">
        <v>146</v>
      </c>
      <c r="Y55" s="110" t="s">
        <v>133</v>
      </c>
      <c r="Z55" s="104"/>
      <c r="AA55" s="104"/>
      <c r="AB55" s="104"/>
      <c r="AC55" s="104"/>
      <c r="AD55" s="104"/>
      <c r="AE55" s="104"/>
      <c r="AF55" s="104"/>
      <c r="AG55" s="104" t="s">
        <v>147</v>
      </c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outlineLevel="1">
      <c r="A56" s="107"/>
      <c r="B56" s="108"/>
      <c r="C56" s="116" t="s">
        <v>191</v>
      </c>
      <c r="D56" s="111"/>
      <c r="E56" s="112">
        <v>6.4435000000000002</v>
      </c>
      <c r="F56" s="110"/>
      <c r="G56" s="110"/>
      <c r="H56" s="110"/>
      <c r="I56" s="110"/>
      <c r="J56" s="110"/>
      <c r="K56" s="110"/>
      <c r="L56" s="110"/>
      <c r="M56" s="110"/>
      <c r="N56" s="109"/>
      <c r="O56" s="109"/>
      <c r="P56" s="109"/>
      <c r="Q56" s="109"/>
      <c r="R56" s="110"/>
      <c r="S56" s="110"/>
      <c r="T56" s="110"/>
      <c r="U56" s="110"/>
      <c r="V56" s="110"/>
      <c r="W56" s="110"/>
      <c r="X56" s="110"/>
      <c r="Y56" s="110"/>
      <c r="Z56" s="104"/>
      <c r="AA56" s="104"/>
      <c r="AB56" s="104"/>
      <c r="AC56" s="104"/>
      <c r="AD56" s="104"/>
      <c r="AE56" s="104"/>
      <c r="AF56" s="104"/>
      <c r="AG56" s="104" t="s">
        <v>135</v>
      </c>
      <c r="AH56" s="104">
        <v>0</v>
      </c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ht="25.5">
      <c r="A57" s="153" t="s">
        <v>125</v>
      </c>
      <c r="B57" s="154" t="s">
        <v>51</v>
      </c>
      <c r="C57" s="155" t="s">
        <v>52</v>
      </c>
      <c r="D57" s="156"/>
      <c r="E57" s="157"/>
      <c r="F57" s="158"/>
      <c r="G57" s="159">
        <f>SUM(G58:G84)</f>
        <v>0</v>
      </c>
      <c r="H57" s="114"/>
      <c r="I57" s="114">
        <v>983462.39</v>
      </c>
      <c r="J57" s="114"/>
      <c r="K57" s="114">
        <v>978883.37</v>
      </c>
      <c r="L57" s="114"/>
      <c r="M57" s="114"/>
      <c r="N57" s="113"/>
      <c r="O57" s="113"/>
      <c r="P57" s="113"/>
      <c r="Q57" s="113"/>
      <c r="R57" s="114"/>
      <c r="S57" s="114"/>
      <c r="T57" s="114"/>
      <c r="U57" s="114"/>
      <c r="V57" s="114"/>
      <c r="W57" s="114"/>
      <c r="X57" s="114"/>
      <c r="Y57" s="114"/>
      <c r="AG57" t="s">
        <v>126</v>
      </c>
    </row>
    <row r="58" spans="1:60">
      <c r="A58" s="167">
        <v>22</v>
      </c>
      <c r="B58" s="168" t="s">
        <v>192</v>
      </c>
      <c r="C58" s="169" t="s">
        <v>193</v>
      </c>
      <c r="D58" s="170" t="s">
        <v>164</v>
      </c>
      <c r="E58" s="171">
        <v>714.8</v>
      </c>
      <c r="F58" s="347"/>
      <c r="G58" s="172">
        <f>F58*E58</f>
        <v>0</v>
      </c>
      <c r="H58" s="110">
        <v>571.17999999999995</v>
      </c>
      <c r="I58" s="110">
        <v>408279.46399999992</v>
      </c>
      <c r="J58" s="110">
        <v>588.82000000000005</v>
      </c>
      <c r="K58" s="110">
        <v>420888.53600000002</v>
      </c>
      <c r="L58" s="110">
        <v>21</v>
      </c>
      <c r="M58" s="110">
        <v>1003293.28</v>
      </c>
      <c r="N58" s="109">
        <v>1.8460000000000001E-2</v>
      </c>
      <c r="O58" s="109">
        <v>13.195207999999999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1</v>
      </c>
      <c r="V58" s="110">
        <v>714.8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ht="12.75" customHeight="1" outlineLevel="1">
      <c r="A59" s="107"/>
      <c r="B59" s="108"/>
      <c r="C59" s="182" t="s">
        <v>194</v>
      </c>
      <c r="D59" s="182"/>
      <c r="E59" s="182"/>
      <c r="F59" s="182"/>
      <c r="G59" s="182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166</v>
      </c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outlineLevel="1">
      <c r="A60" s="107"/>
      <c r="B60" s="108"/>
      <c r="C60" s="116" t="s">
        <v>195</v>
      </c>
      <c r="D60" s="111"/>
      <c r="E60" s="112">
        <v>29.01</v>
      </c>
      <c r="F60" s="110"/>
      <c r="G60" s="110"/>
      <c r="H60" s="110"/>
      <c r="I60" s="110"/>
      <c r="J60" s="110"/>
      <c r="K60" s="110"/>
      <c r="L60" s="110"/>
      <c r="M60" s="110"/>
      <c r="N60" s="109"/>
      <c r="O60" s="109"/>
      <c r="P60" s="109"/>
      <c r="Q60" s="109"/>
      <c r="R60" s="110"/>
      <c r="S60" s="110"/>
      <c r="T60" s="110"/>
      <c r="U60" s="110"/>
      <c r="V60" s="110"/>
      <c r="W60" s="110"/>
      <c r="X60" s="110"/>
      <c r="Y60" s="110"/>
      <c r="Z60" s="104"/>
      <c r="AA60" s="104"/>
      <c r="AB60" s="104"/>
      <c r="AC60" s="104"/>
      <c r="AD60" s="104"/>
      <c r="AE60" s="104"/>
      <c r="AF60" s="104"/>
      <c r="AG60" s="104" t="s">
        <v>135</v>
      </c>
      <c r="AH60" s="104">
        <v>0</v>
      </c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2">
      <c r="A61" s="107"/>
      <c r="B61" s="108"/>
      <c r="C61" s="116" t="s">
        <v>196</v>
      </c>
      <c r="D61" s="111"/>
      <c r="E61" s="112">
        <v>194.05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outlineLevel="2">
      <c r="A62" s="107"/>
      <c r="B62" s="108"/>
      <c r="C62" s="116" t="s">
        <v>197</v>
      </c>
      <c r="D62" s="111"/>
      <c r="E62" s="112">
        <v>8.41</v>
      </c>
      <c r="F62" s="110"/>
      <c r="G62" s="110"/>
      <c r="H62" s="110"/>
      <c r="I62" s="110"/>
      <c r="J62" s="110"/>
      <c r="K62" s="110"/>
      <c r="L62" s="110"/>
      <c r="M62" s="110"/>
      <c r="N62" s="109"/>
      <c r="O62" s="109"/>
      <c r="P62" s="109"/>
      <c r="Q62" s="109"/>
      <c r="R62" s="110"/>
      <c r="S62" s="110"/>
      <c r="T62" s="110"/>
      <c r="U62" s="110"/>
      <c r="V62" s="110"/>
      <c r="W62" s="110"/>
      <c r="X62" s="110"/>
      <c r="Y62" s="110"/>
      <c r="Z62" s="104"/>
      <c r="AA62" s="104"/>
      <c r="AB62" s="104"/>
      <c r="AC62" s="104"/>
      <c r="AD62" s="104"/>
      <c r="AE62" s="104"/>
      <c r="AF62" s="104"/>
      <c r="AG62" s="104" t="s">
        <v>135</v>
      </c>
      <c r="AH62" s="104">
        <v>0</v>
      </c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2">
      <c r="A63" s="107"/>
      <c r="B63" s="108"/>
      <c r="C63" s="116" t="s">
        <v>198</v>
      </c>
      <c r="D63" s="111"/>
      <c r="E63" s="112">
        <v>3.19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outlineLevel="2">
      <c r="A64" s="107"/>
      <c r="B64" s="108"/>
      <c r="C64" s="116" t="s">
        <v>199</v>
      </c>
      <c r="D64" s="111"/>
      <c r="E64" s="112">
        <v>2.4700000000000002</v>
      </c>
      <c r="F64" s="110"/>
      <c r="G64" s="110"/>
      <c r="H64" s="110"/>
      <c r="I64" s="110"/>
      <c r="J64" s="110"/>
      <c r="K64" s="110"/>
      <c r="L64" s="110"/>
      <c r="M64" s="110"/>
      <c r="N64" s="109"/>
      <c r="O64" s="109"/>
      <c r="P64" s="109"/>
      <c r="Q64" s="109"/>
      <c r="R64" s="110"/>
      <c r="S64" s="110"/>
      <c r="T64" s="110"/>
      <c r="U64" s="110"/>
      <c r="V64" s="110"/>
      <c r="W64" s="110"/>
      <c r="X64" s="110"/>
      <c r="Y64" s="110"/>
      <c r="Z64" s="104"/>
      <c r="AA64" s="104"/>
      <c r="AB64" s="104"/>
      <c r="AC64" s="104"/>
      <c r="AD64" s="104"/>
      <c r="AE64" s="104"/>
      <c r="AF64" s="104"/>
      <c r="AG64" s="104" t="s">
        <v>135</v>
      </c>
      <c r="AH64" s="104">
        <v>0</v>
      </c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2">
      <c r="A65" s="107"/>
      <c r="B65" s="108"/>
      <c r="C65" s="116" t="s">
        <v>200</v>
      </c>
      <c r="D65" s="111"/>
      <c r="E65" s="112">
        <v>3.19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 outlineLevel="2">
      <c r="A66" s="107"/>
      <c r="B66" s="108"/>
      <c r="C66" s="116" t="s">
        <v>201</v>
      </c>
      <c r="D66" s="111"/>
      <c r="E66" s="112">
        <v>19.25</v>
      </c>
      <c r="F66" s="110"/>
      <c r="G66" s="110"/>
      <c r="H66" s="110"/>
      <c r="I66" s="110"/>
      <c r="J66" s="110"/>
      <c r="K66" s="110"/>
      <c r="L66" s="110"/>
      <c r="M66" s="110"/>
      <c r="N66" s="109"/>
      <c r="O66" s="109"/>
      <c r="P66" s="109"/>
      <c r="Q66" s="109"/>
      <c r="R66" s="110"/>
      <c r="S66" s="110"/>
      <c r="T66" s="110"/>
      <c r="U66" s="110"/>
      <c r="V66" s="110"/>
      <c r="W66" s="110"/>
      <c r="X66" s="110"/>
      <c r="Y66" s="110"/>
      <c r="Z66" s="104"/>
      <c r="AA66" s="104"/>
      <c r="AB66" s="104"/>
      <c r="AC66" s="104"/>
      <c r="AD66" s="104"/>
      <c r="AE66" s="104"/>
      <c r="AF66" s="104"/>
      <c r="AG66" s="104" t="s">
        <v>135</v>
      </c>
      <c r="AH66" s="104">
        <v>0</v>
      </c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2">
      <c r="A67" s="107"/>
      <c r="B67" s="108"/>
      <c r="C67" s="116" t="s">
        <v>202</v>
      </c>
      <c r="D67" s="111"/>
      <c r="E67" s="112">
        <v>17.07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outlineLevel="2">
      <c r="A68" s="107"/>
      <c r="B68" s="108"/>
      <c r="C68" s="116" t="s">
        <v>203</v>
      </c>
      <c r="D68" s="111"/>
      <c r="E68" s="112">
        <v>16.940000000000001</v>
      </c>
      <c r="F68" s="110"/>
      <c r="G68" s="110"/>
      <c r="H68" s="110"/>
      <c r="I68" s="110"/>
      <c r="J68" s="110"/>
      <c r="K68" s="110"/>
      <c r="L68" s="110"/>
      <c r="M68" s="110"/>
      <c r="N68" s="109"/>
      <c r="O68" s="109"/>
      <c r="P68" s="109"/>
      <c r="Q68" s="109"/>
      <c r="R68" s="110"/>
      <c r="S68" s="110"/>
      <c r="T68" s="110"/>
      <c r="U68" s="110"/>
      <c r="V68" s="110"/>
      <c r="W68" s="110"/>
      <c r="X68" s="110"/>
      <c r="Y68" s="110"/>
      <c r="Z68" s="104"/>
      <c r="AA68" s="104"/>
      <c r="AB68" s="104"/>
      <c r="AC68" s="104"/>
      <c r="AD68" s="104"/>
      <c r="AE68" s="104"/>
      <c r="AF68" s="104"/>
      <c r="AG68" s="104" t="s">
        <v>135</v>
      </c>
      <c r="AH68" s="104">
        <v>0</v>
      </c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2">
      <c r="A69" s="107"/>
      <c r="B69" s="108"/>
      <c r="C69" s="116" t="s">
        <v>204</v>
      </c>
      <c r="D69" s="111"/>
      <c r="E69" s="112">
        <v>10.59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2">
      <c r="A70" s="107"/>
      <c r="B70" s="108"/>
      <c r="C70" s="116" t="s">
        <v>205</v>
      </c>
      <c r="D70" s="111"/>
      <c r="E70" s="112">
        <v>4.4400000000000004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2">
      <c r="A71" s="107"/>
      <c r="B71" s="108"/>
      <c r="C71" s="116" t="s">
        <v>206</v>
      </c>
      <c r="D71" s="111"/>
      <c r="E71" s="112">
        <v>406.19</v>
      </c>
      <c r="F71" s="110"/>
      <c r="G71" s="110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135</v>
      </c>
      <c r="AH71" s="104">
        <v>0</v>
      </c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>
      <c r="A72" s="167">
        <v>23</v>
      </c>
      <c r="B72" s="168" t="s">
        <v>207</v>
      </c>
      <c r="C72" s="169" t="s">
        <v>208</v>
      </c>
      <c r="D72" s="170" t="s">
        <v>164</v>
      </c>
      <c r="E72" s="171">
        <v>67.42</v>
      </c>
      <c r="F72" s="347"/>
      <c r="G72" s="172">
        <f>F72*E72</f>
        <v>0</v>
      </c>
      <c r="H72" s="110">
        <v>643.17999999999995</v>
      </c>
      <c r="I72" s="110">
        <v>43363.195599999999</v>
      </c>
      <c r="J72" s="110">
        <v>588.82000000000005</v>
      </c>
      <c r="K72" s="110">
        <v>39698.244400000003</v>
      </c>
      <c r="L72" s="110">
        <v>21</v>
      </c>
      <c r="M72" s="110">
        <v>100504.34240000001</v>
      </c>
      <c r="N72" s="109">
        <v>1.8460000000000001E-2</v>
      </c>
      <c r="O72" s="109">
        <v>1.2445732</v>
      </c>
      <c r="P72" s="109">
        <v>0</v>
      </c>
      <c r="Q72" s="109">
        <v>0</v>
      </c>
      <c r="R72" s="110"/>
      <c r="S72" s="110" t="s">
        <v>130</v>
      </c>
      <c r="T72" s="110" t="s">
        <v>131</v>
      </c>
      <c r="U72" s="110">
        <v>1</v>
      </c>
      <c r="V72" s="110">
        <v>67.42</v>
      </c>
      <c r="W72" s="110"/>
      <c r="X72" s="110" t="s">
        <v>132</v>
      </c>
      <c r="Y72" s="110" t="s">
        <v>133</v>
      </c>
      <c r="Z72" s="104"/>
      <c r="AA72" s="104"/>
      <c r="AB72" s="104"/>
      <c r="AC72" s="104"/>
      <c r="AD72" s="104"/>
      <c r="AE72" s="104"/>
      <c r="AF72" s="104"/>
      <c r="AG72" s="104" t="s">
        <v>134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ht="12.75" customHeight="1" outlineLevel="1">
      <c r="A73" s="107"/>
      <c r="B73" s="108"/>
      <c r="C73" s="182" t="s">
        <v>194</v>
      </c>
      <c r="D73" s="182"/>
      <c r="E73" s="182"/>
      <c r="F73" s="182"/>
      <c r="G73" s="182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166</v>
      </c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outlineLevel="1">
      <c r="A74" s="107"/>
      <c r="B74" s="108"/>
      <c r="C74" s="116" t="s">
        <v>209</v>
      </c>
      <c r="D74" s="111"/>
      <c r="E74" s="112">
        <v>4.42</v>
      </c>
      <c r="F74" s="110"/>
      <c r="G74" s="110"/>
      <c r="H74" s="110"/>
      <c r="I74" s="110"/>
      <c r="J74" s="110"/>
      <c r="K74" s="110"/>
      <c r="L74" s="110"/>
      <c r="M74" s="110"/>
      <c r="N74" s="109"/>
      <c r="O74" s="109"/>
      <c r="P74" s="109"/>
      <c r="Q74" s="109"/>
      <c r="R74" s="110"/>
      <c r="S74" s="110"/>
      <c r="T74" s="110"/>
      <c r="U74" s="110"/>
      <c r="V74" s="110"/>
      <c r="W74" s="110"/>
      <c r="X74" s="110"/>
      <c r="Y74" s="110"/>
      <c r="Z74" s="104"/>
      <c r="AA74" s="104"/>
      <c r="AB74" s="104"/>
      <c r="AC74" s="104"/>
      <c r="AD74" s="104"/>
      <c r="AE74" s="104"/>
      <c r="AF74" s="104"/>
      <c r="AG74" s="104" t="s">
        <v>135</v>
      </c>
      <c r="AH74" s="104">
        <v>0</v>
      </c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2">
      <c r="A75" s="107"/>
      <c r="B75" s="108"/>
      <c r="C75" s="116" t="s">
        <v>210</v>
      </c>
      <c r="D75" s="111"/>
      <c r="E75" s="112">
        <v>9.3699999999999992</v>
      </c>
      <c r="F75" s="110"/>
      <c r="G75" s="110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135</v>
      </c>
      <c r="AH75" s="104">
        <v>0</v>
      </c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2">
      <c r="A76" s="107"/>
      <c r="B76" s="108"/>
      <c r="C76" s="116" t="s">
        <v>211</v>
      </c>
      <c r="D76" s="111"/>
      <c r="E76" s="112">
        <v>2.77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outlineLevel="2">
      <c r="A77" s="107"/>
      <c r="B77" s="108"/>
      <c r="C77" s="116" t="s">
        <v>212</v>
      </c>
      <c r="D77" s="111"/>
      <c r="E77" s="112">
        <v>8.67</v>
      </c>
      <c r="F77" s="110"/>
      <c r="G77" s="110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135</v>
      </c>
      <c r="AH77" s="104">
        <v>0</v>
      </c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2">
      <c r="A78" s="107"/>
      <c r="B78" s="108"/>
      <c r="C78" s="116" t="s">
        <v>213</v>
      </c>
      <c r="D78" s="111"/>
      <c r="E78" s="112">
        <v>4.93</v>
      </c>
      <c r="F78" s="110"/>
      <c r="G78" s="110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135</v>
      </c>
      <c r="AH78" s="104">
        <v>0</v>
      </c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outlineLevel="2">
      <c r="A79" s="107"/>
      <c r="B79" s="108"/>
      <c r="C79" s="116" t="s">
        <v>214</v>
      </c>
      <c r="D79" s="111"/>
      <c r="E79" s="112">
        <v>37.26</v>
      </c>
      <c r="F79" s="110"/>
      <c r="G79" s="110"/>
      <c r="H79" s="110"/>
      <c r="I79" s="110"/>
      <c r="J79" s="110"/>
      <c r="K79" s="110"/>
      <c r="L79" s="110"/>
      <c r="M79" s="110"/>
      <c r="N79" s="109"/>
      <c r="O79" s="109"/>
      <c r="P79" s="109"/>
      <c r="Q79" s="109"/>
      <c r="R79" s="110"/>
      <c r="S79" s="110"/>
      <c r="T79" s="110"/>
      <c r="U79" s="110"/>
      <c r="V79" s="110"/>
      <c r="W79" s="110"/>
      <c r="X79" s="110"/>
      <c r="Y79" s="110"/>
      <c r="Z79" s="104"/>
      <c r="AA79" s="104"/>
      <c r="AB79" s="104"/>
      <c r="AC79" s="104"/>
      <c r="AD79" s="104"/>
      <c r="AE79" s="104"/>
      <c r="AF79" s="104"/>
      <c r="AG79" s="104" t="s">
        <v>135</v>
      </c>
      <c r="AH79" s="104">
        <v>0</v>
      </c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22.5">
      <c r="A80" s="167">
        <v>24</v>
      </c>
      <c r="B80" s="168" t="s">
        <v>215</v>
      </c>
      <c r="C80" s="169" t="s">
        <v>216</v>
      </c>
      <c r="D80" s="170" t="s">
        <v>164</v>
      </c>
      <c r="E80" s="171">
        <v>353.3535</v>
      </c>
      <c r="F80" s="347"/>
      <c r="G80" s="172">
        <f>F80*E80</f>
        <v>0</v>
      </c>
      <c r="H80" s="110">
        <v>104.41</v>
      </c>
      <c r="I80" s="110">
        <v>36893.638934999995</v>
      </c>
      <c r="J80" s="110">
        <v>87.09</v>
      </c>
      <c r="K80" s="110">
        <v>30773.556315000002</v>
      </c>
      <c r="L80" s="110">
        <v>21</v>
      </c>
      <c r="M80" s="110">
        <v>81877.311999999991</v>
      </c>
      <c r="N80" s="109">
        <v>2.1000000000000001E-4</v>
      </c>
      <c r="O80" s="109">
        <v>7.4204235000000007E-2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0.16</v>
      </c>
      <c r="V80" s="110">
        <v>56.536560000000001</v>
      </c>
      <c r="W80" s="110"/>
      <c r="X80" s="110" t="s">
        <v>132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134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1">
      <c r="A81" s="107"/>
      <c r="B81" s="108"/>
      <c r="C81" s="182" t="s">
        <v>217</v>
      </c>
      <c r="D81" s="182"/>
      <c r="E81" s="182"/>
      <c r="F81" s="182"/>
      <c r="G81" s="182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166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outlineLevel="1">
      <c r="A82" s="107"/>
      <c r="B82" s="108"/>
      <c r="C82" s="116" t="s">
        <v>218</v>
      </c>
      <c r="D82" s="111"/>
      <c r="E82" s="112">
        <v>346.91</v>
      </c>
      <c r="F82" s="110"/>
      <c r="G82" s="110"/>
      <c r="H82" s="110"/>
      <c r="I82" s="110"/>
      <c r="J82" s="110"/>
      <c r="K82" s="110"/>
      <c r="L82" s="110"/>
      <c r="M82" s="110"/>
      <c r="N82" s="109"/>
      <c r="O82" s="109"/>
      <c r="P82" s="109"/>
      <c r="Q82" s="109"/>
      <c r="R82" s="110"/>
      <c r="S82" s="110"/>
      <c r="T82" s="110"/>
      <c r="U82" s="110"/>
      <c r="V82" s="110"/>
      <c r="W82" s="110"/>
      <c r="X82" s="110"/>
      <c r="Y82" s="110"/>
      <c r="Z82" s="104"/>
      <c r="AA82" s="104"/>
      <c r="AB82" s="104"/>
      <c r="AC82" s="104"/>
      <c r="AD82" s="104"/>
      <c r="AE82" s="104"/>
      <c r="AF82" s="104"/>
      <c r="AG82" s="104" t="s">
        <v>135</v>
      </c>
      <c r="AH82" s="104">
        <v>0</v>
      </c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outlineLevel="2">
      <c r="A83" s="107"/>
      <c r="B83" s="108"/>
      <c r="C83" s="116" t="s">
        <v>219</v>
      </c>
      <c r="D83" s="111"/>
      <c r="E83" s="112">
        <v>6.4435000000000002</v>
      </c>
      <c r="F83" s="110"/>
      <c r="G83" s="110"/>
      <c r="H83" s="110"/>
      <c r="I83" s="110"/>
      <c r="J83" s="110"/>
      <c r="K83" s="110"/>
      <c r="L83" s="110"/>
      <c r="M83" s="110"/>
      <c r="N83" s="109"/>
      <c r="O83" s="109"/>
      <c r="P83" s="109"/>
      <c r="Q83" s="109"/>
      <c r="R83" s="110"/>
      <c r="S83" s="110"/>
      <c r="T83" s="110"/>
      <c r="U83" s="110"/>
      <c r="V83" s="110"/>
      <c r="W83" s="110"/>
      <c r="X83" s="110"/>
      <c r="Y83" s="110"/>
      <c r="Z83" s="104"/>
      <c r="AA83" s="104"/>
      <c r="AB83" s="104"/>
      <c r="AC83" s="104"/>
      <c r="AD83" s="104"/>
      <c r="AE83" s="104"/>
      <c r="AF83" s="104"/>
      <c r="AG83" s="104" t="s">
        <v>135</v>
      </c>
      <c r="AH83" s="104">
        <v>0</v>
      </c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33.75">
      <c r="A84" s="167">
        <v>25</v>
      </c>
      <c r="B84" s="168" t="s">
        <v>220</v>
      </c>
      <c r="C84" s="169" t="s">
        <v>221</v>
      </c>
      <c r="D84" s="170" t="s">
        <v>164</v>
      </c>
      <c r="E84" s="171">
        <v>346.91</v>
      </c>
      <c r="F84" s="347"/>
      <c r="G84" s="172">
        <f>F84*E84</f>
        <v>0</v>
      </c>
      <c r="H84" s="110">
        <v>1426.67</v>
      </c>
      <c r="I84" s="110">
        <v>494926.08970000007</v>
      </c>
      <c r="J84" s="110">
        <v>1405.33</v>
      </c>
      <c r="K84" s="110">
        <v>487523.03029999998</v>
      </c>
      <c r="L84" s="110">
        <v>21</v>
      </c>
      <c r="M84" s="110">
        <v>1188763.4351999999</v>
      </c>
      <c r="N84" s="109">
        <v>1.8460000000000001E-2</v>
      </c>
      <c r="O84" s="109">
        <v>6.4039586000000011</v>
      </c>
      <c r="P84" s="109">
        <v>0</v>
      </c>
      <c r="Q84" s="109">
        <v>0</v>
      </c>
      <c r="R84" s="110"/>
      <c r="S84" s="110" t="s">
        <v>182</v>
      </c>
      <c r="T84" s="110" t="s">
        <v>183</v>
      </c>
      <c r="U84" s="110">
        <v>1</v>
      </c>
      <c r="V84" s="110">
        <v>346.91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12.75" customHeight="1" outlineLevel="1">
      <c r="A85" s="107"/>
      <c r="B85" s="108"/>
      <c r="C85" s="182" t="s">
        <v>194</v>
      </c>
      <c r="D85" s="182"/>
      <c r="E85" s="182"/>
      <c r="F85" s="182"/>
      <c r="G85" s="182"/>
      <c r="H85" s="110"/>
      <c r="I85" s="110"/>
      <c r="J85" s="110"/>
      <c r="K85" s="110"/>
      <c r="L85" s="110"/>
      <c r="M85" s="110"/>
      <c r="N85" s="109"/>
      <c r="O85" s="109"/>
      <c r="P85" s="109"/>
      <c r="Q85" s="109"/>
      <c r="R85" s="110"/>
      <c r="S85" s="110"/>
      <c r="T85" s="110"/>
      <c r="U85" s="110"/>
      <c r="V85" s="110"/>
      <c r="W85" s="110"/>
      <c r="X85" s="110"/>
      <c r="Y85" s="110"/>
      <c r="Z85" s="104"/>
      <c r="AA85" s="104"/>
      <c r="AB85" s="104"/>
      <c r="AC85" s="104"/>
      <c r="AD85" s="104"/>
      <c r="AE85" s="104"/>
      <c r="AF85" s="104"/>
      <c r="AG85" s="104" t="s">
        <v>166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outlineLevel="1">
      <c r="A86" s="107"/>
      <c r="B86" s="108"/>
      <c r="C86" s="116" t="s">
        <v>218</v>
      </c>
      <c r="D86" s="111"/>
      <c r="E86" s="112">
        <v>346.91</v>
      </c>
      <c r="F86" s="110"/>
      <c r="G86" s="110"/>
      <c r="H86" s="110"/>
      <c r="I86" s="110"/>
      <c r="J86" s="110"/>
      <c r="K86" s="110"/>
      <c r="L86" s="110"/>
      <c r="M86" s="110"/>
      <c r="N86" s="109"/>
      <c r="O86" s="109"/>
      <c r="P86" s="109"/>
      <c r="Q86" s="109"/>
      <c r="R86" s="110"/>
      <c r="S86" s="110"/>
      <c r="T86" s="110"/>
      <c r="U86" s="110"/>
      <c r="V86" s="110"/>
      <c r="W86" s="110"/>
      <c r="X86" s="110"/>
      <c r="Y86" s="110"/>
      <c r="Z86" s="104"/>
      <c r="AA86" s="104"/>
      <c r="AB86" s="104"/>
      <c r="AC86" s="104"/>
      <c r="AD86" s="104"/>
      <c r="AE86" s="104"/>
      <c r="AF86" s="104"/>
      <c r="AG86" s="104" t="s">
        <v>135</v>
      </c>
      <c r="AH86" s="104">
        <v>0</v>
      </c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>
      <c r="A87" s="153" t="s">
        <v>125</v>
      </c>
      <c r="B87" s="154" t="s">
        <v>53</v>
      </c>
      <c r="C87" s="155" t="s">
        <v>54</v>
      </c>
      <c r="D87" s="156"/>
      <c r="E87" s="157"/>
      <c r="F87" s="158"/>
      <c r="G87" s="159">
        <f>SUM(G88:G176)</f>
        <v>0</v>
      </c>
      <c r="H87" s="114"/>
      <c r="I87" s="114">
        <v>261150.28</v>
      </c>
      <c r="J87" s="114"/>
      <c r="K87" s="114">
        <v>1102881.04</v>
      </c>
      <c r="L87" s="114"/>
      <c r="M87" s="114"/>
      <c r="N87" s="113"/>
      <c r="O87" s="113"/>
      <c r="P87" s="113"/>
      <c r="Q87" s="113"/>
      <c r="R87" s="114"/>
      <c r="S87" s="114"/>
      <c r="T87" s="114"/>
      <c r="U87" s="114"/>
      <c r="V87" s="114"/>
      <c r="W87" s="114"/>
      <c r="X87" s="114"/>
      <c r="Y87" s="114"/>
      <c r="AG87" t="s">
        <v>126</v>
      </c>
    </row>
    <row r="88" spans="1:60">
      <c r="A88" s="167">
        <v>26</v>
      </c>
      <c r="B88" s="168" t="s">
        <v>222</v>
      </c>
      <c r="C88" s="169" t="s">
        <v>223</v>
      </c>
      <c r="D88" s="170" t="s">
        <v>164</v>
      </c>
      <c r="E88" s="171">
        <v>99.8</v>
      </c>
      <c r="F88" s="347"/>
      <c r="G88" s="172">
        <f>F88*E88</f>
        <v>0</v>
      </c>
      <c r="H88" s="110">
        <v>101.9</v>
      </c>
      <c r="I88" s="110">
        <v>10169.620000000001</v>
      </c>
      <c r="J88" s="110">
        <v>466.1</v>
      </c>
      <c r="K88" s="110">
        <v>46516.78</v>
      </c>
      <c r="L88" s="110">
        <v>21</v>
      </c>
      <c r="M88" s="110">
        <v>68590.544000000009</v>
      </c>
      <c r="N88" s="109">
        <v>5.1229999999999998E-2</v>
      </c>
      <c r="O88" s="109">
        <v>5.1127539999999998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0.90800000000000003</v>
      </c>
      <c r="V88" s="110">
        <v>90.618399999999994</v>
      </c>
      <c r="W88" s="110"/>
      <c r="X88" s="110" t="s">
        <v>132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134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outlineLevel="1">
      <c r="A89" s="107"/>
      <c r="B89" s="108"/>
      <c r="C89" s="116" t="s">
        <v>224</v>
      </c>
      <c r="D89" s="111"/>
      <c r="E89" s="112">
        <v>99.8</v>
      </c>
      <c r="F89" s="110"/>
      <c r="G89" s="110"/>
      <c r="H89" s="110"/>
      <c r="I89" s="110"/>
      <c r="J89" s="110"/>
      <c r="K89" s="110"/>
      <c r="L89" s="110"/>
      <c r="M89" s="110"/>
      <c r="N89" s="109"/>
      <c r="O89" s="109"/>
      <c r="P89" s="109"/>
      <c r="Q89" s="109"/>
      <c r="R89" s="110"/>
      <c r="S89" s="110"/>
      <c r="T89" s="110"/>
      <c r="U89" s="110"/>
      <c r="V89" s="110"/>
      <c r="W89" s="110"/>
      <c r="X89" s="110"/>
      <c r="Y89" s="110"/>
      <c r="Z89" s="104"/>
      <c r="AA89" s="104"/>
      <c r="AB89" s="104"/>
      <c r="AC89" s="104"/>
      <c r="AD89" s="104"/>
      <c r="AE89" s="104"/>
      <c r="AF89" s="104"/>
      <c r="AG89" s="104" t="s">
        <v>135</v>
      </c>
      <c r="AH89" s="104">
        <v>0</v>
      </c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>
      <c r="A90" s="167">
        <v>27</v>
      </c>
      <c r="B90" s="168" t="s">
        <v>225</v>
      </c>
      <c r="C90" s="169" t="s">
        <v>226</v>
      </c>
      <c r="D90" s="170" t="s">
        <v>164</v>
      </c>
      <c r="E90" s="171">
        <v>1997.44</v>
      </c>
      <c r="F90" s="347"/>
      <c r="G90" s="172">
        <f>F90*E90</f>
        <v>0</v>
      </c>
      <c r="H90" s="110">
        <v>37.799999999999997</v>
      </c>
      <c r="I90" s="110">
        <v>75503.232000000004</v>
      </c>
      <c r="J90" s="110">
        <v>35.799999999999997</v>
      </c>
      <c r="K90" s="110">
        <v>71508.351999999999</v>
      </c>
      <c r="L90" s="110">
        <v>21</v>
      </c>
      <c r="M90" s="110">
        <v>177884.01179999998</v>
      </c>
      <c r="N90" s="109">
        <v>3.2000000000000003E-4</v>
      </c>
      <c r="O90" s="109">
        <v>0.6391808000000001</v>
      </c>
      <c r="P90" s="109">
        <v>0</v>
      </c>
      <c r="Q90" s="109">
        <v>0</v>
      </c>
      <c r="R90" s="110"/>
      <c r="S90" s="110" t="s">
        <v>130</v>
      </c>
      <c r="T90" s="110" t="s">
        <v>131</v>
      </c>
      <c r="U90" s="110">
        <v>7.0000000000000007E-2</v>
      </c>
      <c r="V90" s="110">
        <v>139.82080000000002</v>
      </c>
      <c r="W90" s="110"/>
      <c r="X90" s="110" t="s">
        <v>132</v>
      </c>
      <c r="Y90" s="110" t="s">
        <v>133</v>
      </c>
      <c r="Z90" s="104"/>
      <c r="AA90" s="104"/>
      <c r="AB90" s="104"/>
      <c r="AC90" s="104"/>
      <c r="AD90" s="104"/>
      <c r="AE90" s="104"/>
      <c r="AF90" s="104"/>
      <c r="AG90" s="104" t="s">
        <v>134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 outlineLevel="1">
      <c r="A91" s="107"/>
      <c r="B91" s="108"/>
      <c r="C91" s="116" t="s">
        <v>227</v>
      </c>
      <c r="D91" s="111"/>
      <c r="E91" s="112">
        <v>71.89</v>
      </c>
      <c r="F91" s="110"/>
      <c r="G91" s="110"/>
      <c r="H91" s="110"/>
      <c r="I91" s="110"/>
      <c r="J91" s="110"/>
      <c r="K91" s="110"/>
      <c r="L91" s="110"/>
      <c r="M91" s="110"/>
      <c r="N91" s="109"/>
      <c r="O91" s="109"/>
      <c r="P91" s="109"/>
      <c r="Q91" s="109"/>
      <c r="R91" s="110"/>
      <c r="S91" s="110"/>
      <c r="T91" s="110"/>
      <c r="U91" s="110"/>
      <c r="V91" s="110"/>
      <c r="W91" s="110"/>
      <c r="X91" s="110"/>
      <c r="Y91" s="110"/>
      <c r="Z91" s="104"/>
      <c r="AA91" s="104"/>
      <c r="AB91" s="104"/>
      <c r="AC91" s="104"/>
      <c r="AD91" s="104"/>
      <c r="AE91" s="104"/>
      <c r="AF91" s="104"/>
      <c r="AG91" s="104" t="s">
        <v>135</v>
      </c>
      <c r="AH91" s="104">
        <v>0</v>
      </c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 outlineLevel="2">
      <c r="A92" s="107"/>
      <c r="B92" s="108"/>
      <c r="C92" s="116" t="s">
        <v>228</v>
      </c>
      <c r="D92" s="111"/>
      <c r="E92" s="112">
        <v>185.12</v>
      </c>
      <c r="F92" s="110"/>
      <c r="G92" s="110"/>
      <c r="H92" s="110"/>
      <c r="I92" s="110"/>
      <c r="J92" s="110"/>
      <c r="K92" s="110"/>
      <c r="L92" s="110"/>
      <c r="M92" s="110"/>
      <c r="N92" s="109"/>
      <c r="O92" s="109"/>
      <c r="P92" s="109"/>
      <c r="Q92" s="109"/>
      <c r="R92" s="110"/>
      <c r="S92" s="110"/>
      <c r="T92" s="110"/>
      <c r="U92" s="110"/>
      <c r="V92" s="110"/>
      <c r="W92" s="110"/>
      <c r="X92" s="110"/>
      <c r="Y92" s="110"/>
      <c r="Z92" s="104"/>
      <c r="AA92" s="104"/>
      <c r="AB92" s="104"/>
      <c r="AC92" s="104"/>
      <c r="AD92" s="104"/>
      <c r="AE92" s="104"/>
      <c r="AF92" s="104"/>
      <c r="AG92" s="104" t="s">
        <v>135</v>
      </c>
      <c r="AH92" s="104">
        <v>0</v>
      </c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 outlineLevel="2">
      <c r="A93" s="107"/>
      <c r="B93" s="108"/>
      <c r="C93" s="116" t="s">
        <v>229</v>
      </c>
      <c r="D93" s="111"/>
      <c r="E93" s="112">
        <v>30.16</v>
      </c>
      <c r="F93" s="110"/>
      <c r="G93" s="110"/>
      <c r="H93" s="110"/>
      <c r="I93" s="110"/>
      <c r="J93" s="110"/>
      <c r="K93" s="110"/>
      <c r="L93" s="110"/>
      <c r="M93" s="110"/>
      <c r="N93" s="109"/>
      <c r="O93" s="109"/>
      <c r="P93" s="109"/>
      <c r="Q93" s="109"/>
      <c r="R93" s="110"/>
      <c r="S93" s="110"/>
      <c r="T93" s="110"/>
      <c r="U93" s="110"/>
      <c r="V93" s="110"/>
      <c r="W93" s="110"/>
      <c r="X93" s="110"/>
      <c r="Y93" s="110"/>
      <c r="Z93" s="104"/>
      <c r="AA93" s="104"/>
      <c r="AB93" s="104"/>
      <c r="AC93" s="104"/>
      <c r="AD93" s="104"/>
      <c r="AE93" s="104"/>
      <c r="AF93" s="104"/>
      <c r="AG93" s="104" t="s">
        <v>135</v>
      </c>
      <c r="AH93" s="104">
        <v>0</v>
      </c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</row>
    <row r="94" spans="1:60" outlineLevel="2">
      <c r="A94" s="107"/>
      <c r="B94" s="108"/>
      <c r="C94" s="116" t="s">
        <v>230</v>
      </c>
      <c r="D94" s="111"/>
      <c r="E94" s="112">
        <v>18.72</v>
      </c>
      <c r="F94" s="110"/>
      <c r="G94" s="110"/>
      <c r="H94" s="110"/>
      <c r="I94" s="110"/>
      <c r="J94" s="110"/>
      <c r="K94" s="110"/>
      <c r="L94" s="110"/>
      <c r="M94" s="110"/>
      <c r="N94" s="109"/>
      <c r="O94" s="109"/>
      <c r="P94" s="109"/>
      <c r="Q94" s="109"/>
      <c r="R94" s="110"/>
      <c r="S94" s="110"/>
      <c r="T94" s="110"/>
      <c r="U94" s="110"/>
      <c r="V94" s="110"/>
      <c r="W94" s="110"/>
      <c r="X94" s="110"/>
      <c r="Y94" s="110"/>
      <c r="Z94" s="104"/>
      <c r="AA94" s="104"/>
      <c r="AB94" s="104"/>
      <c r="AC94" s="104"/>
      <c r="AD94" s="104"/>
      <c r="AE94" s="104"/>
      <c r="AF94" s="104"/>
      <c r="AG94" s="104" t="s">
        <v>135</v>
      </c>
      <c r="AH94" s="104">
        <v>0</v>
      </c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 outlineLevel="2">
      <c r="A95" s="107"/>
      <c r="B95" s="108"/>
      <c r="C95" s="116" t="s">
        <v>231</v>
      </c>
      <c r="D95" s="111"/>
      <c r="E95" s="112">
        <v>4.2</v>
      </c>
      <c r="F95" s="110"/>
      <c r="G95" s="110"/>
      <c r="H95" s="110"/>
      <c r="I95" s="110"/>
      <c r="J95" s="110"/>
      <c r="K95" s="110"/>
      <c r="L95" s="110"/>
      <c r="M95" s="110"/>
      <c r="N95" s="109"/>
      <c r="O95" s="109"/>
      <c r="P95" s="109"/>
      <c r="Q95" s="109"/>
      <c r="R95" s="110"/>
      <c r="S95" s="110"/>
      <c r="T95" s="110"/>
      <c r="U95" s="110"/>
      <c r="V95" s="110"/>
      <c r="W95" s="110"/>
      <c r="X95" s="110"/>
      <c r="Y95" s="110"/>
      <c r="Z95" s="104"/>
      <c r="AA95" s="104"/>
      <c r="AB95" s="104"/>
      <c r="AC95" s="104"/>
      <c r="AD95" s="104"/>
      <c r="AE95" s="104"/>
      <c r="AF95" s="104"/>
      <c r="AG95" s="104" t="s">
        <v>135</v>
      </c>
      <c r="AH95" s="104">
        <v>0</v>
      </c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</row>
    <row r="96" spans="1:60" outlineLevel="2">
      <c r="A96" s="107"/>
      <c r="B96" s="108"/>
      <c r="C96" s="116" t="s">
        <v>232</v>
      </c>
      <c r="D96" s="111"/>
      <c r="E96" s="112">
        <v>13.1</v>
      </c>
      <c r="F96" s="110"/>
      <c r="G96" s="110"/>
      <c r="H96" s="110"/>
      <c r="I96" s="110"/>
      <c r="J96" s="110"/>
      <c r="K96" s="110"/>
      <c r="L96" s="110"/>
      <c r="M96" s="110"/>
      <c r="N96" s="109"/>
      <c r="O96" s="109"/>
      <c r="P96" s="109"/>
      <c r="Q96" s="109"/>
      <c r="R96" s="110"/>
      <c r="S96" s="110"/>
      <c r="T96" s="110"/>
      <c r="U96" s="110"/>
      <c r="V96" s="110"/>
      <c r="W96" s="110"/>
      <c r="X96" s="110"/>
      <c r="Y96" s="110"/>
      <c r="Z96" s="104"/>
      <c r="AA96" s="104"/>
      <c r="AB96" s="104"/>
      <c r="AC96" s="104"/>
      <c r="AD96" s="104"/>
      <c r="AE96" s="104"/>
      <c r="AF96" s="104"/>
      <c r="AG96" s="104" t="s">
        <v>135</v>
      </c>
      <c r="AH96" s="104">
        <v>0</v>
      </c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</row>
    <row r="97" spans="1:60" outlineLevel="2">
      <c r="A97" s="107"/>
      <c r="B97" s="108"/>
      <c r="C97" s="116" t="s">
        <v>233</v>
      </c>
      <c r="D97" s="111"/>
      <c r="E97" s="112">
        <v>3.6</v>
      </c>
      <c r="F97" s="110"/>
      <c r="G97" s="110"/>
      <c r="H97" s="110"/>
      <c r="I97" s="110"/>
      <c r="J97" s="110"/>
      <c r="K97" s="110"/>
      <c r="L97" s="110"/>
      <c r="M97" s="110"/>
      <c r="N97" s="109"/>
      <c r="O97" s="109"/>
      <c r="P97" s="109"/>
      <c r="Q97" s="109"/>
      <c r="R97" s="110"/>
      <c r="S97" s="110"/>
      <c r="T97" s="110"/>
      <c r="U97" s="110"/>
      <c r="V97" s="110"/>
      <c r="W97" s="110"/>
      <c r="X97" s="110"/>
      <c r="Y97" s="110"/>
      <c r="Z97" s="104"/>
      <c r="AA97" s="104"/>
      <c r="AB97" s="104"/>
      <c r="AC97" s="104"/>
      <c r="AD97" s="104"/>
      <c r="AE97" s="104"/>
      <c r="AF97" s="104"/>
      <c r="AG97" s="104" t="s">
        <v>135</v>
      </c>
      <c r="AH97" s="104">
        <v>0</v>
      </c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98" spans="1:60" outlineLevel="2">
      <c r="A98" s="107"/>
      <c r="B98" s="108"/>
      <c r="C98" s="116" t="s">
        <v>234</v>
      </c>
      <c r="D98" s="111"/>
      <c r="E98" s="112">
        <v>9.25</v>
      </c>
      <c r="F98" s="110"/>
      <c r="G98" s="110"/>
      <c r="H98" s="110"/>
      <c r="I98" s="110"/>
      <c r="J98" s="110"/>
      <c r="K98" s="110"/>
      <c r="L98" s="110"/>
      <c r="M98" s="110"/>
      <c r="N98" s="109"/>
      <c r="O98" s="109"/>
      <c r="P98" s="109"/>
      <c r="Q98" s="109"/>
      <c r="R98" s="110"/>
      <c r="S98" s="110"/>
      <c r="T98" s="110"/>
      <c r="U98" s="110"/>
      <c r="V98" s="110"/>
      <c r="W98" s="110"/>
      <c r="X98" s="110"/>
      <c r="Y98" s="110"/>
      <c r="Z98" s="104"/>
      <c r="AA98" s="104"/>
      <c r="AB98" s="104"/>
      <c r="AC98" s="104"/>
      <c r="AD98" s="104"/>
      <c r="AE98" s="104"/>
      <c r="AF98" s="104"/>
      <c r="AG98" s="104" t="s">
        <v>135</v>
      </c>
      <c r="AH98" s="104">
        <v>0</v>
      </c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</row>
    <row r="99" spans="1:60" outlineLevel="2">
      <c r="A99" s="107"/>
      <c r="B99" s="108"/>
      <c r="C99" s="116" t="s">
        <v>235</v>
      </c>
      <c r="D99" s="111"/>
      <c r="E99" s="112">
        <v>4.45</v>
      </c>
      <c r="F99" s="110"/>
      <c r="G99" s="110"/>
      <c r="H99" s="110"/>
      <c r="I99" s="110"/>
      <c r="J99" s="110"/>
      <c r="K99" s="110"/>
      <c r="L99" s="110"/>
      <c r="M99" s="110"/>
      <c r="N99" s="109"/>
      <c r="O99" s="109"/>
      <c r="P99" s="109"/>
      <c r="Q99" s="109"/>
      <c r="R99" s="110"/>
      <c r="S99" s="110"/>
      <c r="T99" s="110"/>
      <c r="U99" s="110"/>
      <c r="V99" s="110"/>
      <c r="W99" s="110"/>
      <c r="X99" s="110"/>
      <c r="Y99" s="110"/>
      <c r="Z99" s="104"/>
      <c r="AA99" s="104"/>
      <c r="AB99" s="104"/>
      <c r="AC99" s="104"/>
      <c r="AD99" s="104"/>
      <c r="AE99" s="104"/>
      <c r="AF99" s="104"/>
      <c r="AG99" s="104" t="s">
        <v>135</v>
      </c>
      <c r="AH99" s="104">
        <v>0</v>
      </c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</row>
    <row r="100" spans="1:60" outlineLevel="2">
      <c r="A100" s="107"/>
      <c r="B100" s="108"/>
      <c r="C100" s="116" t="s">
        <v>236</v>
      </c>
      <c r="D100" s="111"/>
      <c r="E100" s="112">
        <v>3.2</v>
      </c>
      <c r="F100" s="110"/>
      <c r="G100" s="110"/>
      <c r="H100" s="110"/>
      <c r="I100" s="110"/>
      <c r="J100" s="110"/>
      <c r="K100" s="110"/>
      <c r="L100" s="110"/>
      <c r="M100" s="110"/>
      <c r="N100" s="109"/>
      <c r="O100" s="109"/>
      <c r="P100" s="109"/>
      <c r="Q100" s="109"/>
      <c r="R100" s="110"/>
      <c r="S100" s="110"/>
      <c r="T100" s="110"/>
      <c r="U100" s="110"/>
      <c r="V100" s="110"/>
      <c r="W100" s="110"/>
      <c r="X100" s="110"/>
      <c r="Y100" s="110"/>
      <c r="Z100" s="104"/>
      <c r="AA100" s="104"/>
      <c r="AB100" s="104"/>
      <c r="AC100" s="104"/>
      <c r="AD100" s="104"/>
      <c r="AE100" s="104"/>
      <c r="AF100" s="104"/>
      <c r="AG100" s="104" t="s">
        <v>135</v>
      </c>
      <c r="AH100" s="104">
        <v>0</v>
      </c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</row>
    <row r="101" spans="1:60" outlineLevel="2">
      <c r="A101" s="107"/>
      <c r="B101" s="108"/>
      <c r="C101" s="116" t="s">
        <v>237</v>
      </c>
      <c r="D101" s="111"/>
      <c r="E101" s="112">
        <v>17.940000000000001</v>
      </c>
      <c r="F101" s="110"/>
      <c r="G101" s="110"/>
      <c r="H101" s="110"/>
      <c r="I101" s="110"/>
      <c r="J101" s="110"/>
      <c r="K101" s="110"/>
      <c r="L101" s="110"/>
      <c r="M101" s="110"/>
      <c r="N101" s="109"/>
      <c r="O101" s="109"/>
      <c r="P101" s="109"/>
      <c r="Q101" s="109"/>
      <c r="R101" s="110"/>
      <c r="S101" s="110"/>
      <c r="T101" s="110"/>
      <c r="U101" s="110"/>
      <c r="V101" s="110"/>
      <c r="W101" s="110"/>
      <c r="X101" s="110"/>
      <c r="Y101" s="110"/>
      <c r="Z101" s="104"/>
      <c r="AA101" s="104"/>
      <c r="AB101" s="104"/>
      <c r="AC101" s="104"/>
      <c r="AD101" s="104"/>
      <c r="AE101" s="104"/>
      <c r="AF101" s="104"/>
      <c r="AG101" s="104" t="s">
        <v>135</v>
      </c>
      <c r="AH101" s="104">
        <v>0</v>
      </c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0" outlineLevel="2">
      <c r="A102" s="107"/>
      <c r="B102" s="108"/>
      <c r="C102" s="116" t="s">
        <v>238</v>
      </c>
      <c r="D102" s="111"/>
      <c r="E102" s="112">
        <v>43.94</v>
      </c>
      <c r="F102" s="110"/>
      <c r="G102" s="110"/>
      <c r="H102" s="110"/>
      <c r="I102" s="110"/>
      <c r="J102" s="110"/>
      <c r="K102" s="110"/>
      <c r="L102" s="110"/>
      <c r="M102" s="110"/>
      <c r="N102" s="109"/>
      <c r="O102" s="109"/>
      <c r="P102" s="109"/>
      <c r="Q102" s="109"/>
      <c r="R102" s="110"/>
      <c r="S102" s="110"/>
      <c r="T102" s="110"/>
      <c r="U102" s="110"/>
      <c r="V102" s="110"/>
      <c r="W102" s="110"/>
      <c r="X102" s="110"/>
      <c r="Y102" s="110"/>
      <c r="Z102" s="104"/>
      <c r="AA102" s="104"/>
      <c r="AB102" s="104"/>
      <c r="AC102" s="104"/>
      <c r="AD102" s="104"/>
      <c r="AE102" s="104"/>
      <c r="AF102" s="104"/>
      <c r="AG102" s="104" t="s">
        <v>135</v>
      </c>
      <c r="AH102" s="104">
        <v>0</v>
      </c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</row>
    <row r="103" spans="1:60" outlineLevel="2">
      <c r="A103" s="107"/>
      <c r="B103" s="108"/>
      <c r="C103" s="116" t="s">
        <v>239</v>
      </c>
      <c r="D103" s="111"/>
      <c r="E103" s="112">
        <v>44.46</v>
      </c>
      <c r="F103" s="110"/>
      <c r="G103" s="110"/>
      <c r="H103" s="110"/>
      <c r="I103" s="110"/>
      <c r="J103" s="110"/>
      <c r="K103" s="110"/>
      <c r="L103" s="110"/>
      <c r="M103" s="110"/>
      <c r="N103" s="109"/>
      <c r="O103" s="109"/>
      <c r="P103" s="109"/>
      <c r="Q103" s="109"/>
      <c r="R103" s="110"/>
      <c r="S103" s="110"/>
      <c r="T103" s="110"/>
      <c r="U103" s="110"/>
      <c r="V103" s="110"/>
      <c r="W103" s="110"/>
      <c r="X103" s="110"/>
      <c r="Y103" s="110"/>
      <c r="Z103" s="104"/>
      <c r="AA103" s="104"/>
      <c r="AB103" s="104"/>
      <c r="AC103" s="104"/>
      <c r="AD103" s="104"/>
      <c r="AE103" s="104"/>
      <c r="AF103" s="104"/>
      <c r="AG103" s="104" t="s">
        <v>135</v>
      </c>
      <c r="AH103" s="104">
        <v>0</v>
      </c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</row>
    <row r="104" spans="1:60" outlineLevel="2">
      <c r="A104" s="107"/>
      <c r="B104" s="108"/>
      <c r="C104" s="116" t="s">
        <v>240</v>
      </c>
      <c r="D104" s="111"/>
      <c r="E104" s="112">
        <v>45.76</v>
      </c>
      <c r="F104" s="110"/>
      <c r="G104" s="110"/>
      <c r="H104" s="110"/>
      <c r="I104" s="110"/>
      <c r="J104" s="110"/>
      <c r="K104" s="110"/>
      <c r="L104" s="110"/>
      <c r="M104" s="110"/>
      <c r="N104" s="109"/>
      <c r="O104" s="109"/>
      <c r="P104" s="109"/>
      <c r="Q104" s="109"/>
      <c r="R104" s="110"/>
      <c r="S104" s="110"/>
      <c r="T104" s="110"/>
      <c r="U104" s="110"/>
      <c r="V104" s="110"/>
      <c r="W104" s="110"/>
      <c r="X104" s="110"/>
      <c r="Y104" s="110"/>
      <c r="Z104" s="104"/>
      <c r="AA104" s="104"/>
      <c r="AB104" s="104"/>
      <c r="AC104" s="104"/>
      <c r="AD104" s="104"/>
      <c r="AE104" s="104"/>
      <c r="AF104" s="104"/>
      <c r="AG104" s="104" t="s">
        <v>135</v>
      </c>
      <c r="AH104" s="104">
        <v>0</v>
      </c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</row>
    <row r="105" spans="1:60" outlineLevel="2">
      <c r="A105" s="107"/>
      <c r="B105" s="108"/>
      <c r="C105" s="116" t="s">
        <v>241</v>
      </c>
      <c r="D105" s="111"/>
      <c r="E105" s="112">
        <v>19.760000000000002</v>
      </c>
      <c r="F105" s="110"/>
      <c r="G105" s="110"/>
      <c r="H105" s="110"/>
      <c r="I105" s="110"/>
      <c r="J105" s="110"/>
      <c r="K105" s="110"/>
      <c r="L105" s="110"/>
      <c r="M105" s="110"/>
      <c r="N105" s="109"/>
      <c r="O105" s="109"/>
      <c r="P105" s="109"/>
      <c r="Q105" s="109"/>
      <c r="R105" s="110"/>
      <c r="S105" s="110"/>
      <c r="T105" s="110"/>
      <c r="U105" s="110"/>
      <c r="V105" s="110"/>
      <c r="W105" s="110"/>
      <c r="X105" s="110"/>
      <c r="Y105" s="110"/>
      <c r="Z105" s="104"/>
      <c r="AA105" s="104"/>
      <c r="AB105" s="104"/>
      <c r="AC105" s="104"/>
      <c r="AD105" s="104"/>
      <c r="AE105" s="104"/>
      <c r="AF105" s="104"/>
      <c r="AG105" s="104" t="s">
        <v>135</v>
      </c>
      <c r="AH105" s="104">
        <v>0</v>
      </c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</row>
    <row r="106" spans="1:60" outlineLevel="2">
      <c r="A106" s="107"/>
      <c r="B106" s="108"/>
      <c r="C106" s="116" t="s">
        <v>242</v>
      </c>
      <c r="D106" s="111"/>
      <c r="E106" s="112">
        <v>44.85</v>
      </c>
      <c r="F106" s="110"/>
      <c r="G106" s="110"/>
      <c r="H106" s="110"/>
      <c r="I106" s="110"/>
      <c r="J106" s="110"/>
      <c r="K106" s="110"/>
      <c r="L106" s="110"/>
      <c r="M106" s="110"/>
      <c r="N106" s="109"/>
      <c r="O106" s="109"/>
      <c r="P106" s="109"/>
      <c r="Q106" s="109"/>
      <c r="R106" s="110"/>
      <c r="S106" s="110"/>
      <c r="T106" s="110"/>
      <c r="U106" s="110"/>
      <c r="V106" s="110"/>
      <c r="W106" s="110"/>
      <c r="X106" s="110"/>
      <c r="Y106" s="110"/>
      <c r="Z106" s="104"/>
      <c r="AA106" s="104"/>
      <c r="AB106" s="104"/>
      <c r="AC106" s="104"/>
      <c r="AD106" s="104"/>
      <c r="AE106" s="104"/>
      <c r="AF106" s="104"/>
      <c r="AG106" s="104" t="s">
        <v>135</v>
      </c>
      <c r="AH106" s="104">
        <v>0</v>
      </c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</row>
    <row r="107" spans="1:60" outlineLevel="2">
      <c r="A107" s="107"/>
      <c r="B107" s="108"/>
      <c r="C107" s="116" t="s">
        <v>243</v>
      </c>
      <c r="D107" s="111"/>
      <c r="E107" s="112">
        <v>90.74</v>
      </c>
      <c r="F107" s="110"/>
      <c r="G107" s="110"/>
      <c r="H107" s="110"/>
      <c r="I107" s="110"/>
      <c r="J107" s="110"/>
      <c r="K107" s="110"/>
      <c r="L107" s="110"/>
      <c r="M107" s="110"/>
      <c r="N107" s="109"/>
      <c r="O107" s="109"/>
      <c r="P107" s="109"/>
      <c r="Q107" s="109"/>
      <c r="R107" s="110"/>
      <c r="S107" s="110"/>
      <c r="T107" s="110"/>
      <c r="U107" s="110"/>
      <c r="V107" s="110"/>
      <c r="W107" s="110"/>
      <c r="X107" s="110"/>
      <c r="Y107" s="110"/>
      <c r="Z107" s="104"/>
      <c r="AA107" s="104"/>
      <c r="AB107" s="104"/>
      <c r="AC107" s="104"/>
      <c r="AD107" s="104"/>
      <c r="AE107" s="104"/>
      <c r="AF107" s="104"/>
      <c r="AG107" s="104" t="s">
        <v>135</v>
      </c>
      <c r="AH107" s="104">
        <v>0</v>
      </c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</row>
    <row r="108" spans="1:60" outlineLevel="2">
      <c r="A108" s="107"/>
      <c r="B108" s="108"/>
      <c r="C108" s="116" t="s">
        <v>244</v>
      </c>
      <c r="D108" s="111"/>
      <c r="E108" s="112">
        <v>35.880000000000003</v>
      </c>
      <c r="F108" s="110"/>
      <c r="G108" s="110"/>
      <c r="H108" s="110"/>
      <c r="I108" s="110"/>
      <c r="J108" s="110"/>
      <c r="K108" s="110"/>
      <c r="L108" s="110"/>
      <c r="M108" s="110"/>
      <c r="N108" s="109"/>
      <c r="O108" s="109"/>
      <c r="P108" s="109"/>
      <c r="Q108" s="109"/>
      <c r="R108" s="110"/>
      <c r="S108" s="110"/>
      <c r="T108" s="110"/>
      <c r="U108" s="110"/>
      <c r="V108" s="110"/>
      <c r="W108" s="110"/>
      <c r="X108" s="110"/>
      <c r="Y108" s="110"/>
      <c r="Z108" s="104"/>
      <c r="AA108" s="104"/>
      <c r="AB108" s="104"/>
      <c r="AC108" s="104"/>
      <c r="AD108" s="104"/>
      <c r="AE108" s="104"/>
      <c r="AF108" s="104"/>
      <c r="AG108" s="104" t="s">
        <v>135</v>
      </c>
      <c r="AH108" s="104">
        <v>0</v>
      </c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60" outlineLevel="2">
      <c r="A109" s="107"/>
      <c r="B109" s="108"/>
      <c r="C109" s="116" t="s">
        <v>245</v>
      </c>
      <c r="D109" s="111"/>
      <c r="E109" s="112">
        <v>22.1</v>
      </c>
      <c r="F109" s="110"/>
      <c r="G109" s="110"/>
      <c r="H109" s="110"/>
      <c r="I109" s="110"/>
      <c r="J109" s="110"/>
      <c r="K109" s="110"/>
      <c r="L109" s="110"/>
      <c r="M109" s="110"/>
      <c r="N109" s="109"/>
      <c r="O109" s="109"/>
      <c r="P109" s="109"/>
      <c r="Q109" s="109"/>
      <c r="R109" s="110"/>
      <c r="S109" s="110"/>
      <c r="T109" s="110"/>
      <c r="U109" s="110"/>
      <c r="V109" s="110"/>
      <c r="W109" s="110"/>
      <c r="X109" s="110"/>
      <c r="Y109" s="110"/>
      <c r="Z109" s="104"/>
      <c r="AA109" s="104"/>
      <c r="AB109" s="104"/>
      <c r="AC109" s="104"/>
      <c r="AD109" s="104"/>
      <c r="AE109" s="104"/>
      <c r="AF109" s="104"/>
      <c r="AG109" s="104" t="s">
        <v>135</v>
      </c>
      <c r="AH109" s="104">
        <v>0</v>
      </c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</row>
    <row r="110" spans="1:60" outlineLevel="2">
      <c r="A110" s="107"/>
      <c r="B110" s="108"/>
      <c r="C110" s="116" t="s">
        <v>246</v>
      </c>
      <c r="D110" s="111"/>
      <c r="E110" s="112">
        <v>21.84</v>
      </c>
      <c r="F110" s="110"/>
      <c r="G110" s="110"/>
      <c r="H110" s="110"/>
      <c r="I110" s="110"/>
      <c r="J110" s="110"/>
      <c r="K110" s="110"/>
      <c r="L110" s="110"/>
      <c r="M110" s="110"/>
      <c r="N110" s="109"/>
      <c r="O110" s="109"/>
      <c r="P110" s="109"/>
      <c r="Q110" s="109"/>
      <c r="R110" s="110"/>
      <c r="S110" s="110"/>
      <c r="T110" s="110"/>
      <c r="U110" s="110"/>
      <c r="V110" s="110"/>
      <c r="W110" s="110"/>
      <c r="X110" s="110"/>
      <c r="Y110" s="110"/>
      <c r="Z110" s="104"/>
      <c r="AA110" s="104"/>
      <c r="AB110" s="104"/>
      <c r="AC110" s="104"/>
      <c r="AD110" s="104"/>
      <c r="AE110" s="104"/>
      <c r="AF110" s="104"/>
      <c r="AG110" s="104" t="s">
        <v>135</v>
      </c>
      <c r="AH110" s="104">
        <v>0</v>
      </c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</row>
    <row r="111" spans="1:60" outlineLevel="2">
      <c r="A111" s="107"/>
      <c r="B111" s="108"/>
      <c r="C111" s="116" t="s">
        <v>247</v>
      </c>
      <c r="D111" s="111"/>
      <c r="E111" s="112">
        <v>36.92</v>
      </c>
      <c r="F111" s="110"/>
      <c r="G111" s="110"/>
      <c r="H111" s="110"/>
      <c r="I111" s="110"/>
      <c r="J111" s="110"/>
      <c r="K111" s="110"/>
      <c r="L111" s="110"/>
      <c r="M111" s="110"/>
      <c r="N111" s="109"/>
      <c r="O111" s="109"/>
      <c r="P111" s="109"/>
      <c r="Q111" s="109"/>
      <c r="R111" s="110"/>
      <c r="S111" s="110"/>
      <c r="T111" s="110"/>
      <c r="U111" s="110"/>
      <c r="V111" s="110"/>
      <c r="W111" s="110"/>
      <c r="X111" s="110"/>
      <c r="Y111" s="110"/>
      <c r="Z111" s="104"/>
      <c r="AA111" s="104"/>
      <c r="AB111" s="104"/>
      <c r="AC111" s="104"/>
      <c r="AD111" s="104"/>
      <c r="AE111" s="104"/>
      <c r="AF111" s="104"/>
      <c r="AG111" s="104" t="s">
        <v>135</v>
      </c>
      <c r="AH111" s="104">
        <v>0</v>
      </c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</row>
    <row r="112" spans="1:60" outlineLevel="2">
      <c r="A112" s="107"/>
      <c r="B112" s="108"/>
      <c r="C112" s="116" t="s">
        <v>248</v>
      </c>
      <c r="D112" s="111"/>
      <c r="E112" s="112">
        <v>90.74</v>
      </c>
      <c r="F112" s="110"/>
      <c r="G112" s="110"/>
      <c r="H112" s="110"/>
      <c r="I112" s="110"/>
      <c r="J112" s="110"/>
      <c r="K112" s="110"/>
      <c r="L112" s="110"/>
      <c r="M112" s="110"/>
      <c r="N112" s="109"/>
      <c r="O112" s="109"/>
      <c r="P112" s="109"/>
      <c r="Q112" s="109"/>
      <c r="R112" s="110"/>
      <c r="S112" s="110"/>
      <c r="T112" s="110"/>
      <c r="U112" s="110"/>
      <c r="V112" s="110"/>
      <c r="W112" s="110"/>
      <c r="X112" s="110"/>
      <c r="Y112" s="110"/>
      <c r="Z112" s="104"/>
      <c r="AA112" s="104"/>
      <c r="AB112" s="104"/>
      <c r="AC112" s="104"/>
      <c r="AD112" s="104"/>
      <c r="AE112" s="104"/>
      <c r="AF112" s="104"/>
      <c r="AG112" s="104" t="s">
        <v>135</v>
      </c>
      <c r="AH112" s="104">
        <v>0</v>
      </c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  <row r="113" spans="1:60" outlineLevel="2">
      <c r="A113" s="107"/>
      <c r="B113" s="108"/>
      <c r="C113" s="116" t="s">
        <v>249</v>
      </c>
      <c r="D113" s="111"/>
      <c r="E113" s="112">
        <v>49.14</v>
      </c>
      <c r="F113" s="110"/>
      <c r="G113" s="110"/>
      <c r="H113" s="110"/>
      <c r="I113" s="110"/>
      <c r="J113" s="110"/>
      <c r="K113" s="110"/>
      <c r="L113" s="110"/>
      <c r="M113" s="110"/>
      <c r="N113" s="109"/>
      <c r="O113" s="109"/>
      <c r="P113" s="109"/>
      <c r="Q113" s="109"/>
      <c r="R113" s="110"/>
      <c r="S113" s="110"/>
      <c r="T113" s="110"/>
      <c r="U113" s="110"/>
      <c r="V113" s="110"/>
      <c r="W113" s="110"/>
      <c r="X113" s="110"/>
      <c r="Y113" s="110"/>
      <c r="Z113" s="104"/>
      <c r="AA113" s="104"/>
      <c r="AB113" s="104"/>
      <c r="AC113" s="104"/>
      <c r="AD113" s="104"/>
      <c r="AE113" s="104"/>
      <c r="AF113" s="104"/>
      <c r="AG113" s="104" t="s">
        <v>135</v>
      </c>
      <c r="AH113" s="104">
        <v>0</v>
      </c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</row>
    <row r="114" spans="1:60" outlineLevel="2">
      <c r="A114" s="107"/>
      <c r="B114" s="108"/>
      <c r="C114" s="116" t="s">
        <v>250</v>
      </c>
      <c r="D114" s="111"/>
      <c r="E114" s="112">
        <v>43.42</v>
      </c>
      <c r="F114" s="110"/>
      <c r="G114" s="110"/>
      <c r="H114" s="110"/>
      <c r="I114" s="110"/>
      <c r="J114" s="110"/>
      <c r="K114" s="110"/>
      <c r="L114" s="110"/>
      <c r="M114" s="110"/>
      <c r="N114" s="109"/>
      <c r="O114" s="109"/>
      <c r="P114" s="109"/>
      <c r="Q114" s="109"/>
      <c r="R114" s="110"/>
      <c r="S114" s="110"/>
      <c r="T114" s="110"/>
      <c r="U114" s="110"/>
      <c r="V114" s="110"/>
      <c r="W114" s="110"/>
      <c r="X114" s="110"/>
      <c r="Y114" s="110"/>
      <c r="Z114" s="104"/>
      <c r="AA114" s="104"/>
      <c r="AB114" s="104"/>
      <c r="AC114" s="104"/>
      <c r="AD114" s="104"/>
      <c r="AE114" s="104"/>
      <c r="AF114" s="104"/>
      <c r="AG114" s="104" t="s">
        <v>135</v>
      </c>
      <c r="AH114" s="104">
        <v>0</v>
      </c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</row>
    <row r="115" spans="1:60" outlineLevel="2">
      <c r="A115" s="107"/>
      <c r="B115" s="108"/>
      <c r="C115" s="116" t="s">
        <v>251</v>
      </c>
      <c r="D115" s="111"/>
      <c r="E115" s="112">
        <v>55.12</v>
      </c>
      <c r="F115" s="110"/>
      <c r="G115" s="110"/>
      <c r="H115" s="110"/>
      <c r="I115" s="110"/>
      <c r="J115" s="110"/>
      <c r="K115" s="110"/>
      <c r="L115" s="110"/>
      <c r="M115" s="110"/>
      <c r="N115" s="109"/>
      <c r="O115" s="109"/>
      <c r="P115" s="109"/>
      <c r="Q115" s="109"/>
      <c r="R115" s="110"/>
      <c r="S115" s="110"/>
      <c r="T115" s="110"/>
      <c r="U115" s="110"/>
      <c r="V115" s="110"/>
      <c r="W115" s="110"/>
      <c r="X115" s="110"/>
      <c r="Y115" s="110"/>
      <c r="Z115" s="104"/>
      <c r="AA115" s="104"/>
      <c r="AB115" s="104"/>
      <c r="AC115" s="104"/>
      <c r="AD115" s="104"/>
      <c r="AE115" s="104"/>
      <c r="AF115" s="104"/>
      <c r="AG115" s="104" t="s">
        <v>135</v>
      </c>
      <c r="AH115" s="104">
        <v>0</v>
      </c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</row>
    <row r="116" spans="1:60" outlineLevel="2">
      <c r="A116" s="107"/>
      <c r="B116" s="108"/>
      <c r="C116" s="116" t="s">
        <v>252</v>
      </c>
      <c r="D116" s="111"/>
      <c r="E116" s="112">
        <v>40.56</v>
      </c>
      <c r="F116" s="110"/>
      <c r="G116" s="110"/>
      <c r="H116" s="110"/>
      <c r="I116" s="110"/>
      <c r="J116" s="110"/>
      <c r="K116" s="110"/>
      <c r="L116" s="110"/>
      <c r="M116" s="110"/>
      <c r="N116" s="109"/>
      <c r="O116" s="109"/>
      <c r="P116" s="109"/>
      <c r="Q116" s="109"/>
      <c r="R116" s="110"/>
      <c r="S116" s="110"/>
      <c r="T116" s="110"/>
      <c r="U116" s="110"/>
      <c r="V116" s="110"/>
      <c r="W116" s="110"/>
      <c r="X116" s="110"/>
      <c r="Y116" s="110"/>
      <c r="Z116" s="104"/>
      <c r="AA116" s="104"/>
      <c r="AB116" s="104"/>
      <c r="AC116" s="104"/>
      <c r="AD116" s="104"/>
      <c r="AE116" s="104"/>
      <c r="AF116" s="104"/>
      <c r="AG116" s="104" t="s">
        <v>135</v>
      </c>
      <c r="AH116" s="104">
        <v>0</v>
      </c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</row>
    <row r="117" spans="1:60" outlineLevel="2">
      <c r="A117" s="107"/>
      <c r="B117" s="108"/>
      <c r="C117" s="116" t="s">
        <v>253</v>
      </c>
      <c r="D117" s="111"/>
      <c r="E117" s="112">
        <v>31.72</v>
      </c>
      <c r="F117" s="110"/>
      <c r="G117" s="110"/>
      <c r="H117" s="110"/>
      <c r="I117" s="110"/>
      <c r="J117" s="110"/>
      <c r="K117" s="110"/>
      <c r="L117" s="110"/>
      <c r="M117" s="110"/>
      <c r="N117" s="109"/>
      <c r="O117" s="109"/>
      <c r="P117" s="109"/>
      <c r="Q117" s="109"/>
      <c r="R117" s="110"/>
      <c r="S117" s="110"/>
      <c r="T117" s="110"/>
      <c r="U117" s="110"/>
      <c r="V117" s="110"/>
      <c r="W117" s="110"/>
      <c r="X117" s="110"/>
      <c r="Y117" s="110"/>
      <c r="Z117" s="104"/>
      <c r="AA117" s="104"/>
      <c r="AB117" s="104"/>
      <c r="AC117" s="104"/>
      <c r="AD117" s="104"/>
      <c r="AE117" s="104"/>
      <c r="AF117" s="104"/>
      <c r="AG117" s="104" t="s">
        <v>135</v>
      </c>
      <c r="AH117" s="104">
        <v>0</v>
      </c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</row>
    <row r="118" spans="1:60" outlineLevel="2">
      <c r="A118" s="107"/>
      <c r="B118" s="108"/>
      <c r="C118" s="116" t="s">
        <v>254</v>
      </c>
      <c r="D118" s="111"/>
      <c r="E118" s="112">
        <v>37.96</v>
      </c>
      <c r="F118" s="110"/>
      <c r="G118" s="110"/>
      <c r="H118" s="110"/>
      <c r="I118" s="110"/>
      <c r="J118" s="110"/>
      <c r="K118" s="110"/>
      <c r="L118" s="110"/>
      <c r="M118" s="110"/>
      <c r="N118" s="109"/>
      <c r="O118" s="109"/>
      <c r="P118" s="109"/>
      <c r="Q118" s="109"/>
      <c r="R118" s="110"/>
      <c r="S118" s="110"/>
      <c r="T118" s="110"/>
      <c r="U118" s="110"/>
      <c r="V118" s="110"/>
      <c r="W118" s="110"/>
      <c r="X118" s="110"/>
      <c r="Y118" s="110"/>
      <c r="Z118" s="104"/>
      <c r="AA118" s="104"/>
      <c r="AB118" s="104"/>
      <c r="AC118" s="104"/>
      <c r="AD118" s="104"/>
      <c r="AE118" s="104"/>
      <c r="AF118" s="104"/>
      <c r="AG118" s="104" t="s">
        <v>135</v>
      </c>
      <c r="AH118" s="104">
        <v>0</v>
      </c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</row>
    <row r="119" spans="1:60" outlineLevel="2">
      <c r="A119" s="107"/>
      <c r="B119" s="108"/>
      <c r="C119" s="116" t="s">
        <v>255</v>
      </c>
      <c r="D119" s="111"/>
      <c r="E119" s="112">
        <v>448.92</v>
      </c>
      <c r="F119" s="110"/>
      <c r="G119" s="110"/>
      <c r="H119" s="110"/>
      <c r="I119" s="110"/>
      <c r="J119" s="110"/>
      <c r="K119" s="110"/>
      <c r="L119" s="110"/>
      <c r="M119" s="110"/>
      <c r="N119" s="109"/>
      <c r="O119" s="109"/>
      <c r="P119" s="109"/>
      <c r="Q119" s="109"/>
      <c r="R119" s="110"/>
      <c r="S119" s="110"/>
      <c r="T119" s="110"/>
      <c r="U119" s="110"/>
      <c r="V119" s="110"/>
      <c r="W119" s="110"/>
      <c r="X119" s="110"/>
      <c r="Y119" s="110"/>
      <c r="Z119" s="104"/>
      <c r="AA119" s="104"/>
      <c r="AB119" s="104"/>
      <c r="AC119" s="104"/>
      <c r="AD119" s="104"/>
      <c r="AE119" s="104"/>
      <c r="AF119" s="104"/>
      <c r="AG119" s="104" t="s">
        <v>135</v>
      </c>
      <c r="AH119" s="104">
        <v>0</v>
      </c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</row>
    <row r="120" spans="1:60" outlineLevel="2">
      <c r="A120" s="107"/>
      <c r="B120" s="108"/>
      <c r="C120" s="116" t="s">
        <v>256</v>
      </c>
      <c r="D120" s="111"/>
      <c r="E120" s="112">
        <v>32.24</v>
      </c>
      <c r="F120" s="110"/>
      <c r="G120" s="110"/>
      <c r="H120" s="110"/>
      <c r="I120" s="110"/>
      <c r="J120" s="110"/>
      <c r="K120" s="110"/>
      <c r="L120" s="110"/>
      <c r="M120" s="110"/>
      <c r="N120" s="109"/>
      <c r="O120" s="109"/>
      <c r="P120" s="109"/>
      <c r="Q120" s="109"/>
      <c r="R120" s="110"/>
      <c r="S120" s="110"/>
      <c r="T120" s="110"/>
      <c r="U120" s="110"/>
      <c r="V120" s="110"/>
      <c r="W120" s="110"/>
      <c r="X120" s="110"/>
      <c r="Y120" s="110"/>
      <c r="Z120" s="104"/>
      <c r="AA120" s="104"/>
      <c r="AB120" s="104"/>
      <c r="AC120" s="104"/>
      <c r="AD120" s="104"/>
      <c r="AE120" s="104"/>
      <c r="AF120" s="104"/>
      <c r="AG120" s="104" t="s">
        <v>135</v>
      </c>
      <c r="AH120" s="104">
        <v>0</v>
      </c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</row>
    <row r="121" spans="1:60" outlineLevel="2">
      <c r="A121" s="107"/>
      <c r="B121" s="108"/>
      <c r="C121" s="116" t="s">
        <v>257</v>
      </c>
      <c r="D121" s="111"/>
      <c r="E121" s="112">
        <v>53.04</v>
      </c>
      <c r="F121" s="110"/>
      <c r="G121" s="110"/>
      <c r="H121" s="110"/>
      <c r="I121" s="110"/>
      <c r="J121" s="110"/>
      <c r="K121" s="110"/>
      <c r="L121" s="110"/>
      <c r="M121" s="110"/>
      <c r="N121" s="109"/>
      <c r="O121" s="109"/>
      <c r="P121" s="109"/>
      <c r="Q121" s="109"/>
      <c r="R121" s="110"/>
      <c r="S121" s="110"/>
      <c r="T121" s="110"/>
      <c r="U121" s="110"/>
      <c r="V121" s="110"/>
      <c r="W121" s="110"/>
      <c r="X121" s="110"/>
      <c r="Y121" s="110"/>
      <c r="Z121" s="104"/>
      <c r="AA121" s="104"/>
      <c r="AB121" s="104"/>
      <c r="AC121" s="104"/>
      <c r="AD121" s="104"/>
      <c r="AE121" s="104"/>
      <c r="AF121" s="104"/>
      <c r="AG121" s="104" t="s">
        <v>135</v>
      </c>
      <c r="AH121" s="104">
        <v>0</v>
      </c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</row>
    <row r="122" spans="1:60" outlineLevel="2">
      <c r="A122" s="107"/>
      <c r="B122" s="108"/>
      <c r="C122" s="116" t="s">
        <v>258</v>
      </c>
      <c r="D122" s="111"/>
      <c r="E122" s="112">
        <v>145.19999999999999</v>
      </c>
      <c r="F122" s="110"/>
      <c r="G122" s="110"/>
      <c r="H122" s="110"/>
      <c r="I122" s="110"/>
      <c r="J122" s="110"/>
      <c r="K122" s="110"/>
      <c r="L122" s="110"/>
      <c r="M122" s="110"/>
      <c r="N122" s="109"/>
      <c r="O122" s="109"/>
      <c r="P122" s="109"/>
      <c r="Q122" s="109"/>
      <c r="R122" s="110"/>
      <c r="S122" s="110"/>
      <c r="T122" s="110"/>
      <c r="U122" s="110"/>
      <c r="V122" s="110"/>
      <c r="W122" s="110"/>
      <c r="X122" s="110"/>
      <c r="Y122" s="110"/>
      <c r="Z122" s="104"/>
      <c r="AA122" s="104"/>
      <c r="AB122" s="104"/>
      <c r="AC122" s="104"/>
      <c r="AD122" s="104"/>
      <c r="AE122" s="104"/>
      <c r="AF122" s="104"/>
      <c r="AG122" s="104" t="s">
        <v>135</v>
      </c>
      <c r="AH122" s="104">
        <v>0</v>
      </c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</row>
    <row r="123" spans="1:60" outlineLevel="2">
      <c r="A123" s="107"/>
      <c r="B123" s="108"/>
      <c r="C123" s="116" t="s">
        <v>259</v>
      </c>
      <c r="D123" s="111"/>
      <c r="E123" s="112">
        <v>54.34</v>
      </c>
      <c r="F123" s="110"/>
      <c r="G123" s="110"/>
      <c r="H123" s="110"/>
      <c r="I123" s="110"/>
      <c r="J123" s="110"/>
      <c r="K123" s="110"/>
      <c r="L123" s="110"/>
      <c r="M123" s="110"/>
      <c r="N123" s="109"/>
      <c r="O123" s="109"/>
      <c r="P123" s="109"/>
      <c r="Q123" s="109"/>
      <c r="R123" s="110"/>
      <c r="S123" s="110"/>
      <c r="T123" s="110"/>
      <c r="U123" s="110"/>
      <c r="V123" s="110"/>
      <c r="W123" s="110"/>
      <c r="X123" s="110"/>
      <c r="Y123" s="110"/>
      <c r="Z123" s="104"/>
      <c r="AA123" s="104"/>
      <c r="AB123" s="104"/>
      <c r="AC123" s="104"/>
      <c r="AD123" s="104"/>
      <c r="AE123" s="104"/>
      <c r="AF123" s="104"/>
      <c r="AG123" s="104" t="s">
        <v>135</v>
      </c>
      <c r="AH123" s="104">
        <v>0</v>
      </c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</row>
    <row r="124" spans="1:60" outlineLevel="2">
      <c r="A124" s="107"/>
      <c r="B124" s="108"/>
      <c r="C124" s="116" t="s">
        <v>260</v>
      </c>
      <c r="D124" s="111"/>
      <c r="E124" s="112">
        <v>20.28</v>
      </c>
      <c r="F124" s="110"/>
      <c r="G124" s="110"/>
      <c r="H124" s="110"/>
      <c r="I124" s="110"/>
      <c r="J124" s="110"/>
      <c r="K124" s="110"/>
      <c r="L124" s="110"/>
      <c r="M124" s="110"/>
      <c r="N124" s="109"/>
      <c r="O124" s="109"/>
      <c r="P124" s="109"/>
      <c r="Q124" s="109"/>
      <c r="R124" s="110"/>
      <c r="S124" s="110"/>
      <c r="T124" s="110"/>
      <c r="U124" s="110"/>
      <c r="V124" s="110"/>
      <c r="W124" s="110"/>
      <c r="X124" s="110"/>
      <c r="Y124" s="110"/>
      <c r="Z124" s="104"/>
      <c r="AA124" s="104"/>
      <c r="AB124" s="104"/>
      <c r="AC124" s="104"/>
      <c r="AD124" s="104"/>
      <c r="AE124" s="104"/>
      <c r="AF124" s="104"/>
      <c r="AG124" s="104" t="s">
        <v>135</v>
      </c>
      <c r="AH124" s="104">
        <v>0</v>
      </c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</row>
    <row r="125" spans="1:60" outlineLevel="2">
      <c r="A125" s="107"/>
      <c r="B125" s="108"/>
      <c r="C125" s="116" t="s">
        <v>261</v>
      </c>
      <c r="D125" s="111"/>
      <c r="E125" s="112">
        <v>37.96</v>
      </c>
      <c r="F125" s="110"/>
      <c r="G125" s="110"/>
      <c r="H125" s="110"/>
      <c r="I125" s="110"/>
      <c r="J125" s="110"/>
      <c r="K125" s="110"/>
      <c r="L125" s="110"/>
      <c r="M125" s="110"/>
      <c r="N125" s="109"/>
      <c r="O125" s="109"/>
      <c r="P125" s="109"/>
      <c r="Q125" s="109"/>
      <c r="R125" s="110"/>
      <c r="S125" s="110"/>
      <c r="T125" s="110"/>
      <c r="U125" s="110"/>
      <c r="V125" s="110"/>
      <c r="W125" s="110"/>
      <c r="X125" s="110"/>
      <c r="Y125" s="110"/>
      <c r="Z125" s="104"/>
      <c r="AA125" s="104"/>
      <c r="AB125" s="104"/>
      <c r="AC125" s="104"/>
      <c r="AD125" s="104"/>
      <c r="AE125" s="104"/>
      <c r="AF125" s="104"/>
      <c r="AG125" s="104" t="s">
        <v>135</v>
      </c>
      <c r="AH125" s="104">
        <v>0</v>
      </c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</row>
    <row r="126" spans="1:60" outlineLevel="2">
      <c r="A126" s="107"/>
      <c r="B126" s="108"/>
      <c r="C126" s="116" t="s">
        <v>262</v>
      </c>
      <c r="D126" s="111"/>
      <c r="E126" s="112">
        <v>31.2</v>
      </c>
      <c r="F126" s="110"/>
      <c r="G126" s="110"/>
      <c r="H126" s="110"/>
      <c r="I126" s="110"/>
      <c r="J126" s="110"/>
      <c r="K126" s="110"/>
      <c r="L126" s="110"/>
      <c r="M126" s="110"/>
      <c r="N126" s="109"/>
      <c r="O126" s="109"/>
      <c r="P126" s="109"/>
      <c r="Q126" s="109"/>
      <c r="R126" s="110"/>
      <c r="S126" s="110"/>
      <c r="T126" s="110"/>
      <c r="U126" s="110"/>
      <c r="V126" s="110"/>
      <c r="W126" s="110"/>
      <c r="X126" s="110"/>
      <c r="Y126" s="110"/>
      <c r="Z126" s="104"/>
      <c r="AA126" s="104"/>
      <c r="AB126" s="104"/>
      <c r="AC126" s="104"/>
      <c r="AD126" s="104"/>
      <c r="AE126" s="104"/>
      <c r="AF126" s="104"/>
      <c r="AG126" s="104" t="s">
        <v>135</v>
      </c>
      <c r="AH126" s="104">
        <v>0</v>
      </c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</row>
    <row r="127" spans="1:60" outlineLevel="2">
      <c r="A127" s="107"/>
      <c r="B127" s="108"/>
      <c r="C127" s="116" t="s">
        <v>263</v>
      </c>
      <c r="D127" s="111"/>
      <c r="E127" s="112">
        <v>20.8</v>
      </c>
      <c r="F127" s="110"/>
      <c r="G127" s="110"/>
      <c r="H127" s="110"/>
      <c r="I127" s="110"/>
      <c r="J127" s="110"/>
      <c r="K127" s="110"/>
      <c r="L127" s="110"/>
      <c r="M127" s="110"/>
      <c r="N127" s="109"/>
      <c r="O127" s="109"/>
      <c r="P127" s="109"/>
      <c r="Q127" s="109"/>
      <c r="R127" s="110"/>
      <c r="S127" s="110"/>
      <c r="T127" s="110"/>
      <c r="U127" s="110"/>
      <c r="V127" s="110"/>
      <c r="W127" s="110"/>
      <c r="X127" s="110"/>
      <c r="Y127" s="110"/>
      <c r="Z127" s="104"/>
      <c r="AA127" s="104"/>
      <c r="AB127" s="104"/>
      <c r="AC127" s="104"/>
      <c r="AD127" s="104"/>
      <c r="AE127" s="104"/>
      <c r="AF127" s="104"/>
      <c r="AG127" s="104" t="s">
        <v>135</v>
      </c>
      <c r="AH127" s="104">
        <v>0</v>
      </c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</row>
    <row r="128" spans="1:60" outlineLevel="2">
      <c r="A128" s="107"/>
      <c r="B128" s="108"/>
      <c r="C128" s="116" t="s">
        <v>264</v>
      </c>
      <c r="D128" s="111"/>
      <c r="E128" s="112">
        <v>16.12</v>
      </c>
      <c r="F128" s="110"/>
      <c r="G128" s="110"/>
      <c r="H128" s="110"/>
      <c r="I128" s="110"/>
      <c r="J128" s="110"/>
      <c r="K128" s="110"/>
      <c r="L128" s="110"/>
      <c r="M128" s="110"/>
      <c r="N128" s="109"/>
      <c r="O128" s="109"/>
      <c r="P128" s="109"/>
      <c r="Q128" s="109"/>
      <c r="R128" s="110"/>
      <c r="S128" s="110"/>
      <c r="T128" s="110"/>
      <c r="U128" s="110"/>
      <c r="V128" s="110"/>
      <c r="W128" s="110"/>
      <c r="X128" s="110"/>
      <c r="Y128" s="110"/>
      <c r="Z128" s="104"/>
      <c r="AA128" s="104"/>
      <c r="AB128" s="104"/>
      <c r="AC128" s="104"/>
      <c r="AD128" s="104"/>
      <c r="AE128" s="104"/>
      <c r="AF128" s="104"/>
      <c r="AG128" s="104" t="s">
        <v>135</v>
      </c>
      <c r="AH128" s="104">
        <v>0</v>
      </c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</row>
    <row r="129" spans="1:60" outlineLevel="2">
      <c r="A129" s="107"/>
      <c r="B129" s="108"/>
      <c r="C129" s="116" t="s">
        <v>265</v>
      </c>
      <c r="D129" s="111"/>
      <c r="E129" s="112">
        <v>7.8</v>
      </c>
      <c r="F129" s="110"/>
      <c r="G129" s="110"/>
      <c r="H129" s="110"/>
      <c r="I129" s="110"/>
      <c r="J129" s="110"/>
      <c r="K129" s="110"/>
      <c r="L129" s="110"/>
      <c r="M129" s="110"/>
      <c r="N129" s="109"/>
      <c r="O129" s="109"/>
      <c r="P129" s="109"/>
      <c r="Q129" s="109"/>
      <c r="R129" s="110"/>
      <c r="S129" s="110"/>
      <c r="T129" s="110"/>
      <c r="U129" s="110"/>
      <c r="V129" s="110"/>
      <c r="W129" s="110"/>
      <c r="X129" s="110"/>
      <c r="Y129" s="110"/>
      <c r="Z129" s="104"/>
      <c r="AA129" s="104"/>
      <c r="AB129" s="104"/>
      <c r="AC129" s="104"/>
      <c r="AD129" s="104"/>
      <c r="AE129" s="104"/>
      <c r="AF129" s="104"/>
      <c r="AG129" s="104" t="s">
        <v>135</v>
      </c>
      <c r="AH129" s="104">
        <v>0</v>
      </c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</row>
    <row r="130" spans="1:60" outlineLevel="2">
      <c r="A130" s="107"/>
      <c r="B130" s="108"/>
      <c r="C130" s="116" t="s">
        <v>266</v>
      </c>
      <c r="D130" s="111"/>
      <c r="E130" s="112">
        <v>13</v>
      </c>
      <c r="F130" s="110"/>
      <c r="G130" s="110"/>
      <c r="H130" s="110"/>
      <c r="I130" s="110"/>
      <c r="J130" s="110"/>
      <c r="K130" s="110"/>
      <c r="L130" s="110"/>
      <c r="M130" s="110"/>
      <c r="N130" s="109"/>
      <c r="O130" s="109"/>
      <c r="P130" s="109"/>
      <c r="Q130" s="109"/>
      <c r="R130" s="110"/>
      <c r="S130" s="110"/>
      <c r="T130" s="110"/>
      <c r="U130" s="110"/>
      <c r="V130" s="110"/>
      <c r="W130" s="110"/>
      <c r="X130" s="110"/>
      <c r="Y130" s="110"/>
      <c r="Z130" s="104"/>
      <c r="AA130" s="104"/>
      <c r="AB130" s="104"/>
      <c r="AC130" s="104"/>
      <c r="AD130" s="104"/>
      <c r="AE130" s="104"/>
      <c r="AF130" s="104"/>
      <c r="AG130" s="104" t="s">
        <v>135</v>
      </c>
      <c r="AH130" s="104">
        <v>0</v>
      </c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</row>
    <row r="131" spans="1:60">
      <c r="A131" s="167">
        <v>28</v>
      </c>
      <c r="B131" s="168" t="s">
        <v>267</v>
      </c>
      <c r="C131" s="169" t="s">
        <v>268</v>
      </c>
      <c r="D131" s="170" t="s">
        <v>164</v>
      </c>
      <c r="E131" s="171">
        <v>1997.44</v>
      </c>
      <c r="F131" s="347"/>
      <c r="G131" s="172">
        <f>F131*E131</f>
        <v>0</v>
      </c>
      <c r="H131" s="110">
        <v>60.37</v>
      </c>
      <c r="I131" s="110">
        <v>120585.4528</v>
      </c>
      <c r="J131" s="110">
        <v>437.63</v>
      </c>
      <c r="K131" s="110">
        <v>874139.66720000003</v>
      </c>
      <c r="L131" s="110">
        <v>21</v>
      </c>
      <c r="M131" s="110">
        <v>1203617.3951999999</v>
      </c>
      <c r="N131" s="109">
        <v>4.7660000000000001E-2</v>
      </c>
      <c r="O131" s="109">
        <v>95.197990400000009</v>
      </c>
      <c r="P131" s="109">
        <v>0</v>
      </c>
      <c r="Q131" s="109">
        <v>0</v>
      </c>
      <c r="R131" s="110"/>
      <c r="S131" s="110" t="s">
        <v>130</v>
      </c>
      <c r="T131" s="110" t="s">
        <v>131</v>
      </c>
      <c r="U131" s="110">
        <v>0.84</v>
      </c>
      <c r="V131" s="110">
        <v>1677.8496</v>
      </c>
      <c r="W131" s="110"/>
      <c r="X131" s="110" t="s">
        <v>132</v>
      </c>
      <c r="Y131" s="110" t="s">
        <v>133</v>
      </c>
      <c r="Z131" s="104"/>
      <c r="AA131" s="104"/>
      <c r="AB131" s="104"/>
      <c r="AC131" s="104"/>
      <c r="AD131" s="104"/>
      <c r="AE131" s="104"/>
      <c r="AF131" s="104"/>
      <c r="AG131" s="104" t="s">
        <v>134</v>
      </c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</row>
    <row r="132" spans="1:60" outlineLevel="1">
      <c r="A132" s="107"/>
      <c r="B132" s="108"/>
      <c r="C132" s="116" t="s">
        <v>227</v>
      </c>
      <c r="D132" s="111"/>
      <c r="E132" s="112">
        <v>71.89</v>
      </c>
      <c r="F132" s="110"/>
      <c r="G132" s="110"/>
      <c r="H132" s="110"/>
      <c r="I132" s="110"/>
      <c r="J132" s="110"/>
      <c r="K132" s="110"/>
      <c r="L132" s="110"/>
      <c r="M132" s="110"/>
      <c r="N132" s="109"/>
      <c r="O132" s="109"/>
      <c r="P132" s="109"/>
      <c r="Q132" s="109"/>
      <c r="R132" s="110"/>
      <c r="S132" s="110"/>
      <c r="T132" s="110"/>
      <c r="U132" s="110"/>
      <c r="V132" s="110"/>
      <c r="W132" s="110"/>
      <c r="X132" s="110"/>
      <c r="Y132" s="110"/>
      <c r="Z132" s="104"/>
      <c r="AA132" s="104"/>
      <c r="AB132" s="104"/>
      <c r="AC132" s="104"/>
      <c r="AD132" s="104"/>
      <c r="AE132" s="104"/>
      <c r="AF132" s="104"/>
      <c r="AG132" s="104" t="s">
        <v>135</v>
      </c>
      <c r="AH132" s="104">
        <v>0</v>
      </c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</row>
    <row r="133" spans="1:60" outlineLevel="2">
      <c r="A133" s="107"/>
      <c r="B133" s="108"/>
      <c r="C133" s="116" t="s">
        <v>228</v>
      </c>
      <c r="D133" s="111"/>
      <c r="E133" s="112">
        <v>185.12</v>
      </c>
      <c r="F133" s="110"/>
      <c r="G133" s="110"/>
      <c r="H133" s="110"/>
      <c r="I133" s="110"/>
      <c r="J133" s="110"/>
      <c r="K133" s="110"/>
      <c r="L133" s="110"/>
      <c r="M133" s="110"/>
      <c r="N133" s="109"/>
      <c r="O133" s="109"/>
      <c r="P133" s="109"/>
      <c r="Q133" s="109"/>
      <c r="R133" s="110"/>
      <c r="S133" s="110"/>
      <c r="T133" s="110"/>
      <c r="U133" s="110"/>
      <c r="V133" s="110"/>
      <c r="W133" s="110"/>
      <c r="X133" s="110"/>
      <c r="Y133" s="110"/>
      <c r="Z133" s="104"/>
      <c r="AA133" s="104"/>
      <c r="AB133" s="104"/>
      <c r="AC133" s="104"/>
      <c r="AD133" s="104"/>
      <c r="AE133" s="104"/>
      <c r="AF133" s="104"/>
      <c r="AG133" s="104" t="s">
        <v>135</v>
      </c>
      <c r="AH133" s="104">
        <v>0</v>
      </c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</row>
    <row r="134" spans="1:60" outlineLevel="2">
      <c r="A134" s="107"/>
      <c r="B134" s="108"/>
      <c r="C134" s="116" t="s">
        <v>229</v>
      </c>
      <c r="D134" s="111"/>
      <c r="E134" s="112">
        <v>30.16</v>
      </c>
      <c r="F134" s="110"/>
      <c r="G134" s="110"/>
      <c r="H134" s="110"/>
      <c r="I134" s="110"/>
      <c r="J134" s="110"/>
      <c r="K134" s="110"/>
      <c r="L134" s="110"/>
      <c r="M134" s="110"/>
      <c r="N134" s="109"/>
      <c r="O134" s="109"/>
      <c r="P134" s="109"/>
      <c r="Q134" s="109"/>
      <c r="R134" s="110"/>
      <c r="S134" s="110"/>
      <c r="T134" s="110"/>
      <c r="U134" s="110"/>
      <c r="V134" s="110"/>
      <c r="W134" s="110"/>
      <c r="X134" s="110"/>
      <c r="Y134" s="110"/>
      <c r="Z134" s="104"/>
      <c r="AA134" s="104"/>
      <c r="AB134" s="104"/>
      <c r="AC134" s="104"/>
      <c r="AD134" s="104"/>
      <c r="AE134" s="104"/>
      <c r="AF134" s="104"/>
      <c r="AG134" s="104" t="s">
        <v>135</v>
      </c>
      <c r="AH134" s="104">
        <v>0</v>
      </c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</row>
    <row r="135" spans="1:60" outlineLevel="2">
      <c r="A135" s="107"/>
      <c r="B135" s="108"/>
      <c r="C135" s="116" t="s">
        <v>230</v>
      </c>
      <c r="D135" s="111"/>
      <c r="E135" s="112">
        <v>18.72</v>
      </c>
      <c r="F135" s="110"/>
      <c r="G135" s="110"/>
      <c r="H135" s="110"/>
      <c r="I135" s="110"/>
      <c r="J135" s="110"/>
      <c r="K135" s="110"/>
      <c r="L135" s="110"/>
      <c r="M135" s="110"/>
      <c r="N135" s="109"/>
      <c r="O135" s="109"/>
      <c r="P135" s="109"/>
      <c r="Q135" s="109"/>
      <c r="R135" s="110"/>
      <c r="S135" s="110"/>
      <c r="T135" s="110"/>
      <c r="U135" s="110"/>
      <c r="V135" s="110"/>
      <c r="W135" s="110"/>
      <c r="X135" s="110"/>
      <c r="Y135" s="110"/>
      <c r="Z135" s="104"/>
      <c r="AA135" s="104"/>
      <c r="AB135" s="104"/>
      <c r="AC135" s="104"/>
      <c r="AD135" s="104"/>
      <c r="AE135" s="104"/>
      <c r="AF135" s="104"/>
      <c r="AG135" s="104" t="s">
        <v>135</v>
      </c>
      <c r="AH135" s="104">
        <v>0</v>
      </c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</row>
    <row r="136" spans="1:60" outlineLevel="2">
      <c r="A136" s="107"/>
      <c r="B136" s="108"/>
      <c r="C136" s="116" t="s">
        <v>231</v>
      </c>
      <c r="D136" s="111"/>
      <c r="E136" s="112">
        <v>4.2</v>
      </c>
      <c r="F136" s="110"/>
      <c r="G136" s="110"/>
      <c r="H136" s="110"/>
      <c r="I136" s="110"/>
      <c r="J136" s="110"/>
      <c r="K136" s="110"/>
      <c r="L136" s="110"/>
      <c r="M136" s="110"/>
      <c r="N136" s="109"/>
      <c r="O136" s="109"/>
      <c r="P136" s="109"/>
      <c r="Q136" s="109"/>
      <c r="R136" s="110"/>
      <c r="S136" s="110"/>
      <c r="T136" s="110"/>
      <c r="U136" s="110"/>
      <c r="V136" s="110"/>
      <c r="W136" s="110"/>
      <c r="X136" s="110"/>
      <c r="Y136" s="110"/>
      <c r="Z136" s="104"/>
      <c r="AA136" s="104"/>
      <c r="AB136" s="104"/>
      <c r="AC136" s="104"/>
      <c r="AD136" s="104"/>
      <c r="AE136" s="104"/>
      <c r="AF136" s="104"/>
      <c r="AG136" s="104" t="s">
        <v>135</v>
      </c>
      <c r="AH136" s="104">
        <v>0</v>
      </c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</row>
    <row r="137" spans="1:60" outlineLevel="2">
      <c r="A137" s="107"/>
      <c r="B137" s="108"/>
      <c r="C137" s="116" t="s">
        <v>232</v>
      </c>
      <c r="D137" s="111"/>
      <c r="E137" s="112">
        <v>13.1</v>
      </c>
      <c r="F137" s="110"/>
      <c r="G137" s="110"/>
      <c r="H137" s="110"/>
      <c r="I137" s="110"/>
      <c r="J137" s="110"/>
      <c r="K137" s="110"/>
      <c r="L137" s="110"/>
      <c r="M137" s="110"/>
      <c r="N137" s="109"/>
      <c r="O137" s="109"/>
      <c r="P137" s="109"/>
      <c r="Q137" s="109"/>
      <c r="R137" s="110"/>
      <c r="S137" s="110"/>
      <c r="T137" s="110"/>
      <c r="U137" s="110"/>
      <c r="V137" s="110"/>
      <c r="W137" s="110"/>
      <c r="X137" s="110"/>
      <c r="Y137" s="110"/>
      <c r="Z137" s="104"/>
      <c r="AA137" s="104"/>
      <c r="AB137" s="104"/>
      <c r="AC137" s="104"/>
      <c r="AD137" s="104"/>
      <c r="AE137" s="104"/>
      <c r="AF137" s="104"/>
      <c r="AG137" s="104" t="s">
        <v>135</v>
      </c>
      <c r="AH137" s="104">
        <v>0</v>
      </c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</row>
    <row r="138" spans="1:60" outlineLevel="2">
      <c r="A138" s="107"/>
      <c r="B138" s="108"/>
      <c r="C138" s="116" t="s">
        <v>233</v>
      </c>
      <c r="D138" s="111"/>
      <c r="E138" s="112">
        <v>3.6</v>
      </c>
      <c r="F138" s="110"/>
      <c r="G138" s="110"/>
      <c r="H138" s="110"/>
      <c r="I138" s="110"/>
      <c r="J138" s="110"/>
      <c r="K138" s="110"/>
      <c r="L138" s="110"/>
      <c r="M138" s="110"/>
      <c r="N138" s="109"/>
      <c r="O138" s="109"/>
      <c r="P138" s="109"/>
      <c r="Q138" s="109"/>
      <c r="R138" s="110"/>
      <c r="S138" s="110"/>
      <c r="T138" s="110"/>
      <c r="U138" s="110"/>
      <c r="V138" s="110"/>
      <c r="W138" s="110"/>
      <c r="X138" s="110"/>
      <c r="Y138" s="110"/>
      <c r="Z138" s="104"/>
      <c r="AA138" s="104"/>
      <c r="AB138" s="104"/>
      <c r="AC138" s="104"/>
      <c r="AD138" s="104"/>
      <c r="AE138" s="104"/>
      <c r="AF138" s="104"/>
      <c r="AG138" s="104" t="s">
        <v>135</v>
      </c>
      <c r="AH138" s="104">
        <v>0</v>
      </c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</row>
    <row r="139" spans="1:60" outlineLevel="2">
      <c r="A139" s="107"/>
      <c r="B139" s="108"/>
      <c r="C139" s="116" t="s">
        <v>234</v>
      </c>
      <c r="D139" s="111"/>
      <c r="E139" s="112">
        <v>9.25</v>
      </c>
      <c r="F139" s="110"/>
      <c r="G139" s="110"/>
      <c r="H139" s="110"/>
      <c r="I139" s="110"/>
      <c r="J139" s="110"/>
      <c r="K139" s="110"/>
      <c r="L139" s="110"/>
      <c r="M139" s="110"/>
      <c r="N139" s="109"/>
      <c r="O139" s="109"/>
      <c r="P139" s="109"/>
      <c r="Q139" s="109"/>
      <c r="R139" s="110"/>
      <c r="S139" s="110"/>
      <c r="T139" s="110"/>
      <c r="U139" s="110"/>
      <c r="V139" s="110"/>
      <c r="W139" s="110"/>
      <c r="X139" s="110"/>
      <c r="Y139" s="110"/>
      <c r="Z139" s="104"/>
      <c r="AA139" s="104"/>
      <c r="AB139" s="104"/>
      <c r="AC139" s="104"/>
      <c r="AD139" s="104"/>
      <c r="AE139" s="104"/>
      <c r="AF139" s="104"/>
      <c r="AG139" s="104" t="s">
        <v>135</v>
      </c>
      <c r="AH139" s="104">
        <v>0</v>
      </c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</row>
    <row r="140" spans="1:60" outlineLevel="2">
      <c r="A140" s="107"/>
      <c r="B140" s="108"/>
      <c r="C140" s="116" t="s">
        <v>235</v>
      </c>
      <c r="D140" s="111"/>
      <c r="E140" s="112">
        <v>4.45</v>
      </c>
      <c r="F140" s="110"/>
      <c r="G140" s="110"/>
      <c r="H140" s="110"/>
      <c r="I140" s="110"/>
      <c r="J140" s="110"/>
      <c r="K140" s="110"/>
      <c r="L140" s="110"/>
      <c r="M140" s="110"/>
      <c r="N140" s="109"/>
      <c r="O140" s="109"/>
      <c r="P140" s="109"/>
      <c r="Q140" s="109"/>
      <c r="R140" s="110"/>
      <c r="S140" s="110"/>
      <c r="T140" s="110"/>
      <c r="U140" s="110"/>
      <c r="V140" s="110"/>
      <c r="W140" s="110"/>
      <c r="X140" s="110"/>
      <c r="Y140" s="110"/>
      <c r="Z140" s="104"/>
      <c r="AA140" s="104"/>
      <c r="AB140" s="104"/>
      <c r="AC140" s="104"/>
      <c r="AD140" s="104"/>
      <c r="AE140" s="104"/>
      <c r="AF140" s="104"/>
      <c r="AG140" s="104" t="s">
        <v>135</v>
      </c>
      <c r="AH140" s="104">
        <v>0</v>
      </c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</row>
    <row r="141" spans="1:60" outlineLevel="2">
      <c r="A141" s="107"/>
      <c r="B141" s="108"/>
      <c r="C141" s="116" t="s">
        <v>236</v>
      </c>
      <c r="D141" s="111"/>
      <c r="E141" s="112">
        <v>3.2</v>
      </c>
      <c r="F141" s="110"/>
      <c r="G141" s="110"/>
      <c r="H141" s="110"/>
      <c r="I141" s="110"/>
      <c r="J141" s="110"/>
      <c r="K141" s="110"/>
      <c r="L141" s="110"/>
      <c r="M141" s="110"/>
      <c r="N141" s="109"/>
      <c r="O141" s="109"/>
      <c r="P141" s="109"/>
      <c r="Q141" s="109"/>
      <c r="R141" s="110"/>
      <c r="S141" s="110"/>
      <c r="T141" s="110"/>
      <c r="U141" s="110"/>
      <c r="V141" s="110"/>
      <c r="W141" s="110"/>
      <c r="X141" s="110"/>
      <c r="Y141" s="110"/>
      <c r="Z141" s="104"/>
      <c r="AA141" s="104"/>
      <c r="AB141" s="104"/>
      <c r="AC141" s="104"/>
      <c r="AD141" s="104"/>
      <c r="AE141" s="104"/>
      <c r="AF141" s="104"/>
      <c r="AG141" s="104" t="s">
        <v>135</v>
      </c>
      <c r="AH141" s="104">
        <v>0</v>
      </c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</row>
    <row r="142" spans="1:60" outlineLevel="2">
      <c r="A142" s="107"/>
      <c r="B142" s="108"/>
      <c r="C142" s="116" t="s">
        <v>237</v>
      </c>
      <c r="D142" s="111"/>
      <c r="E142" s="112">
        <v>17.940000000000001</v>
      </c>
      <c r="F142" s="110"/>
      <c r="G142" s="110"/>
      <c r="H142" s="110"/>
      <c r="I142" s="110"/>
      <c r="J142" s="110"/>
      <c r="K142" s="110"/>
      <c r="L142" s="110"/>
      <c r="M142" s="110"/>
      <c r="N142" s="109"/>
      <c r="O142" s="109"/>
      <c r="P142" s="109"/>
      <c r="Q142" s="109"/>
      <c r="R142" s="110"/>
      <c r="S142" s="110"/>
      <c r="T142" s="110"/>
      <c r="U142" s="110"/>
      <c r="V142" s="110"/>
      <c r="W142" s="110"/>
      <c r="X142" s="110"/>
      <c r="Y142" s="110"/>
      <c r="Z142" s="104"/>
      <c r="AA142" s="104"/>
      <c r="AB142" s="104"/>
      <c r="AC142" s="104"/>
      <c r="AD142" s="104"/>
      <c r="AE142" s="104"/>
      <c r="AF142" s="104"/>
      <c r="AG142" s="104" t="s">
        <v>135</v>
      </c>
      <c r="AH142" s="104">
        <v>0</v>
      </c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</row>
    <row r="143" spans="1:60" outlineLevel="2">
      <c r="A143" s="107"/>
      <c r="B143" s="108"/>
      <c r="C143" s="116" t="s">
        <v>238</v>
      </c>
      <c r="D143" s="111"/>
      <c r="E143" s="112">
        <v>43.94</v>
      </c>
      <c r="F143" s="110"/>
      <c r="G143" s="110"/>
      <c r="H143" s="110"/>
      <c r="I143" s="110"/>
      <c r="J143" s="110"/>
      <c r="K143" s="110"/>
      <c r="L143" s="110"/>
      <c r="M143" s="110"/>
      <c r="N143" s="109"/>
      <c r="O143" s="109"/>
      <c r="P143" s="109"/>
      <c r="Q143" s="109"/>
      <c r="R143" s="110"/>
      <c r="S143" s="110"/>
      <c r="T143" s="110"/>
      <c r="U143" s="110"/>
      <c r="V143" s="110"/>
      <c r="W143" s="110"/>
      <c r="X143" s="110"/>
      <c r="Y143" s="110"/>
      <c r="Z143" s="104"/>
      <c r="AA143" s="104"/>
      <c r="AB143" s="104"/>
      <c r="AC143" s="104"/>
      <c r="AD143" s="104"/>
      <c r="AE143" s="104"/>
      <c r="AF143" s="104"/>
      <c r="AG143" s="104" t="s">
        <v>135</v>
      </c>
      <c r="AH143" s="104">
        <v>0</v>
      </c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</row>
    <row r="144" spans="1:60" outlineLevel="2">
      <c r="A144" s="107"/>
      <c r="B144" s="108"/>
      <c r="C144" s="116" t="s">
        <v>239</v>
      </c>
      <c r="D144" s="111"/>
      <c r="E144" s="112">
        <v>44.46</v>
      </c>
      <c r="F144" s="110"/>
      <c r="G144" s="110"/>
      <c r="H144" s="110"/>
      <c r="I144" s="110"/>
      <c r="J144" s="110"/>
      <c r="K144" s="110"/>
      <c r="L144" s="110"/>
      <c r="M144" s="110"/>
      <c r="N144" s="109"/>
      <c r="O144" s="109"/>
      <c r="P144" s="109"/>
      <c r="Q144" s="109"/>
      <c r="R144" s="110"/>
      <c r="S144" s="110"/>
      <c r="T144" s="110"/>
      <c r="U144" s="110"/>
      <c r="V144" s="110"/>
      <c r="W144" s="110"/>
      <c r="X144" s="110"/>
      <c r="Y144" s="110"/>
      <c r="Z144" s="104"/>
      <c r="AA144" s="104"/>
      <c r="AB144" s="104"/>
      <c r="AC144" s="104"/>
      <c r="AD144" s="104"/>
      <c r="AE144" s="104"/>
      <c r="AF144" s="104"/>
      <c r="AG144" s="104" t="s">
        <v>135</v>
      </c>
      <c r="AH144" s="104">
        <v>0</v>
      </c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</row>
    <row r="145" spans="1:60" outlineLevel="2">
      <c r="A145" s="107"/>
      <c r="B145" s="108"/>
      <c r="C145" s="116" t="s">
        <v>240</v>
      </c>
      <c r="D145" s="111"/>
      <c r="E145" s="112">
        <v>45.76</v>
      </c>
      <c r="F145" s="110"/>
      <c r="G145" s="110"/>
      <c r="H145" s="110"/>
      <c r="I145" s="110"/>
      <c r="J145" s="110"/>
      <c r="K145" s="110"/>
      <c r="L145" s="110"/>
      <c r="M145" s="110"/>
      <c r="N145" s="109"/>
      <c r="O145" s="109"/>
      <c r="P145" s="109"/>
      <c r="Q145" s="109"/>
      <c r="R145" s="110"/>
      <c r="S145" s="110"/>
      <c r="T145" s="110"/>
      <c r="U145" s="110"/>
      <c r="V145" s="110"/>
      <c r="W145" s="110"/>
      <c r="X145" s="110"/>
      <c r="Y145" s="110"/>
      <c r="Z145" s="104"/>
      <c r="AA145" s="104"/>
      <c r="AB145" s="104"/>
      <c r="AC145" s="104"/>
      <c r="AD145" s="104"/>
      <c r="AE145" s="104"/>
      <c r="AF145" s="104"/>
      <c r="AG145" s="104" t="s">
        <v>135</v>
      </c>
      <c r="AH145" s="104">
        <v>0</v>
      </c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</row>
    <row r="146" spans="1:60" outlineLevel="2">
      <c r="A146" s="107"/>
      <c r="B146" s="108"/>
      <c r="C146" s="116" t="s">
        <v>241</v>
      </c>
      <c r="D146" s="111"/>
      <c r="E146" s="112">
        <v>19.760000000000002</v>
      </c>
      <c r="F146" s="110"/>
      <c r="G146" s="110"/>
      <c r="H146" s="110"/>
      <c r="I146" s="110"/>
      <c r="J146" s="110"/>
      <c r="K146" s="110"/>
      <c r="L146" s="110"/>
      <c r="M146" s="110"/>
      <c r="N146" s="109"/>
      <c r="O146" s="109"/>
      <c r="P146" s="109"/>
      <c r="Q146" s="109"/>
      <c r="R146" s="110"/>
      <c r="S146" s="110"/>
      <c r="T146" s="110"/>
      <c r="U146" s="110"/>
      <c r="V146" s="110"/>
      <c r="W146" s="110"/>
      <c r="X146" s="110"/>
      <c r="Y146" s="110"/>
      <c r="Z146" s="104"/>
      <c r="AA146" s="104"/>
      <c r="AB146" s="104"/>
      <c r="AC146" s="104"/>
      <c r="AD146" s="104"/>
      <c r="AE146" s="104"/>
      <c r="AF146" s="104"/>
      <c r="AG146" s="104" t="s">
        <v>135</v>
      </c>
      <c r="AH146" s="104">
        <v>0</v>
      </c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</row>
    <row r="147" spans="1:60" outlineLevel="2">
      <c r="A147" s="107"/>
      <c r="B147" s="108"/>
      <c r="C147" s="116" t="s">
        <v>242</v>
      </c>
      <c r="D147" s="111"/>
      <c r="E147" s="112">
        <v>44.85</v>
      </c>
      <c r="F147" s="110"/>
      <c r="G147" s="110"/>
      <c r="H147" s="110"/>
      <c r="I147" s="110"/>
      <c r="J147" s="110"/>
      <c r="K147" s="110"/>
      <c r="L147" s="110"/>
      <c r="M147" s="110"/>
      <c r="N147" s="109"/>
      <c r="O147" s="109"/>
      <c r="P147" s="109"/>
      <c r="Q147" s="109"/>
      <c r="R147" s="110"/>
      <c r="S147" s="110"/>
      <c r="T147" s="110"/>
      <c r="U147" s="110"/>
      <c r="V147" s="110"/>
      <c r="W147" s="110"/>
      <c r="X147" s="110"/>
      <c r="Y147" s="110"/>
      <c r="Z147" s="104"/>
      <c r="AA147" s="104"/>
      <c r="AB147" s="104"/>
      <c r="AC147" s="104"/>
      <c r="AD147" s="104"/>
      <c r="AE147" s="104"/>
      <c r="AF147" s="104"/>
      <c r="AG147" s="104" t="s">
        <v>135</v>
      </c>
      <c r="AH147" s="104">
        <v>0</v>
      </c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</row>
    <row r="148" spans="1:60" outlineLevel="2">
      <c r="A148" s="107"/>
      <c r="B148" s="108"/>
      <c r="C148" s="116" t="s">
        <v>243</v>
      </c>
      <c r="D148" s="111"/>
      <c r="E148" s="112">
        <v>90.74</v>
      </c>
      <c r="F148" s="110"/>
      <c r="G148" s="110"/>
      <c r="H148" s="110"/>
      <c r="I148" s="110"/>
      <c r="J148" s="110"/>
      <c r="K148" s="110"/>
      <c r="L148" s="110"/>
      <c r="M148" s="110"/>
      <c r="N148" s="109"/>
      <c r="O148" s="109"/>
      <c r="P148" s="109"/>
      <c r="Q148" s="109"/>
      <c r="R148" s="110"/>
      <c r="S148" s="110"/>
      <c r="T148" s="110"/>
      <c r="U148" s="110"/>
      <c r="V148" s="110"/>
      <c r="W148" s="110"/>
      <c r="X148" s="110"/>
      <c r="Y148" s="110"/>
      <c r="Z148" s="104"/>
      <c r="AA148" s="104"/>
      <c r="AB148" s="104"/>
      <c r="AC148" s="104"/>
      <c r="AD148" s="104"/>
      <c r="AE148" s="104"/>
      <c r="AF148" s="104"/>
      <c r="AG148" s="104" t="s">
        <v>135</v>
      </c>
      <c r="AH148" s="104">
        <v>0</v>
      </c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</row>
    <row r="149" spans="1:60" outlineLevel="2">
      <c r="A149" s="107"/>
      <c r="B149" s="108"/>
      <c r="C149" s="116" t="s">
        <v>244</v>
      </c>
      <c r="D149" s="111"/>
      <c r="E149" s="112">
        <v>35.880000000000003</v>
      </c>
      <c r="F149" s="110"/>
      <c r="G149" s="110"/>
      <c r="H149" s="110"/>
      <c r="I149" s="110"/>
      <c r="J149" s="110"/>
      <c r="K149" s="110"/>
      <c r="L149" s="110"/>
      <c r="M149" s="110"/>
      <c r="N149" s="109"/>
      <c r="O149" s="109"/>
      <c r="P149" s="109"/>
      <c r="Q149" s="109"/>
      <c r="R149" s="110"/>
      <c r="S149" s="110"/>
      <c r="T149" s="110"/>
      <c r="U149" s="110"/>
      <c r="V149" s="110"/>
      <c r="W149" s="110"/>
      <c r="X149" s="110"/>
      <c r="Y149" s="110"/>
      <c r="Z149" s="104"/>
      <c r="AA149" s="104"/>
      <c r="AB149" s="104"/>
      <c r="AC149" s="104"/>
      <c r="AD149" s="104"/>
      <c r="AE149" s="104"/>
      <c r="AF149" s="104"/>
      <c r="AG149" s="104" t="s">
        <v>135</v>
      </c>
      <c r="AH149" s="104">
        <v>0</v>
      </c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</row>
    <row r="150" spans="1:60" outlineLevel="2">
      <c r="A150" s="107"/>
      <c r="B150" s="108"/>
      <c r="C150" s="116" t="s">
        <v>245</v>
      </c>
      <c r="D150" s="111"/>
      <c r="E150" s="112">
        <v>22.1</v>
      </c>
      <c r="F150" s="110"/>
      <c r="G150" s="110"/>
      <c r="H150" s="110"/>
      <c r="I150" s="110"/>
      <c r="J150" s="110"/>
      <c r="K150" s="110"/>
      <c r="L150" s="110"/>
      <c r="M150" s="110"/>
      <c r="N150" s="109"/>
      <c r="O150" s="109"/>
      <c r="P150" s="109"/>
      <c r="Q150" s="109"/>
      <c r="R150" s="110"/>
      <c r="S150" s="110"/>
      <c r="T150" s="110"/>
      <c r="U150" s="110"/>
      <c r="V150" s="110"/>
      <c r="W150" s="110"/>
      <c r="X150" s="110"/>
      <c r="Y150" s="110"/>
      <c r="Z150" s="104"/>
      <c r="AA150" s="104"/>
      <c r="AB150" s="104"/>
      <c r="AC150" s="104"/>
      <c r="AD150" s="104"/>
      <c r="AE150" s="104"/>
      <c r="AF150" s="104"/>
      <c r="AG150" s="104" t="s">
        <v>135</v>
      </c>
      <c r="AH150" s="104">
        <v>0</v>
      </c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</row>
    <row r="151" spans="1:60" outlineLevel="2">
      <c r="A151" s="107"/>
      <c r="B151" s="108"/>
      <c r="C151" s="116" t="s">
        <v>246</v>
      </c>
      <c r="D151" s="111"/>
      <c r="E151" s="112">
        <v>21.84</v>
      </c>
      <c r="F151" s="110"/>
      <c r="G151" s="110"/>
      <c r="H151" s="110"/>
      <c r="I151" s="110"/>
      <c r="J151" s="110"/>
      <c r="K151" s="110"/>
      <c r="L151" s="110"/>
      <c r="M151" s="110"/>
      <c r="N151" s="109"/>
      <c r="O151" s="109"/>
      <c r="P151" s="109"/>
      <c r="Q151" s="109"/>
      <c r="R151" s="110"/>
      <c r="S151" s="110"/>
      <c r="T151" s="110"/>
      <c r="U151" s="110"/>
      <c r="V151" s="110"/>
      <c r="W151" s="110"/>
      <c r="X151" s="110"/>
      <c r="Y151" s="110"/>
      <c r="Z151" s="104"/>
      <c r="AA151" s="104"/>
      <c r="AB151" s="104"/>
      <c r="AC151" s="104"/>
      <c r="AD151" s="104"/>
      <c r="AE151" s="104"/>
      <c r="AF151" s="104"/>
      <c r="AG151" s="104" t="s">
        <v>135</v>
      </c>
      <c r="AH151" s="104">
        <v>0</v>
      </c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</row>
    <row r="152" spans="1:60" outlineLevel="2">
      <c r="A152" s="107"/>
      <c r="B152" s="108"/>
      <c r="C152" s="116" t="s">
        <v>247</v>
      </c>
      <c r="D152" s="111"/>
      <c r="E152" s="112">
        <v>36.92</v>
      </c>
      <c r="F152" s="110"/>
      <c r="G152" s="110"/>
      <c r="H152" s="110"/>
      <c r="I152" s="110"/>
      <c r="J152" s="110"/>
      <c r="K152" s="110"/>
      <c r="L152" s="110"/>
      <c r="M152" s="110"/>
      <c r="N152" s="109"/>
      <c r="O152" s="109"/>
      <c r="P152" s="109"/>
      <c r="Q152" s="109"/>
      <c r="R152" s="110"/>
      <c r="S152" s="110"/>
      <c r="T152" s="110"/>
      <c r="U152" s="110"/>
      <c r="V152" s="110"/>
      <c r="W152" s="110"/>
      <c r="X152" s="110"/>
      <c r="Y152" s="110"/>
      <c r="Z152" s="104"/>
      <c r="AA152" s="104"/>
      <c r="AB152" s="104"/>
      <c r="AC152" s="104"/>
      <c r="AD152" s="104"/>
      <c r="AE152" s="104"/>
      <c r="AF152" s="104"/>
      <c r="AG152" s="104" t="s">
        <v>135</v>
      </c>
      <c r="AH152" s="104">
        <v>0</v>
      </c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</row>
    <row r="153" spans="1:60" outlineLevel="2">
      <c r="A153" s="107"/>
      <c r="B153" s="108"/>
      <c r="C153" s="116" t="s">
        <v>248</v>
      </c>
      <c r="D153" s="111"/>
      <c r="E153" s="112">
        <v>90.74</v>
      </c>
      <c r="F153" s="110"/>
      <c r="G153" s="110"/>
      <c r="H153" s="110"/>
      <c r="I153" s="110"/>
      <c r="J153" s="110"/>
      <c r="K153" s="110"/>
      <c r="L153" s="110"/>
      <c r="M153" s="110"/>
      <c r="N153" s="109"/>
      <c r="O153" s="109"/>
      <c r="P153" s="109"/>
      <c r="Q153" s="109"/>
      <c r="R153" s="110"/>
      <c r="S153" s="110"/>
      <c r="T153" s="110"/>
      <c r="U153" s="110"/>
      <c r="V153" s="110"/>
      <c r="W153" s="110"/>
      <c r="X153" s="110"/>
      <c r="Y153" s="110"/>
      <c r="Z153" s="104"/>
      <c r="AA153" s="104"/>
      <c r="AB153" s="104"/>
      <c r="AC153" s="104"/>
      <c r="AD153" s="104"/>
      <c r="AE153" s="104"/>
      <c r="AF153" s="104"/>
      <c r="AG153" s="104" t="s">
        <v>135</v>
      </c>
      <c r="AH153" s="104">
        <v>0</v>
      </c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</row>
    <row r="154" spans="1:60" outlineLevel="2">
      <c r="A154" s="107"/>
      <c r="B154" s="108"/>
      <c r="C154" s="116" t="s">
        <v>249</v>
      </c>
      <c r="D154" s="111"/>
      <c r="E154" s="112">
        <v>49.14</v>
      </c>
      <c r="F154" s="110"/>
      <c r="G154" s="110"/>
      <c r="H154" s="110"/>
      <c r="I154" s="110"/>
      <c r="J154" s="110"/>
      <c r="K154" s="110"/>
      <c r="L154" s="110"/>
      <c r="M154" s="110"/>
      <c r="N154" s="109"/>
      <c r="O154" s="109"/>
      <c r="P154" s="109"/>
      <c r="Q154" s="109"/>
      <c r="R154" s="110"/>
      <c r="S154" s="110"/>
      <c r="T154" s="110"/>
      <c r="U154" s="110"/>
      <c r="V154" s="110"/>
      <c r="W154" s="110"/>
      <c r="X154" s="110"/>
      <c r="Y154" s="110"/>
      <c r="Z154" s="104"/>
      <c r="AA154" s="104"/>
      <c r="AB154" s="104"/>
      <c r="AC154" s="104"/>
      <c r="AD154" s="104"/>
      <c r="AE154" s="104"/>
      <c r="AF154" s="104"/>
      <c r="AG154" s="104" t="s">
        <v>135</v>
      </c>
      <c r="AH154" s="104">
        <v>0</v>
      </c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</row>
    <row r="155" spans="1:60" outlineLevel="2">
      <c r="A155" s="107"/>
      <c r="B155" s="108"/>
      <c r="C155" s="116" t="s">
        <v>250</v>
      </c>
      <c r="D155" s="111"/>
      <c r="E155" s="112">
        <v>43.42</v>
      </c>
      <c r="F155" s="110"/>
      <c r="G155" s="110"/>
      <c r="H155" s="110"/>
      <c r="I155" s="110"/>
      <c r="J155" s="110"/>
      <c r="K155" s="110"/>
      <c r="L155" s="110"/>
      <c r="M155" s="110"/>
      <c r="N155" s="109"/>
      <c r="O155" s="109"/>
      <c r="P155" s="109"/>
      <c r="Q155" s="109"/>
      <c r="R155" s="110"/>
      <c r="S155" s="110"/>
      <c r="T155" s="110"/>
      <c r="U155" s="110"/>
      <c r="V155" s="110"/>
      <c r="W155" s="110"/>
      <c r="X155" s="110"/>
      <c r="Y155" s="110"/>
      <c r="Z155" s="104"/>
      <c r="AA155" s="104"/>
      <c r="AB155" s="104"/>
      <c r="AC155" s="104"/>
      <c r="AD155" s="104"/>
      <c r="AE155" s="104"/>
      <c r="AF155" s="104"/>
      <c r="AG155" s="104" t="s">
        <v>135</v>
      </c>
      <c r="AH155" s="104">
        <v>0</v>
      </c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</row>
    <row r="156" spans="1:60" outlineLevel="2">
      <c r="A156" s="107"/>
      <c r="B156" s="108"/>
      <c r="C156" s="116" t="s">
        <v>251</v>
      </c>
      <c r="D156" s="111"/>
      <c r="E156" s="112">
        <v>55.12</v>
      </c>
      <c r="F156" s="110"/>
      <c r="G156" s="110"/>
      <c r="H156" s="110"/>
      <c r="I156" s="110"/>
      <c r="J156" s="110"/>
      <c r="K156" s="110"/>
      <c r="L156" s="110"/>
      <c r="M156" s="110"/>
      <c r="N156" s="109"/>
      <c r="O156" s="109"/>
      <c r="P156" s="109"/>
      <c r="Q156" s="109"/>
      <c r="R156" s="110"/>
      <c r="S156" s="110"/>
      <c r="T156" s="110"/>
      <c r="U156" s="110"/>
      <c r="V156" s="110"/>
      <c r="W156" s="110"/>
      <c r="X156" s="110"/>
      <c r="Y156" s="110"/>
      <c r="Z156" s="104"/>
      <c r="AA156" s="104"/>
      <c r="AB156" s="104"/>
      <c r="AC156" s="104"/>
      <c r="AD156" s="104"/>
      <c r="AE156" s="104"/>
      <c r="AF156" s="104"/>
      <c r="AG156" s="104" t="s">
        <v>135</v>
      </c>
      <c r="AH156" s="104">
        <v>0</v>
      </c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</row>
    <row r="157" spans="1:60" outlineLevel="2">
      <c r="A157" s="107"/>
      <c r="B157" s="108"/>
      <c r="C157" s="116" t="s">
        <v>252</v>
      </c>
      <c r="D157" s="111"/>
      <c r="E157" s="112">
        <v>40.56</v>
      </c>
      <c r="F157" s="110"/>
      <c r="G157" s="110"/>
      <c r="H157" s="110"/>
      <c r="I157" s="110"/>
      <c r="J157" s="110"/>
      <c r="K157" s="110"/>
      <c r="L157" s="110"/>
      <c r="M157" s="110"/>
      <c r="N157" s="109"/>
      <c r="O157" s="109"/>
      <c r="P157" s="109"/>
      <c r="Q157" s="109"/>
      <c r="R157" s="110"/>
      <c r="S157" s="110"/>
      <c r="T157" s="110"/>
      <c r="U157" s="110"/>
      <c r="V157" s="110"/>
      <c r="W157" s="110"/>
      <c r="X157" s="110"/>
      <c r="Y157" s="110"/>
      <c r="Z157" s="104"/>
      <c r="AA157" s="104"/>
      <c r="AB157" s="104"/>
      <c r="AC157" s="104"/>
      <c r="AD157" s="104"/>
      <c r="AE157" s="104"/>
      <c r="AF157" s="104"/>
      <c r="AG157" s="104" t="s">
        <v>135</v>
      </c>
      <c r="AH157" s="104">
        <v>0</v>
      </c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</row>
    <row r="158" spans="1:60" outlineLevel="2">
      <c r="A158" s="107"/>
      <c r="B158" s="108"/>
      <c r="C158" s="116" t="s">
        <v>253</v>
      </c>
      <c r="D158" s="111"/>
      <c r="E158" s="112">
        <v>31.72</v>
      </c>
      <c r="F158" s="110"/>
      <c r="G158" s="110"/>
      <c r="H158" s="110"/>
      <c r="I158" s="110"/>
      <c r="J158" s="110"/>
      <c r="K158" s="110"/>
      <c r="L158" s="110"/>
      <c r="M158" s="110"/>
      <c r="N158" s="109"/>
      <c r="O158" s="109"/>
      <c r="P158" s="109"/>
      <c r="Q158" s="109"/>
      <c r="R158" s="110"/>
      <c r="S158" s="110"/>
      <c r="T158" s="110"/>
      <c r="U158" s="110"/>
      <c r="V158" s="110"/>
      <c r="W158" s="110"/>
      <c r="X158" s="110"/>
      <c r="Y158" s="110"/>
      <c r="Z158" s="104"/>
      <c r="AA158" s="104"/>
      <c r="AB158" s="104"/>
      <c r="AC158" s="104"/>
      <c r="AD158" s="104"/>
      <c r="AE158" s="104"/>
      <c r="AF158" s="104"/>
      <c r="AG158" s="104" t="s">
        <v>135</v>
      </c>
      <c r="AH158" s="104">
        <v>0</v>
      </c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</row>
    <row r="159" spans="1:60" outlineLevel="2">
      <c r="A159" s="107"/>
      <c r="B159" s="108"/>
      <c r="C159" s="116" t="s">
        <v>254</v>
      </c>
      <c r="D159" s="111"/>
      <c r="E159" s="112">
        <v>37.96</v>
      </c>
      <c r="F159" s="110"/>
      <c r="G159" s="110"/>
      <c r="H159" s="110"/>
      <c r="I159" s="110"/>
      <c r="J159" s="110"/>
      <c r="K159" s="110"/>
      <c r="L159" s="110"/>
      <c r="M159" s="110"/>
      <c r="N159" s="109"/>
      <c r="O159" s="109"/>
      <c r="P159" s="109"/>
      <c r="Q159" s="109"/>
      <c r="R159" s="110"/>
      <c r="S159" s="110"/>
      <c r="T159" s="110"/>
      <c r="U159" s="110"/>
      <c r="V159" s="110"/>
      <c r="W159" s="110"/>
      <c r="X159" s="110"/>
      <c r="Y159" s="110"/>
      <c r="Z159" s="104"/>
      <c r="AA159" s="104"/>
      <c r="AB159" s="104"/>
      <c r="AC159" s="104"/>
      <c r="AD159" s="104"/>
      <c r="AE159" s="104"/>
      <c r="AF159" s="104"/>
      <c r="AG159" s="104" t="s">
        <v>135</v>
      </c>
      <c r="AH159" s="104">
        <v>0</v>
      </c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</row>
    <row r="160" spans="1:60" outlineLevel="2">
      <c r="A160" s="107"/>
      <c r="B160" s="108"/>
      <c r="C160" s="116" t="s">
        <v>255</v>
      </c>
      <c r="D160" s="111"/>
      <c r="E160" s="112">
        <v>448.92</v>
      </c>
      <c r="F160" s="110"/>
      <c r="G160" s="110"/>
      <c r="H160" s="110"/>
      <c r="I160" s="110"/>
      <c r="J160" s="110"/>
      <c r="K160" s="110"/>
      <c r="L160" s="110"/>
      <c r="M160" s="110"/>
      <c r="N160" s="109"/>
      <c r="O160" s="109"/>
      <c r="P160" s="109"/>
      <c r="Q160" s="109"/>
      <c r="R160" s="110"/>
      <c r="S160" s="110"/>
      <c r="T160" s="110"/>
      <c r="U160" s="110"/>
      <c r="V160" s="110"/>
      <c r="W160" s="110"/>
      <c r="X160" s="110"/>
      <c r="Y160" s="110"/>
      <c r="Z160" s="104"/>
      <c r="AA160" s="104"/>
      <c r="AB160" s="104"/>
      <c r="AC160" s="104"/>
      <c r="AD160" s="104"/>
      <c r="AE160" s="104"/>
      <c r="AF160" s="104"/>
      <c r="AG160" s="104" t="s">
        <v>135</v>
      </c>
      <c r="AH160" s="104">
        <v>0</v>
      </c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</row>
    <row r="161" spans="1:60" outlineLevel="2">
      <c r="A161" s="107"/>
      <c r="B161" s="108"/>
      <c r="C161" s="116" t="s">
        <v>256</v>
      </c>
      <c r="D161" s="111"/>
      <c r="E161" s="112">
        <v>32.24</v>
      </c>
      <c r="F161" s="110"/>
      <c r="G161" s="110"/>
      <c r="H161" s="110"/>
      <c r="I161" s="110"/>
      <c r="J161" s="110"/>
      <c r="K161" s="110"/>
      <c r="L161" s="110"/>
      <c r="M161" s="110"/>
      <c r="N161" s="109"/>
      <c r="O161" s="109"/>
      <c r="P161" s="109"/>
      <c r="Q161" s="109"/>
      <c r="R161" s="110"/>
      <c r="S161" s="110"/>
      <c r="T161" s="110"/>
      <c r="U161" s="110"/>
      <c r="V161" s="110"/>
      <c r="W161" s="110"/>
      <c r="X161" s="110"/>
      <c r="Y161" s="110"/>
      <c r="Z161" s="104"/>
      <c r="AA161" s="104"/>
      <c r="AB161" s="104"/>
      <c r="AC161" s="104"/>
      <c r="AD161" s="104"/>
      <c r="AE161" s="104"/>
      <c r="AF161" s="104"/>
      <c r="AG161" s="104" t="s">
        <v>135</v>
      </c>
      <c r="AH161" s="104">
        <v>0</v>
      </c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</row>
    <row r="162" spans="1:60" outlineLevel="2">
      <c r="A162" s="107"/>
      <c r="B162" s="108"/>
      <c r="C162" s="116" t="s">
        <v>257</v>
      </c>
      <c r="D162" s="111"/>
      <c r="E162" s="112">
        <v>53.04</v>
      </c>
      <c r="F162" s="110"/>
      <c r="G162" s="110"/>
      <c r="H162" s="110"/>
      <c r="I162" s="110"/>
      <c r="J162" s="110"/>
      <c r="K162" s="110"/>
      <c r="L162" s="110"/>
      <c r="M162" s="110"/>
      <c r="N162" s="109"/>
      <c r="O162" s="109"/>
      <c r="P162" s="109"/>
      <c r="Q162" s="109"/>
      <c r="R162" s="110"/>
      <c r="S162" s="110"/>
      <c r="T162" s="110"/>
      <c r="U162" s="110"/>
      <c r="V162" s="110"/>
      <c r="W162" s="110"/>
      <c r="X162" s="110"/>
      <c r="Y162" s="110"/>
      <c r="Z162" s="104"/>
      <c r="AA162" s="104"/>
      <c r="AB162" s="104"/>
      <c r="AC162" s="104"/>
      <c r="AD162" s="104"/>
      <c r="AE162" s="104"/>
      <c r="AF162" s="104"/>
      <c r="AG162" s="104" t="s">
        <v>135</v>
      </c>
      <c r="AH162" s="104">
        <v>0</v>
      </c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</row>
    <row r="163" spans="1:60" outlineLevel="2">
      <c r="A163" s="107"/>
      <c r="B163" s="108"/>
      <c r="C163" s="116" t="s">
        <v>258</v>
      </c>
      <c r="D163" s="111"/>
      <c r="E163" s="112">
        <v>145.19999999999999</v>
      </c>
      <c r="F163" s="110"/>
      <c r="G163" s="110"/>
      <c r="H163" s="110"/>
      <c r="I163" s="110"/>
      <c r="J163" s="110"/>
      <c r="K163" s="110"/>
      <c r="L163" s="110"/>
      <c r="M163" s="110"/>
      <c r="N163" s="109"/>
      <c r="O163" s="109"/>
      <c r="P163" s="109"/>
      <c r="Q163" s="109"/>
      <c r="R163" s="110"/>
      <c r="S163" s="110"/>
      <c r="T163" s="110"/>
      <c r="U163" s="110"/>
      <c r="V163" s="110"/>
      <c r="W163" s="110"/>
      <c r="X163" s="110"/>
      <c r="Y163" s="110"/>
      <c r="Z163" s="104"/>
      <c r="AA163" s="104"/>
      <c r="AB163" s="104"/>
      <c r="AC163" s="104"/>
      <c r="AD163" s="104"/>
      <c r="AE163" s="104"/>
      <c r="AF163" s="104"/>
      <c r="AG163" s="104" t="s">
        <v>135</v>
      </c>
      <c r="AH163" s="104">
        <v>0</v>
      </c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</row>
    <row r="164" spans="1:60" outlineLevel="2">
      <c r="A164" s="107"/>
      <c r="B164" s="108"/>
      <c r="C164" s="116" t="s">
        <v>259</v>
      </c>
      <c r="D164" s="111"/>
      <c r="E164" s="112">
        <v>54.34</v>
      </c>
      <c r="F164" s="110"/>
      <c r="G164" s="110"/>
      <c r="H164" s="110"/>
      <c r="I164" s="110"/>
      <c r="J164" s="110"/>
      <c r="K164" s="110"/>
      <c r="L164" s="110"/>
      <c r="M164" s="110"/>
      <c r="N164" s="109"/>
      <c r="O164" s="109"/>
      <c r="P164" s="109"/>
      <c r="Q164" s="109"/>
      <c r="R164" s="110"/>
      <c r="S164" s="110"/>
      <c r="T164" s="110"/>
      <c r="U164" s="110"/>
      <c r="V164" s="110"/>
      <c r="W164" s="110"/>
      <c r="X164" s="110"/>
      <c r="Y164" s="110"/>
      <c r="Z164" s="104"/>
      <c r="AA164" s="104"/>
      <c r="AB164" s="104"/>
      <c r="AC164" s="104"/>
      <c r="AD164" s="104"/>
      <c r="AE164" s="104"/>
      <c r="AF164" s="104"/>
      <c r="AG164" s="104" t="s">
        <v>135</v>
      </c>
      <c r="AH164" s="104">
        <v>0</v>
      </c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</row>
    <row r="165" spans="1:60" outlineLevel="2">
      <c r="A165" s="107"/>
      <c r="B165" s="108"/>
      <c r="C165" s="116" t="s">
        <v>260</v>
      </c>
      <c r="D165" s="111"/>
      <c r="E165" s="112">
        <v>20.28</v>
      </c>
      <c r="F165" s="110"/>
      <c r="G165" s="110"/>
      <c r="H165" s="110"/>
      <c r="I165" s="110"/>
      <c r="J165" s="110"/>
      <c r="K165" s="110"/>
      <c r="L165" s="110"/>
      <c r="M165" s="110"/>
      <c r="N165" s="109"/>
      <c r="O165" s="109"/>
      <c r="P165" s="109"/>
      <c r="Q165" s="109"/>
      <c r="R165" s="110"/>
      <c r="S165" s="110"/>
      <c r="T165" s="110"/>
      <c r="U165" s="110"/>
      <c r="V165" s="110"/>
      <c r="W165" s="110"/>
      <c r="X165" s="110"/>
      <c r="Y165" s="110"/>
      <c r="Z165" s="104"/>
      <c r="AA165" s="104"/>
      <c r="AB165" s="104"/>
      <c r="AC165" s="104"/>
      <c r="AD165" s="104"/>
      <c r="AE165" s="104"/>
      <c r="AF165" s="104"/>
      <c r="AG165" s="104" t="s">
        <v>135</v>
      </c>
      <c r="AH165" s="104">
        <v>0</v>
      </c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</row>
    <row r="166" spans="1:60" outlineLevel="2">
      <c r="A166" s="107"/>
      <c r="B166" s="108"/>
      <c r="C166" s="116" t="s">
        <v>261</v>
      </c>
      <c r="D166" s="111"/>
      <c r="E166" s="112">
        <v>37.96</v>
      </c>
      <c r="F166" s="110"/>
      <c r="G166" s="110"/>
      <c r="H166" s="110"/>
      <c r="I166" s="110"/>
      <c r="J166" s="110"/>
      <c r="K166" s="110"/>
      <c r="L166" s="110"/>
      <c r="M166" s="110"/>
      <c r="N166" s="109"/>
      <c r="O166" s="109"/>
      <c r="P166" s="109"/>
      <c r="Q166" s="109"/>
      <c r="R166" s="110"/>
      <c r="S166" s="110"/>
      <c r="T166" s="110"/>
      <c r="U166" s="110"/>
      <c r="V166" s="110"/>
      <c r="W166" s="110"/>
      <c r="X166" s="110"/>
      <c r="Y166" s="110"/>
      <c r="Z166" s="104"/>
      <c r="AA166" s="104"/>
      <c r="AB166" s="104"/>
      <c r="AC166" s="104"/>
      <c r="AD166" s="104"/>
      <c r="AE166" s="104"/>
      <c r="AF166" s="104"/>
      <c r="AG166" s="104" t="s">
        <v>135</v>
      </c>
      <c r="AH166" s="104">
        <v>0</v>
      </c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</row>
    <row r="167" spans="1:60" outlineLevel="2">
      <c r="A167" s="107"/>
      <c r="B167" s="108"/>
      <c r="C167" s="116" t="s">
        <v>262</v>
      </c>
      <c r="D167" s="111"/>
      <c r="E167" s="112">
        <v>31.2</v>
      </c>
      <c r="F167" s="110"/>
      <c r="G167" s="110"/>
      <c r="H167" s="110"/>
      <c r="I167" s="110"/>
      <c r="J167" s="110"/>
      <c r="K167" s="110"/>
      <c r="L167" s="110"/>
      <c r="M167" s="110"/>
      <c r="N167" s="109"/>
      <c r="O167" s="109"/>
      <c r="P167" s="109"/>
      <c r="Q167" s="109"/>
      <c r="R167" s="110"/>
      <c r="S167" s="110"/>
      <c r="T167" s="110"/>
      <c r="U167" s="110"/>
      <c r="V167" s="110"/>
      <c r="W167" s="110"/>
      <c r="X167" s="110"/>
      <c r="Y167" s="110"/>
      <c r="Z167" s="104"/>
      <c r="AA167" s="104"/>
      <c r="AB167" s="104"/>
      <c r="AC167" s="104"/>
      <c r="AD167" s="104"/>
      <c r="AE167" s="104"/>
      <c r="AF167" s="104"/>
      <c r="AG167" s="104" t="s">
        <v>135</v>
      </c>
      <c r="AH167" s="104">
        <v>0</v>
      </c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</row>
    <row r="168" spans="1:60" outlineLevel="2">
      <c r="A168" s="107"/>
      <c r="B168" s="108"/>
      <c r="C168" s="116" t="s">
        <v>263</v>
      </c>
      <c r="D168" s="111"/>
      <c r="E168" s="112">
        <v>20.8</v>
      </c>
      <c r="F168" s="110"/>
      <c r="G168" s="110"/>
      <c r="H168" s="110"/>
      <c r="I168" s="110"/>
      <c r="J168" s="110"/>
      <c r="K168" s="110"/>
      <c r="L168" s="110"/>
      <c r="M168" s="110"/>
      <c r="N168" s="109"/>
      <c r="O168" s="109"/>
      <c r="P168" s="109"/>
      <c r="Q168" s="109"/>
      <c r="R168" s="110"/>
      <c r="S168" s="110"/>
      <c r="T168" s="110"/>
      <c r="U168" s="110"/>
      <c r="V168" s="110"/>
      <c r="W168" s="110"/>
      <c r="X168" s="110"/>
      <c r="Y168" s="110"/>
      <c r="Z168" s="104"/>
      <c r="AA168" s="104"/>
      <c r="AB168" s="104"/>
      <c r="AC168" s="104"/>
      <c r="AD168" s="104"/>
      <c r="AE168" s="104"/>
      <c r="AF168" s="104"/>
      <c r="AG168" s="104" t="s">
        <v>135</v>
      </c>
      <c r="AH168" s="104">
        <v>0</v>
      </c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</row>
    <row r="169" spans="1:60" outlineLevel="2">
      <c r="A169" s="107"/>
      <c r="B169" s="108"/>
      <c r="C169" s="116" t="s">
        <v>264</v>
      </c>
      <c r="D169" s="111"/>
      <c r="E169" s="112">
        <v>16.12</v>
      </c>
      <c r="F169" s="110"/>
      <c r="G169" s="110"/>
      <c r="H169" s="110"/>
      <c r="I169" s="110"/>
      <c r="J169" s="110"/>
      <c r="K169" s="110"/>
      <c r="L169" s="110"/>
      <c r="M169" s="110"/>
      <c r="N169" s="109"/>
      <c r="O169" s="109"/>
      <c r="P169" s="109"/>
      <c r="Q169" s="109"/>
      <c r="R169" s="110"/>
      <c r="S169" s="110"/>
      <c r="T169" s="110"/>
      <c r="U169" s="110"/>
      <c r="V169" s="110"/>
      <c r="W169" s="110"/>
      <c r="X169" s="110"/>
      <c r="Y169" s="110"/>
      <c r="Z169" s="104"/>
      <c r="AA169" s="104"/>
      <c r="AB169" s="104"/>
      <c r="AC169" s="104"/>
      <c r="AD169" s="104"/>
      <c r="AE169" s="104"/>
      <c r="AF169" s="104"/>
      <c r="AG169" s="104" t="s">
        <v>135</v>
      </c>
      <c r="AH169" s="104">
        <v>0</v>
      </c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</row>
    <row r="170" spans="1:60" outlineLevel="2">
      <c r="A170" s="107"/>
      <c r="B170" s="108"/>
      <c r="C170" s="116" t="s">
        <v>265</v>
      </c>
      <c r="D170" s="111"/>
      <c r="E170" s="112">
        <v>7.8</v>
      </c>
      <c r="F170" s="110"/>
      <c r="G170" s="110"/>
      <c r="H170" s="110"/>
      <c r="I170" s="110"/>
      <c r="J170" s="110"/>
      <c r="K170" s="110"/>
      <c r="L170" s="110"/>
      <c r="M170" s="110"/>
      <c r="N170" s="109"/>
      <c r="O170" s="109"/>
      <c r="P170" s="109"/>
      <c r="Q170" s="109"/>
      <c r="R170" s="110"/>
      <c r="S170" s="110"/>
      <c r="T170" s="110"/>
      <c r="U170" s="110"/>
      <c r="V170" s="110"/>
      <c r="W170" s="110"/>
      <c r="X170" s="110"/>
      <c r="Y170" s="110"/>
      <c r="Z170" s="104"/>
      <c r="AA170" s="104"/>
      <c r="AB170" s="104"/>
      <c r="AC170" s="104"/>
      <c r="AD170" s="104"/>
      <c r="AE170" s="104"/>
      <c r="AF170" s="104"/>
      <c r="AG170" s="104" t="s">
        <v>135</v>
      </c>
      <c r="AH170" s="104">
        <v>0</v>
      </c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</row>
    <row r="171" spans="1:60" outlineLevel="2">
      <c r="A171" s="107"/>
      <c r="B171" s="108"/>
      <c r="C171" s="116" t="s">
        <v>266</v>
      </c>
      <c r="D171" s="111"/>
      <c r="E171" s="112">
        <v>13</v>
      </c>
      <c r="F171" s="110"/>
      <c r="G171" s="110"/>
      <c r="H171" s="110"/>
      <c r="I171" s="110"/>
      <c r="J171" s="110"/>
      <c r="K171" s="110"/>
      <c r="L171" s="110"/>
      <c r="M171" s="110"/>
      <c r="N171" s="109"/>
      <c r="O171" s="109"/>
      <c r="P171" s="109"/>
      <c r="Q171" s="109"/>
      <c r="R171" s="110"/>
      <c r="S171" s="110"/>
      <c r="T171" s="110"/>
      <c r="U171" s="110"/>
      <c r="V171" s="110"/>
      <c r="W171" s="110"/>
      <c r="X171" s="110"/>
      <c r="Y171" s="110"/>
      <c r="Z171" s="104"/>
      <c r="AA171" s="104"/>
      <c r="AB171" s="104"/>
      <c r="AC171" s="104"/>
      <c r="AD171" s="104"/>
      <c r="AE171" s="104"/>
      <c r="AF171" s="104"/>
      <c r="AG171" s="104" t="s">
        <v>135</v>
      </c>
      <c r="AH171" s="104">
        <v>0</v>
      </c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</row>
    <row r="172" spans="1:60">
      <c r="A172" s="167">
        <v>29</v>
      </c>
      <c r="B172" s="168" t="s">
        <v>269</v>
      </c>
      <c r="C172" s="169" t="s">
        <v>270</v>
      </c>
      <c r="D172" s="170" t="s">
        <v>164</v>
      </c>
      <c r="E172" s="171">
        <v>74.8</v>
      </c>
      <c r="F172" s="347"/>
      <c r="G172" s="172">
        <f>F172*E172</f>
        <v>0</v>
      </c>
      <c r="H172" s="110">
        <v>223.42</v>
      </c>
      <c r="I172" s="110">
        <v>16711.815999999999</v>
      </c>
      <c r="J172" s="110">
        <v>93.58</v>
      </c>
      <c r="K172" s="110">
        <v>6999.7839999999997</v>
      </c>
      <c r="L172" s="110">
        <v>21</v>
      </c>
      <c r="M172" s="110">
        <v>28691.036</v>
      </c>
      <c r="N172" s="109">
        <v>1.333E-2</v>
      </c>
      <c r="O172" s="109">
        <v>0.99708399999999997</v>
      </c>
      <c r="P172" s="109">
        <v>0</v>
      </c>
      <c r="Q172" s="109">
        <v>0</v>
      </c>
      <c r="R172" s="110"/>
      <c r="S172" s="110" t="s">
        <v>130</v>
      </c>
      <c r="T172" s="110" t="s">
        <v>131</v>
      </c>
      <c r="U172" s="110">
        <v>0.18</v>
      </c>
      <c r="V172" s="110">
        <v>13.463999999999999</v>
      </c>
      <c r="W172" s="110"/>
      <c r="X172" s="110" t="s">
        <v>132</v>
      </c>
      <c r="Y172" s="110" t="s">
        <v>133</v>
      </c>
      <c r="Z172" s="104"/>
      <c r="AA172" s="104"/>
      <c r="AB172" s="104"/>
      <c r="AC172" s="104"/>
      <c r="AD172" s="104"/>
      <c r="AE172" s="104"/>
      <c r="AF172" s="104"/>
      <c r="AG172" s="104" t="s">
        <v>134</v>
      </c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</row>
    <row r="173" spans="1:60" outlineLevel="1">
      <c r="A173" s="107"/>
      <c r="B173" s="108"/>
      <c r="C173" s="116" t="s">
        <v>271</v>
      </c>
      <c r="D173" s="111"/>
      <c r="E173" s="112">
        <v>74.8</v>
      </c>
      <c r="F173" s="110"/>
      <c r="G173" s="110"/>
      <c r="H173" s="110"/>
      <c r="I173" s="110"/>
      <c r="J173" s="110"/>
      <c r="K173" s="110"/>
      <c r="L173" s="110"/>
      <c r="M173" s="110"/>
      <c r="N173" s="109"/>
      <c r="O173" s="109"/>
      <c r="P173" s="109"/>
      <c r="Q173" s="109"/>
      <c r="R173" s="110"/>
      <c r="S173" s="110"/>
      <c r="T173" s="110"/>
      <c r="U173" s="110"/>
      <c r="V173" s="110"/>
      <c r="W173" s="110"/>
      <c r="X173" s="110"/>
      <c r="Y173" s="110"/>
      <c r="Z173" s="104"/>
      <c r="AA173" s="104"/>
      <c r="AB173" s="104"/>
      <c r="AC173" s="104"/>
      <c r="AD173" s="104"/>
      <c r="AE173" s="104"/>
      <c r="AF173" s="104"/>
      <c r="AG173" s="104" t="s">
        <v>135</v>
      </c>
      <c r="AH173" s="104">
        <v>0</v>
      </c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</row>
    <row r="174" spans="1:60" ht="22.5">
      <c r="A174" s="167">
        <v>30</v>
      </c>
      <c r="B174" s="168" t="s">
        <v>272</v>
      </c>
      <c r="C174" s="169" t="s">
        <v>273</v>
      </c>
      <c r="D174" s="170" t="s">
        <v>164</v>
      </c>
      <c r="E174" s="171">
        <v>74.8</v>
      </c>
      <c r="F174" s="347"/>
      <c r="G174" s="172">
        <f>F174*E174</f>
        <v>0</v>
      </c>
      <c r="H174" s="110">
        <v>510.43</v>
      </c>
      <c r="I174" s="110">
        <v>38180.163999999997</v>
      </c>
      <c r="J174" s="110">
        <v>239.57</v>
      </c>
      <c r="K174" s="110">
        <v>17919.835999999999</v>
      </c>
      <c r="L174" s="110">
        <v>21</v>
      </c>
      <c r="M174" s="110">
        <v>67881</v>
      </c>
      <c r="N174" s="109">
        <v>2.1180000000000001E-2</v>
      </c>
      <c r="O174" s="109">
        <v>1.5842640000000001</v>
      </c>
      <c r="P174" s="109">
        <v>0</v>
      </c>
      <c r="Q174" s="109">
        <v>0</v>
      </c>
      <c r="R174" s="110"/>
      <c r="S174" s="110" t="s">
        <v>130</v>
      </c>
      <c r="T174" s="110" t="s">
        <v>131</v>
      </c>
      <c r="U174" s="110">
        <v>0.47</v>
      </c>
      <c r="V174" s="110">
        <v>35.155999999999999</v>
      </c>
      <c r="W174" s="110"/>
      <c r="X174" s="110" t="s">
        <v>132</v>
      </c>
      <c r="Y174" s="110" t="s">
        <v>133</v>
      </c>
      <c r="Z174" s="104"/>
      <c r="AA174" s="104"/>
      <c r="AB174" s="104"/>
      <c r="AC174" s="104"/>
      <c r="AD174" s="104"/>
      <c r="AE174" s="104"/>
      <c r="AF174" s="104"/>
      <c r="AG174" s="104" t="s">
        <v>134</v>
      </c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</row>
    <row r="175" spans="1:60" outlineLevel="1">
      <c r="A175" s="107"/>
      <c r="B175" s="108"/>
      <c r="C175" s="116" t="s">
        <v>274</v>
      </c>
      <c r="D175" s="111"/>
      <c r="E175" s="112">
        <v>74.8</v>
      </c>
      <c r="F175" s="110"/>
      <c r="G175" s="110"/>
      <c r="H175" s="110"/>
      <c r="I175" s="110"/>
      <c r="J175" s="110"/>
      <c r="K175" s="110"/>
      <c r="L175" s="110"/>
      <c r="M175" s="110"/>
      <c r="N175" s="109"/>
      <c r="O175" s="109"/>
      <c r="P175" s="109"/>
      <c r="Q175" s="109"/>
      <c r="R175" s="110"/>
      <c r="S175" s="110"/>
      <c r="T175" s="110"/>
      <c r="U175" s="110"/>
      <c r="V175" s="110"/>
      <c r="W175" s="110"/>
      <c r="X175" s="110"/>
      <c r="Y175" s="110"/>
      <c r="Z175" s="104"/>
      <c r="AA175" s="104"/>
      <c r="AB175" s="104"/>
      <c r="AC175" s="104"/>
      <c r="AD175" s="104"/>
      <c r="AE175" s="104"/>
      <c r="AF175" s="104"/>
      <c r="AG175" s="104" t="s">
        <v>135</v>
      </c>
      <c r="AH175" s="104">
        <v>0</v>
      </c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</row>
    <row r="176" spans="1:60">
      <c r="A176" s="167">
        <v>31</v>
      </c>
      <c r="B176" s="168" t="s">
        <v>275</v>
      </c>
      <c r="C176" s="169" t="s">
        <v>276</v>
      </c>
      <c r="D176" s="170" t="s">
        <v>164</v>
      </c>
      <c r="E176" s="171">
        <v>85.54</v>
      </c>
      <c r="F176" s="347"/>
      <c r="G176" s="172">
        <f>F176*E176</f>
        <v>0</v>
      </c>
      <c r="H176" s="110">
        <v>0</v>
      </c>
      <c r="I176" s="110">
        <v>0</v>
      </c>
      <c r="J176" s="110">
        <v>1003</v>
      </c>
      <c r="K176" s="110">
        <v>85796.62000000001</v>
      </c>
      <c r="L176" s="110">
        <v>21</v>
      </c>
      <c r="M176" s="110">
        <v>103813.9102</v>
      </c>
      <c r="N176" s="109">
        <v>3.0500000000000002E-3</v>
      </c>
      <c r="O176" s="109">
        <v>0.26089700000000005</v>
      </c>
      <c r="P176" s="109">
        <v>0</v>
      </c>
      <c r="Q176" s="109">
        <v>0</v>
      </c>
      <c r="R176" s="110"/>
      <c r="S176" s="110" t="s">
        <v>182</v>
      </c>
      <c r="T176" s="110" t="s">
        <v>131</v>
      </c>
      <c r="U176" s="110">
        <v>1.081</v>
      </c>
      <c r="V176" s="110">
        <v>92.468739999999997</v>
      </c>
      <c r="W176" s="110"/>
      <c r="X176" s="110" t="s">
        <v>132</v>
      </c>
      <c r="Y176" s="110" t="s">
        <v>133</v>
      </c>
      <c r="Z176" s="104"/>
      <c r="AA176" s="104"/>
      <c r="AB176" s="104"/>
      <c r="AC176" s="104"/>
      <c r="AD176" s="104"/>
      <c r="AE176" s="104"/>
      <c r="AF176" s="104"/>
      <c r="AG176" s="104" t="s">
        <v>134</v>
      </c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</row>
    <row r="177" spans="1:60" ht="33.75" customHeight="1" outlineLevel="1">
      <c r="A177" s="107"/>
      <c r="B177" s="108"/>
      <c r="C177" s="182" t="s">
        <v>277</v>
      </c>
      <c r="D177" s="182"/>
      <c r="E177" s="182"/>
      <c r="F177" s="182"/>
      <c r="G177" s="182"/>
      <c r="H177" s="110"/>
      <c r="I177" s="110"/>
      <c r="J177" s="110"/>
      <c r="K177" s="110"/>
      <c r="L177" s="110"/>
      <c r="M177" s="110"/>
      <c r="N177" s="109"/>
      <c r="O177" s="109"/>
      <c r="P177" s="109"/>
      <c r="Q177" s="109"/>
      <c r="R177" s="110"/>
      <c r="S177" s="110"/>
      <c r="T177" s="110"/>
      <c r="U177" s="110"/>
      <c r="V177" s="110"/>
      <c r="W177" s="110"/>
      <c r="X177" s="110"/>
      <c r="Y177" s="110"/>
      <c r="Z177" s="104"/>
      <c r="AA177" s="104"/>
      <c r="AB177" s="104"/>
      <c r="AC177" s="104"/>
      <c r="AD177" s="104"/>
      <c r="AE177" s="104"/>
      <c r="AF177" s="104"/>
      <c r="AG177" s="104" t="s">
        <v>166</v>
      </c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15" t="str">
        <f>C177</f>
        <v>Penetrační nátěr, nanesení první vrstvy omítky tloušťky 1 mm, nanesení druhé vrstvy omítly tloušťky 2 mm a provedení fládrování povrchu (textury dřeva) v čerstvé omítce. Nátěr vyzrálého povrchu lazurou.</v>
      </c>
      <c r="BB177" s="104"/>
      <c r="BC177" s="104"/>
      <c r="BD177" s="104"/>
      <c r="BE177" s="104"/>
      <c r="BF177" s="104"/>
      <c r="BG177" s="104"/>
      <c r="BH177" s="104"/>
    </row>
    <row r="178" spans="1:60" outlineLevel="1">
      <c r="A178" s="107"/>
      <c r="B178" s="108"/>
      <c r="C178" s="116" t="s">
        <v>278</v>
      </c>
      <c r="D178" s="111"/>
      <c r="E178" s="112">
        <v>46.54</v>
      </c>
      <c r="F178" s="110"/>
      <c r="G178" s="110"/>
      <c r="H178" s="110"/>
      <c r="I178" s="110"/>
      <c r="J178" s="110"/>
      <c r="K178" s="110"/>
      <c r="L178" s="110"/>
      <c r="M178" s="110"/>
      <c r="N178" s="109"/>
      <c r="O178" s="109"/>
      <c r="P178" s="109"/>
      <c r="Q178" s="109"/>
      <c r="R178" s="110"/>
      <c r="S178" s="110"/>
      <c r="T178" s="110"/>
      <c r="U178" s="110"/>
      <c r="V178" s="110"/>
      <c r="W178" s="110"/>
      <c r="X178" s="110"/>
      <c r="Y178" s="110"/>
      <c r="Z178" s="104"/>
      <c r="AA178" s="104"/>
      <c r="AB178" s="104"/>
      <c r="AC178" s="104"/>
      <c r="AD178" s="104"/>
      <c r="AE178" s="104"/>
      <c r="AF178" s="104"/>
      <c r="AG178" s="104" t="s">
        <v>135</v>
      </c>
      <c r="AH178" s="104">
        <v>0</v>
      </c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</row>
    <row r="179" spans="1:60" outlineLevel="2">
      <c r="A179" s="107"/>
      <c r="B179" s="108"/>
      <c r="C179" s="116" t="s">
        <v>279</v>
      </c>
      <c r="D179" s="111"/>
      <c r="E179" s="112">
        <v>39</v>
      </c>
      <c r="F179" s="110"/>
      <c r="G179" s="110"/>
      <c r="H179" s="110"/>
      <c r="I179" s="110"/>
      <c r="J179" s="110"/>
      <c r="K179" s="110"/>
      <c r="L179" s="110"/>
      <c r="M179" s="110"/>
      <c r="N179" s="109"/>
      <c r="O179" s="109"/>
      <c r="P179" s="109"/>
      <c r="Q179" s="109"/>
      <c r="R179" s="110"/>
      <c r="S179" s="110"/>
      <c r="T179" s="110"/>
      <c r="U179" s="110"/>
      <c r="V179" s="110"/>
      <c r="W179" s="110"/>
      <c r="X179" s="110"/>
      <c r="Y179" s="110"/>
      <c r="Z179" s="104"/>
      <c r="AA179" s="104"/>
      <c r="AB179" s="104"/>
      <c r="AC179" s="104"/>
      <c r="AD179" s="104"/>
      <c r="AE179" s="104"/>
      <c r="AF179" s="104"/>
      <c r="AG179" s="104" t="s">
        <v>135</v>
      </c>
      <c r="AH179" s="104">
        <v>0</v>
      </c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</row>
    <row r="180" spans="1:60">
      <c r="A180" s="153" t="s">
        <v>125</v>
      </c>
      <c r="B180" s="154" t="s">
        <v>55</v>
      </c>
      <c r="C180" s="155" t="s">
        <v>56</v>
      </c>
      <c r="D180" s="156"/>
      <c r="E180" s="157"/>
      <c r="F180" s="158"/>
      <c r="G180" s="159">
        <f>SUM(G181:G186)</f>
        <v>0</v>
      </c>
      <c r="H180" s="114"/>
      <c r="I180" s="114">
        <v>159863.35999999999</v>
      </c>
      <c r="J180" s="114"/>
      <c r="K180" s="114">
        <v>43658.879999999997</v>
      </c>
      <c r="L180" s="114"/>
      <c r="M180" s="114"/>
      <c r="N180" s="113"/>
      <c r="O180" s="113"/>
      <c r="P180" s="113"/>
      <c r="Q180" s="113"/>
      <c r="R180" s="114"/>
      <c r="S180" s="114"/>
      <c r="T180" s="114"/>
      <c r="U180" s="114"/>
      <c r="V180" s="114"/>
      <c r="W180" s="114"/>
      <c r="X180" s="114"/>
      <c r="Y180" s="114"/>
      <c r="AG180" t="s">
        <v>126</v>
      </c>
    </row>
    <row r="181" spans="1:60" ht="22.5">
      <c r="A181" s="167">
        <v>32</v>
      </c>
      <c r="B181" s="168" t="s">
        <v>280</v>
      </c>
      <c r="C181" s="169" t="s">
        <v>281</v>
      </c>
      <c r="D181" s="170" t="s">
        <v>164</v>
      </c>
      <c r="E181" s="171">
        <v>5.88</v>
      </c>
      <c r="F181" s="347"/>
      <c r="G181" s="172">
        <f>F181*E181</f>
        <v>0</v>
      </c>
      <c r="H181" s="110">
        <v>355.4</v>
      </c>
      <c r="I181" s="110">
        <v>2089.752</v>
      </c>
      <c r="J181" s="110">
        <v>135.6</v>
      </c>
      <c r="K181" s="110">
        <v>797.32799999999997</v>
      </c>
      <c r="L181" s="110">
        <v>21</v>
      </c>
      <c r="M181" s="110">
        <v>3493.3667999999998</v>
      </c>
      <c r="N181" s="109">
        <v>1.0710000000000001E-2</v>
      </c>
      <c r="O181" s="109">
        <v>6.2974799999999997E-2</v>
      </c>
      <c r="P181" s="109">
        <v>0</v>
      </c>
      <c r="Q181" s="109">
        <v>0</v>
      </c>
      <c r="R181" s="110"/>
      <c r="S181" s="110" t="s">
        <v>130</v>
      </c>
      <c r="T181" s="110" t="s">
        <v>131</v>
      </c>
      <c r="U181" s="110">
        <v>0.26150000000000001</v>
      </c>
      <c r="V181" s="110">
        <v>1.53762</v>
      </c>
      <c r="W181" s="110"/>
      <c r="X181" s="110" t="s">
        <v>132</v>
      </c>
      <c r="Y181" s="110" t="s">
        <v>133</v>
      </c>
      <c r="Z181" s="104"/>
      <c r="AA181" s="104"/>
      <c r="AB181" s="104"/>
      <c r="AC181" s="104"/>
      <c r="AD181" s="104"/>
      <c r="AE181" s="104"/>
      <c r="AF181" s="104"/>
      <c r="AG181" s="104" t="s">
        <v>134</v>
      </c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</row>
    <row r="182" spans="1:60" ht="22.5" customHeight="1" outlineLevel="1">
      <c r="A182" s="107"/>
      <c r="B182" s="108"/>
      <c r="C182" s="182" t="s">
        <v>282</v>
      </c>
      <c r="D182" s="182"/>
      <c r="E182" s="182"/>
      <c r="F182" s="182"/>
      <c r="G182" s="182"/>
      <c r="H182" s="110"/>
      <c r="I182" s="110"/>
      <c r="J182" s="110"/>
      <c r="K182" s="110"/>
      <c r="L182" s="110"/>
      <c r="M182" s="110"/>
      <c r="N182" s="109"/>
      <c r="O182" s="109"/>
      <c r="P182" s="109"/>
      <c r="Q182" s="109"/>
      <c r="R182" s="110"/>
      <c r="S182" s="110"/>
      <c r="T182" s="110"/>
      <c r="U182" s="110"/>
      <c r="V182" s="110"/>
      <c r="W182" s="110"/>
      <c r="X182" s="110"/>
      <c r="Y182" s="110"/>
      <c r="Z182" s="104"/>
      <c r="AA182" s="104"/>
      <c r="AB182" s="104"/>
      <c r="AC182" s="104"/>
      <c r="AD182" s="104"/>
      <c r="AE182" s="104"/>
      <c r="AF182" s="104"/>
      <c r="AG182" s="104" t="s">
        <v>166</v>
      </c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15" t="str">
        <f>C182</f>
        <v>Speciální cementová samonivelační podlahová stěrka pro tloušťky 1-15 mm. Pouze pro vnitřní použití, vhodná pro podlahová vytápění, pro jemné vyrovnání nerovných podlah.</v>
      </c>
      <c r="BB182" s="104"/>
      <c r="BC182" s="104"/>
      <c r="BD182" s="104"/>
      <c r="BE182" s="104"/>
      <c r="BF182" s="104"/>
      <c r="BG182" s="104"/>
      <c r="BH182" s="104"/>
    </row>
    <row r="183" spans="1:60" outlineLevel="1">
      <c r="A183" s="107"/>
      <c r="B183" s="108"/>
      <c r="C183" s="116" t="s">
        <v>283</v>
      </c>
      <c r="D183" s="111"/>
      <c r="E183" s="112">
        <v>5.88</v>
      </c>
      <c r="F183" s="110"/>
      <c r="G183" s="110"/>
      <c r="H183" s="110"/>
      <c r="I183" s="110"/>
      <c r="J183" s="110"/>
      <c r="K183" s="110"/>
      <c r="L183" s="110"/>
      <c r="M183" s="110"/>
      <c r="N183" s="109"/>
      <c r="O183" s="109"/>
      <c r="P183" s="109"/>
      <c r="Q183" s="109"/>
      <c r="R183" s="110"/>
      <c r="S183" s="110"/>
      <c r="T183" s="110"/>
      <c r="U183" s="110"/>
      <c r="V183" s="110"/>
      <c r="W183" s="110"/>
      <c r="X183" s="110"/>
      <c r="Y183" s="110"/>
      <c r="Z183" s="104"/>
      <c r="AA183" s="104"/>
      <c r="AB183" s="104"/>
      <c r="AC183" s="104"/>
      <c r="AD183" s="104"/>
      <c r="AE183" s="104"/>
      <c r="AF183" s="104"/>
      <c r="AG183" s="104" t="s">
        <v>135</v>
      </c>
      <c r="AH183" s="104">
        <v>0</v>
      </c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</row>
    <row r="184" spans="1:60">
      <c r="A184" s="167">
        <v>33</v>
      </c>
      <c r="B184" s="168" t="s">
        <v>1488</v>
      </c>
      <c r="C184" s="169" t="s">
        <v>1489</v>
      </c>
      <c r="D184" s="170" t="s">
        <v>164</v>
      </c>
      <c r="E184" s="171">
        <v>346.58</v>
      </c>
      <c r="F184" s="347"/>
      <c r="G184" s="172">
        <f>F184*E184</f>
        <v>0</v>
      </c>
      <c r="H184" s="110">
        <v>455.23</v>
      </c>
      <c r="I184" s="110">
        <v>157773.6134</v>
      </c>
      <c r="J184" s="110">
        <v>76.77</v>
      </c>
      <c r="K184" s="110">
        <v>26606.946599999996</v>
      </c>
      <c r="L184" s="110">
        <v>21</v>
      </c>
      <c r="M184" s="110">
        <v>223100.47759999998</v>
      </c>
      <c r="N184" s="109">
        <v>0.1323</v>
      </c>
      <c r="O184" s="109">
        <v>45.852533999999999</v>
      </c>
      <c r="P184" s="109">
        <v>0</v>
      </c>
      <c r="Q184" s="109">
        <v>0</v>
      </c>
      <c r="R184" s="110"/>
      <c r="S184" s="110" t="s">
        <v>130</v>
      </c>
      <c r="T184" s="110" t="s">
        <v>130</v>
      </c>
      <c r="U184" s="110">
        <v>0.13900000000000001</v>
      </c>
      <c r="V184" s="110">
        <v>48.174620000000004</v>
      </c>
      <c r="W184" s="110"/>
      <c r="X184" s="110" t="s">
        <v>132</v>
      </c>
      <c r="Y184" s="110" t="s">
        <v>133</v>
      </c>
      <c r="Z184" s="104"/>
      <c r="AA184" s="104"/>
      <c r="AB184" s="104"/>
      <c r="AC184" s="104"/>
      <c r="AD184" s="104"/>
      <c r="AE184" s="104"/>
      <c r="AF184" s="104"/>
      <c r="AG184" s="104" t="s">
        <v>134</v>
      </c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</row>
    <row r="185" spans="1:60" outlineLevel="1">
      <c r="A185" s="107"/>
      <c r="B185" s="108"/>
      <c r="C185" s="116" t="s">
        <v>1490</v>
      </c>
      <c r="D185" s="111"/>
      <c r="E185" s="112">
        <v>346.58</v>
      </c>
      <c r="F185" s="110"/>
      <c r="G185" s="110"/>
      <c r="H185" s="110"/>
      <c r="I185" s="110"/>
      <c r="J185" s="110"/>
      <c r="K185" s="110"/>
      <c r="L185" s="110"/>
      <c r="M185" s="110"/>
      <c r="N185" s="109"/>
      <c r="O185" s="109"/>
      <c r="P185" s="109"/>
      <c r="Q185" s="109"/>
      <c r="R185" s="110"/>
      <c r="S185" s="110"/>
      <c r="T185" s="110"/>
      <c r="U185" s="110"/>
      <c r="V185" s="110"/>
      <c r="W185" s="110"/>
      <c r="X185" s="110"/>
      <c r="Y185" s="110"/>
      <c r="Z185" s="104"/>
      <c r="AA185" s="104"/>
      <c r="AB185" s="104"/>
      <c r="AC185" s="104"/>
      <c r="AD185" s="104"/>
      <c r="AE185" s="104"/>
      <c r="AF185" s="104"/>
      <c r="AG185" s="104" t="s">
        <v>135</v>
      </c>
      <c r="AH185" s="104">
        <v>0</v>
      </c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</row>
    <row r="186" spans="1:60">
      <c r="A186" s="167">
        <v>34</v>
      </c>
      <c r="B186" s="168" t="s">
        <v>1491</v>
      </c>
      <c r="C186" s="169" t="s">
        <v>1492</v>
      </c>
      <c r="D186" s="170" t="s">
        <v>164</v>
      </c>
      <c r="E186" s="171">
        <v>346.58</v>
      </c>
      <c r="F186" s="347"/>
      <c r="G186" s="172">
        <f>F186*E186</f>
        <v>0</v>
      </c>
      <c r="H186" s="110">
        <v>0</v>
      </c>
      <c r="I186" s="110">
        <v>0</v>
      </c>
      <c r="J186" s="110">
        <v>46.9</v>
      </c>
      <c r="K186" s="110">
        <v>16254.601999999999</v>
      </c>
      <c r="L186" s="110">
        <v>21</v>
      </c>
      <c r="M186" s="110">
        <v>19668.065999999999</v>
      </c>
      <c r="N186" s="109">
        <v>0</v>
      </c>
      <c r="O186" s="109">
        <v>0</v>
      </c>
      <c r="P186" s="109">
        <v>0</v>
      </c>
      <c r="Q186" s="109">
        <v>0</v>
      </c>
      <c r="R186" s="110"/>
      <c r="S186" s="110" t="s">
        <v>130</v>
      </c>
      <c r="T186" s="110" t="s">
        <v>130</v>
      </c>
      <c r="U186" s="110">
        <v>0.05</v>
      </c>
      <c r="V186" s="110">
        <v>17.329000000000001</v>
      </c>
      <c r="W186" s="110"/>
      <c r="X186" s="110" t="s">
        <v>132</v>
      </c>
      <c r="Y186" s="110" t="s">
        <v>133</v>
      </c>
      <c r="Z186" s="104"/>
      <c r="AA186" s="104"/>
      <c r="AB186" s="104"/>
      <c r="AC186" s="104"/>
      <c r="AD186" s="104"/>
      <c r="AE186" s="104"/>
      <c r="AF186" s="104"/>
      <c r="AG186" s="104" t="s">
        <v>134</v>
      </c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</row>
    <row r="187" spans="1:60" outlineLevel="1">
      <c r="A187" s="107"/>
      <c r="B187" s="108"/>
      <c r="C187" s="116" t="s">
        <v>1493</v>
      </c>
      <c r="D187" s="111"/>
      <c r="E187" s="112">
        <v>346.58</v>
      </c>
      <c r="F187" s="110"/>
      <c r="G187" s="110"/>
      <c r="H187" s="110"/>
      <c r="I187" s="110"/>
      <c r="J187" s="110"/>
      <c r="K187" s="110"/>
      <c r="L187" s="110"/>
      <c r="M187" s="110"/>
      <c r="N187" s="109"/>
      <c r="O187" s="109"/>
      <c r="P187" s="109"/>
      <c r="Q187" s="109"/>
      <c r="R187" s="110"/>
      <c r="S187" s="110"/>
      <c r="T187" s="110"/>
      <c r="U187" s="110"/>
      <c r="V187" s="110"/>
      <c r="W187" s="110"/>
      <c r="X187" s="110"/>
      <c r="Y187" s="110"/>
      <c r="Z187" s="104"/>
      <c r="AA187" s="104"/>
      <c r="AB187" s="104"/>
      <c r="AC187" s="104"/>
      <c r="AD187" s="104"/>
      <c r="AE187" s="104"/>
      <c r="AF187" s="104"/>
      <c r="AG187" s="104" t="s">
        <v>135</v>
      </c>
      <c r="AH187" s="104">
        <v>5</v>
      </c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</row>
    <row r="188" spans="1:60">
      <c r="A188" s="153" t="s">
        <v>125</v>
      </c>
      <c r="B188" s="154" t="s">
        <v>57</v>
      </c>
      <c r="C188" s="155" t="s">
        <v>58</v>
      </c>
      <c r="D188" s="156"/>
      <c r="E188" s="157"/>
      <c r="F188" s="158"/>
      <c r="G188" s="159">
        <f>SUM(G189:G206)</f>
        <v>0</v>
      </c>
      <c r="H188" s="114"/>
      <c r="I188" s="114">
        <v>1322738.06</v>
      </c>
      <c r="J188" s="114"/>
      <c r="K188" s="114">
        <v>1324475.99</v>
      </c>
      <c r="L188" s="114"/>
      <c r="M188" s="114"/>
      <c r="N188" s="113"/>
      <c r="O188" s="113"/>
      <c r="P188" s="113"/>
      <c r="Q188" s="113"/>
      <c r="R188" s="114"/>
      <c r="S188" s="114"/>
      <c r="T188" s="114"/>
      <c r="U188" s="114"/>
      <c r="V188" s="114"/>
      <c r="W188" s="114"/>
      <c r="X188" s="114"/>
      <c r="Y188" s="114"/>
      <c r="AG188" t="s">
        <v>126</v>
      </c>
    </row>
    <row r="189" spans="1:60">
      <c r="A189" s="167">
        <v>35</v>
      </c>
      <c r="B189" s="168" t="s">
        <v>284</v>
      </c>
      <c r="C189" s="169" t="s">
        <v>285</v>
      </c>
      <c r="D189" s="170" t="s">
        <v>164</v>
      </c>
      <c r="E189" s="171">
        <v>1490</v>
      </c>
      <c r="F189" s="347"/>
      <c r="G189" s="172">
        <f>F189*E189</f>
        <v>0</v>
      </c>
      <c r="H189" s="110">
        <v>73.400000000000006</v>
      </c>
      <c r="I189" s="110">
        <v>109366.00000000001</v>
      </c>
      <c r="J189" s="110">
        <v>102.1</v>
      </c>
      <c r="K189" s="110">
        <v>152129</v>
      </c>
      <c r="L189" s="110">
        <v>21</v>
      </c>
      <c r="M189" s="110">
        <v>316408.95</v>
      </c>
      <c r="N189" s="109">
        <v>1.58E-3</v>
      </c>
      <c r="O189" s="109">
        <v>2.3542000000000001</v>
      </c>
      <c r="P189" s="109">
        <v>0</v>
      </c>
      <c r="Q189" s="109">
        <v>0</v>
      </c>
      <c r="R189" s="110"/>
      <c r="S189" s="110" t="s">
        <v>130</v>
      </c>
      <c r="T189" s="110" t="s">
        <v>131</v>
      </c>
      <c r="U189" s="110">
        <v>0.214</v>
      </c>
      <c r="V189" s="110">
        <v>318.86</v>
      </c>
      <c r="W189" s="110"/>
      <c r="X189" s="110" t="s">
        <v>132</v>
      </c>
      <c r="Y189" s="110" t="s">
        <v>133</v>
      </c>
      <c r="Z189" s="104"/>
      <c r="AA189" s="104"/>
      <c r="AB189" s="104"/>
      <c r="AC189" s="104"/>
      <c r="AD189" s="104"/>
      <c r="AE189" s="104"/>
      <c r="AF189" s="104"/>
      <c r="AG189" s="104" t="s">
        <v>134</v>
      </c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</row>
    <row r="190" spans="1:60" outlineLevel="1">
      <c r="A190" s="107"/>
      <c r="B190" s="108"/>
      <c r="C190" s="116" t="s">
        <v>286</v>
      </c>
      <c r="D190" s="111"/>
      <c r="E190" s="112">
        <v>1490</v>
      </c>
      <c r="F190" s="110"/>
      <c r="G190" s="110"/>
      <c r="H190" s="110"/>
      <c r="I190" s="110"/>
      <c r="J190" s="110"/>
      <c r="K190" s="110"/>
      <c r="L190" s="110"/>
      <c r="M190" s="110"/>
      <c r="N190" s="109"/>
      <c r="O190" s="109"/>
      <c r="P190" s="109"/>
      <c r="Q190" s="109"/>
      <c r="R190" s="110"/>
      <c r="S190" s="110"/>
      <c r="T190" s="110"/>
      <c r="U190" s="110"/>
      <c r="V190" s="110"/>
      <c r="W190" s="110"/>
      <c r="X190" s="110"/>
      <c r="Y190" s="110"/>
      <c r="Z190" s="104"/>
      <c r="AA190" s="104"/>
      <c r="AB190" s="104"/>
      <c r="AC190" s="104"/>
      <c r="AD190" s="104"/>
      <c r="AE190" s="104"/>
      <c r="AF190" s="104"/>
      <c r="AG190" s="104" t="s">
        <v>135</v>
      </c>
      <c r="AH190" s="104">
        <v>0</v>
      </c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</row>
    <row r="191" spans="1:60">
      <c r="A191" s="160">
        <v>36</v>
      </c>
      <c r="B191" s="161" t="s">
        <v>287</v>
      </c>
      <c r="C191" s="162" t="s">
        <v>288</v>
      </c>
      <c r="D191" s="163" t="s">
        <v>164</v>
      </c>
      <c r="E191" s="164">
        <v>346</v>
      </c>
      <c r="F191" s="348"/>
      <c r="G191" s="172">
        <f>F191*E191</f>
        <v>0</v>
      </c>
      <c r="H191" s="110">
        <v>89.09</v>
      </c>
      <c r="I191" s="110">
        <v>30825.14</v>
      </c>
      <c r="J191" s="110">
        <v>123.91</v>
      </c>
      <c r="K191" s="110">
        <v>42872.86</v>
      </c>
      <c r="L191" s="110">
        <v>21</v>
      </c>
      <c r="M191" s="110">
        <v>89174.58</v>
      </c>
      <c r="N191" s="109">
        <v>6.3499999999999997E-3</v>
      </c>
      <c r="O191" s="109">
        <v>2.1970999999999998</v>
      </c>
      <c r="P191" s="109">
        <v>0</v>
      </c>
      <c r="Q191" s="109">
        <v>0</v>
      </c>
      <c r="R191" s="110"/>
      <c r="S191" s="110" t="s">
        <v>130</v>
      </c>
      <c r="T191" s="110" t="s">
        <v>131</v>
      </c>
      <c r="U191" s="110">
        <v>0.26</v>
      </c>
      <c r="V191" s="110">
        <v>89.960000000000008</v>
      </c>
      <c r="W191" s="110"/>
      <c r="X191" s="110" t="s">
        <v>132</v>
      </c>
      <c r="Y191" s="110" t="s">
        <v>133</v>
      </c>
      <c r="Z191" s="104"/>
      <c r="AA191" s="104"/>
      <c r="AB191" s="104"/>
      <c r="AC191" s="104"/>
      <c r="AD191" s="104"/>
      <c r="AE191" s="104"/>
      <c r="AF191" s="104"/>
      <c r="AG191" s="104" t="s">
        <v>134</v>
      </c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</row>
    <row r="192" spans="1:60">
      <c r="A192" s="167">
        <v>37</v>
      </c>
      <c r="B192" s="168" t="s">
        <v>289</v>
      </c>
      <c r="C192" s="169" t="s">
        <v>290</v>
      </c>
      <c r="D192" s="170" t="s">
        <v>164</v>
      </c>
      <c r="E192" s="171">
        <v>7274.5</v>
      </c>
      <c r="F192" s="347"/>
      <c r="G192" s="172">
        <f>F192*E192</f>
        <v>0</v>
      </c>
      <c r="H192" s="110">
        <v>0.02</v>
      </c>
      <c r="I192" s="110">
        <v>145.49</v>
      </c>
      <c r="J192" s="110">
        <v>77.48</v>
      </c>
      <c r="K192" s="110">
        <v>563628.26</v>
      </c>
      <c r="L192" s="110">
        <v>21</v>
      </c>
      <c r="M192" s="110">
        <v>682166.23750000005</v>
      </c>
      <c r="N192" s="109">
        <v>1.8380000000000001E-2</v>
      </c>
      <c r="O192" s="109">
        <v>133.70531</v>
      </c>
      <c r="P192" s="109">
        <v>0</v>
      </c>
      <c r="Q192" s="109">
        <v>0</v>
      </c>
      <c r="R192" s="110"/>
      <c r="S192" s="110" t="s">
        <v>130</v>
      </c>
      <c r="T192" s="110" t="s">
        <v>131</v>
      </c>
      <c r="U192" s="110">
        <v>0.123</v>
      </c>
      <c r="V192" s="110">
        <v>894.76350000000002</v>
      </c>
      <c r="W192" s="110"/>
      <c r="X192" s="110" t="s">
        <v>132</v>
      </c>
      <c r="Y192" s="110" t="s">
        <v>133</v>
      </c>
      <c r="Z192" s="104"/>
      <c r="AA192" s="104"/>
      <c r="AB192" s="104"/>
      <c r="AC192" s="104"/>
      <c r="AD192" s="104"/>
      <c r="AE192" s="104"/>
      <c r="AF192" s="104"/>
      <c r="AG192" s="104" t="s">
        <v>134</v>
      </c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</row>
    <row r="193" spans="1:60" outlineLevel="1">
      <c r="A193" s="107"/>
      <c r="B193" s="108"/>
      <c r="C193" s="182" t="s">
        <v>291</v>
      </c>
      <c r="D193" s="182"/>
      <c r="E193" s="182"/>
      <c r="F193" s="182"/>
      <c r="G193" s="182"/>
      <c r="H193" s="110"/>
      <c r="I193" s="110"/>
      <c r="J193" s="110"/>
      <c r="K193" s="110"/>
      <c r="L193" s="110"/>
      <c r="M193" s="110"/>
      <c r="N193" s="109"/>
      <c r="O193" s="109"/>
      <c r="P193" s="109"/>
      <c r="Q193" s="109"/>
      <c r="R193" s="110"/>
      <c r="S193" s="110"/>
      <c r="T193" s="110"/>
      <c r="U193" s="110"/>
      <c r="V193" s="110"/>
      <c r="W193" s="110"/>
      <c r="X193" s="110"/>
      <c r="Y193" s="110"/>
      <c r="Z193" s="104"/>
      <c r="AA193" s="104"/>
      <c r="AB193" s="104"/>
      <c r="AC193" s="104"/>
      <c r="AD193" s="104"/>
      <c r="AE193" s="104"/>
      <c r="AF193" s="104"/>
      <c r="AG193" s="104" t="s">
        <v>166</v>
      </c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</row>
    <row r="194" spans="1:60" outlineLevel="1">
      <c r="A194" s="107"/>
      <c r="B194" s="108"/>
      <c r="C194" s="116" t="s">
        <v>292</v>
      </c>
      <c r="D194" s="111"/>
      <c r="E194" s="112">
        <v>1435.5</v>
      </c>
      <c r="F194" s="110"/>
      <c r="G194" s="110"/>
      <c r="H194" s="110"/>
      <c r="I194" s="110"/>
      <c r="J194" s="110"/>
      <c r="K194" s="110"/>
      <c r="L194" s="110"/>
      <c r="M194" s="110"/>
      <c r="N194" s="109"/>
      <c r="O194" s="109"/>
      <c r="P194" s="109"/>
      <c r="Q194" s="109"/>
      <c r="R194" s="110"/>
      <c r="S194" s="110"/>
      <c r="T194" s="110"/>
      <c r="U194" s="110"/>
      <c r="V194" s="110"/>
      <c r="W194" s="110"/>
      <c r="X194" s="110"/>
      <c r="Y194" s="110"/>
      <c r="Z194" s="104"/>
      <c r="AA194" s="104"/>
      <c r="AB194" s="104"/>
      <c r="AC194" s="104"/>
      <c r="AD194" s="104"/>
      <c r="AE194" s="104"/>
      <c r="AF194" s="104"/>
      <c r="AG194" s="104" t="s">
        <v>135</v>
      </c>
      <c r="AH194" s="104">
        <v>0</v>
      </c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</row>
    <row r="195" spans="1:60" outlineLevel="2">
      <c r="A195" s="107"/>
      <c r="B195" s="108"/>
      <c r="C195" s="116" t="s">
        <v>293</v>
      </c>
      <c r="D195" s="111"/>
      <c r="E195" s="112">
        <v>1575</v>
      </c>
      <c r="F195" s="110"/>
      <c r="G195" s="110"/>
      <c r="H195" s="110"/>
      <c r="I195" s="110"/>
      <c r="J195" s="110"/>
      <c r="K195" s="110"/>
      <c r="L195" s="110"/>
      <c r="M195" s="110"/>
      <c r="N195" s="109"/>
      <c r="O195" s="109"/>
      <c r="P195" s="109"/>
      <c r="Q195" s="109"/>
      <c r="R195" s="110"/>
      <c r="S195" s="110"/>
      <c r="T195" s="110"/>
      <c r="U195" s="110"/>
      <c r="V195" s="110"/>
      <c r="W195" s="110"/>
      <c r="X195" s="110"/>
      <c r="Y195" s="110"/>
      <c r="Z195" s="104"/>
      <c r="AA195" s="104"/>
      <c r="AB195" s="104"/>
      <c r="AC195" s="104"/>
      <c r="AD195" s="104"/>
      <c r="AE195" s="104"/>
      <c r="AF195" s="104"/>
      <c r="AG195" s="104" t="s">
        <v>135</v>
      </c>
      <c r="AH195" s="104">
        <v>0</v>
      </c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</row>
    <row r="196" spans="1:60" outlineLevel="2">
      <c r="A196" s="107"/>
      <c r="B196" s="108"/>
      <c r="C196" s="116" t="s">
        <v>294</v>
      </c>
      <c r="D196" s="111"/>
      <c r="E196" s="112">
        <v>2132</v>
      </c>
      <c r="F196" s="110"/>
      <c r="G196" s="110"/>
      <c r="H196" s="110"/>
      <c r="I196" s="110"/>
      <c r="J196" s="110"/>
      <c r="K196" s="110"/>
      <c r="L196" s="110"/>
      <c r="M196" s="110"/>
      <c r="N196" s="109"/>
      <c r="O196" s="109"/>
      <c r="P196" s="109"/>
      <c r="Q196" s="109"/>
      <c r="R196" s="110"/>
      <c r="S196" s="110"/>
      <c r="T196" s="110"/>
      <c r="U196" s="110"/>
      <c r="V196" s="110"/>
      <c r="W196" s="110"/>
      <c r="X196" s="110"/>
      <c r="Y196" s="110"/>
      <c r="Z196" s="104"/>
      <c r="AA196" s="104"/>
      <c r="AB196" s="104"/>
      <c r="AC196" s="104"/>
      <c r="AD196" s="104"/>
      <c r="AE196" s="104"/>
      <c r="AF196" s="104"/>
      <c r="AG196" s="104" t="s">
        <v>135</v>
      </c>
      <c r="AH196" s="104">
        <v>0</v>
      </c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</row>
    <row r="197" spans="1:60" outlineLevel="2">
      <c r="A197" s="107"/>
      <c r="B197" s="108"/>
      <c r="C197" s="116" t="s">
        <v>294</v>
      </c>
      <c r="D197" s="111"/>
      <c r="E197" s="112">
        <v>2132</v>
      </c>
      <c r="F197" s="110"/>
      <c r="G197" s="110"/>
      <c r="H197" s="110"/>
      <c r="I197" s="110"/>
      <c r="J197" s="110"/>
      <c r="K197" s="110"/>
      <c r="L197" s="110"/>
      <c r="M197" s="110"/>
      <c r="N197" s="109"/>
      <c r="O197" s="109"/>
      <c r="P197" s="109"/>
      <c r="Q197" s="109"/>
      <c r="R197" s="110"/>
      <c r="S197" s="110"/>
      <c r="T197" s="110"/>
      <c r="U197" s="110"/>
      <c r="V197" s="110"/>
      <c r="W197" s="110"/>
      <c r="X197" s="110"/>
      <c r="Y197" s="110"/>
      <c r="Z197" s="104"/>
      <c r="AA197" s="104"/>
      <c r="AB197" s="104"/>
      <c r="AC197" s="104"/>
      <c r="AD197" s="104"/>
      <c r="AE197" s="104"/>
      <c r="AF197" s="104"/>
      <c r="AG197" s="104" t="s">
        <v>135</v>
      </c>
      <c r="AH197" s="104">
        <v>0</v>
      </c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</row>
    <row r="198" spans="1:60">
      <c r="A198" s="167">
        <v>38</v>
      </c>
      <c r="B198" s="168" t="s">
        <v>295</v>
      </c>
      <c r="C198" s="169" t="s">
        <v>296</v>
      </c>
      <c r="D198" s="170" t="s">
        <v>164</v>
      </c>
      <c r="E198" s="171">
        <v>21823.5</v>
      </c>
      <c r="F198" s="347"/>
      <c r="G198" s="172">
        <f>F198*E198</f>
        <v>0</v>
      </c>
      <c r="H198" s="110">
        <v>54.14</v>
      </c>
      <c r="I198" s="110">
        <v>1181524.29</v>
      </c>
      <c r="J198" s="110">
        <v>3.16</v>
      </c>
      <c r="K198" s="110">
        <v>68962.260000000009</v>
      </c>
      <c r="L198" s="110">
        <v>21</v>
      </c>
      <c r="M198" s="110">
        <v>1513088.7254999999</v>
      </c>
      <c r="N198" s="109">
        <v>8.1999999999999998E-4</v>
      </c>
      <c r="O198" s="109">
        <v>17.89527</v>
      </c>
      <c r="P198" s="109">
        <v>0</v>
      </c>
      <c r="Q198" s="109">
        <v>0</v>
      </c>
      <c r="R198" s="110"/>
      <c r="S198" s="110" t="s">
        <v>130</v>
      </c>
      <c r="T198" s="110" t="s">
        <v>131</v>
      </c>
      <c r="U198" s="110">
        <v>6.0000000000000001E-3</v>
      </c>
      <c r="V198" s="110">
        <v>130.941</v>
      </c>
      <c r="W198" s="110"/>
      <c r="X198" s="110" t="s">
        <v>132</v>
      </c>
      <c r="Y198" s="110" t="s">
        <v>133</v>
      </c>
      <c r="Z198" s="104"/>
      <c r="AA198" s="104"/>
      <c r="AB198" s="104"/>
      <c r="AC198" s="104"/>
      <c r="AD198" s="104"/>
      <c r="AE198" s="104"/>
      <c r="AF198" s="104"/>
      <c r="AG198" s="104" t="s">
        <v>134</v>
      </c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</row>
    <row r="199" spans="1:60" outlineLevel="1">
      <c r="A199" s="107"/>
      <c r="B199" s="108"/>
      <c r="C199" s="116" t="s">
        <v>1494</v>
      </c>
      <c r="D199" s="111"/>
      <c r="E199" s="112">
        <v>21823.5</v>
      </c>
      <c r="F199" s="110"/>
      <c r="G199" s="110"/>
      <c r="H199" s="110"/>
      <c r="I199" s="110"/>
      <c r="J199" s="110"/>
      <c r="K199" s="110"/>
      <c r="L199" s="110"/>
      <c r="M199" s="110"/>
      <c r="N199" s="109"/>
      <c r="O199" s="109"/>
      <c r="P199" s="109"/>
      <c r="Q199" s="109"/>
      <c r="R199" s="110"/>
      <c r="S199" s="110"/>
      <c r="T199" s="110"/>
      <c r="U199" s="110"/>
      <c r="V199" s="110"/>
      <c r="W199" s="110"/>
      <c r="X199" s="110"/>
      <c r="Y199" s="110"/>
      <c r="Z199" s="104"/>
      <c r="AA199" s="104"/>
      <c r="AB199" s="104"/>
      <c r="AC199" s="104"/>
      <c r="AD199" s="104"/>
      <c r="AE199" s="104"/>
      <c r="AF199" s="104"/>
      <c r="AG199" s="104" t="s">
        <v>135</v>
      </c>
      <c r="AH199" s="104">
        <v>5</v>
      </c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</row>
    <row r="200" spans="1:60">
      <c r="A200" s="167">
        <v>39</v>
      </c>
      <c r="B200" s="168" t="s">
        <v>297</v>
      </c>
      <c r="C200" s="169" t="s">
        <v>298</v>
      </c>
      <c r="D200" s="170" t="s">
        <v>164</v>
      </c>
      <c r="E200" s="171">
        <v>7274.5</v>
      </c>
      <c r="F200" s="347"/>
      <c r="G200" s="172">
        <f>F200*E200</f>
        <v>0</v>
      </c>
      <c r="H200" s="110">
        <v>0</v>
      </c>
      <c r="I200" s="110">
        <v>0</v>
      </c>
      <c r="J200" s="110">
        <v>67.5</v>
      </c>
      <c r="K200" s="110">
        <v>491028.75</v>
      </c>
      <c r="L200" s="110">
        <v>21</v>
      </c>
      <c r="M200" s="110">
        <v>594144.78749999998</v>
      </c>
      <c r="N200" s="109">
        <v>0</v>
      </c>
      <c r="O200" s="109">
        <v>0</v>
      </c>
      <c r="P200" s="109">
        <v>0</v>
      </c>
      <c r="Q200" s="109">
        <v>0</v>
      </c>
      <c r="R200" s="110"/>
      <c r="S200" s="110" t="s">
        <v>130</v>
      </c>
      <c r="T200" s="110" t="s">
        <v>131</v>
      </c>
      <c r="U200" s="110">
        <v>0.105</v>
      </c>
      <c r="V200" s="110">
        <v>763.82249999999999</v>
      </c>
      <c r="W200" s="110"/>
      <c r="X200" s="110" t="s">
        <v>132</v>
      </c>
      <c r="Y200" s="110" t="s">
        <v>133</v>
      </c>
      <c r="Z200" s="104"/>
      <c r="AA200" s="104"/>
      <c r="AB200" s="104"/>
      <c r="AC200" s="104"/>
      <c r="AD200" s="104"/>
      <c r="AE200" s="104"/>
      <c r="AF200" s="104"/>
      <c r="AG200" s="104" t="s">
        <v>134</v>
      </c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</row>
    <row r="201" spans="1:60" outlineLevel="1">
      <c r="A201" s="107"/>
      <c r="B201" s="108"/>
      <c r="C201" s="116" t="s">
        <v>1495</v>
      </c>
      <c r="D201" s="111"/>
      <c r="E201" s="112">
        <v>7274.5</v>
      </c>
      <c r="F201" s="110"/>
      <c r="G201" s="110"/>
      <c r="H201" s="110"/>
      <c r="I201" s="110"/>
      <c r="J201" s="110"/>
      <c r="K201" s="110"/>
      <c r="L201" s="110"/>
      <c r="M201" s="110"/>
      <c r="N201" s="109"/>
      <c r="O201" s="109"/>
      <c r="P201" s="109"/>
      <c r="Q201" s="109"/>
      <c r="R201" s="110"/>
      <c r="S201" s="110"/>
      <c r="T201" s="110"/>
      <c r="U201" s="110"/>
      <c r="V201" s="110"/>
      <c r="W201" s="110"/>
      <c r="X201" s="110"/>
      <c r="Y201" s="110"/>
      <c r="Z201" s="104"/>
      <c r="AA201" s="104"/>
      <c r="AB201" s="104"/>
      <c r="AC201" s="104"/>
      <c r="AD201" s="104"/>
      <c r="AE201" s="104"/>
      <c r="AF201" s="104"/>
      <c r="AG201" s="104" t="s">
        <v>135</v>
      </c>
      <c r="AH201" s="104">
        <v>5</v>
      </c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</row>
    <row r="202" spans="1:60">
      <c r="A202" s="167">
        <v>40</v>
      </c>
      <c r="B202" s="168" t="s">
        <v>299</v>
      </c>
      <c r="C202" s="169" t="s">
        <v>300</v>
      </c>
      <c r="D202" s="170" t="s">
        <v>138</v>
      </c>
      <c r="E202" s="171">
        <v>99</v>
      </c>
      <c r="F202" s="347"/>
      <c r="G202" s="172">
        <f>F202*E202</f>
        <v>0</v>
      </c>
      <c r="H202" s="110">
        <v>0.01</v>
      </c>
      <c r="I202" s="110">
        <v>0.99</v>
      </c>
      <c r="J202" s="110">
        <v>36.590000000000003</v>
      </c>
      <c r="K202" s="110">
        <v>3622.4100000000003</v>
      </c>
      <c r="L202" s="110">
        <v>21</v>
      </c>
      <c r="M202" s="110">
        <v>4384.3140000000003</v>
      </c>
      <c r="N202" s="109">
        <v>7.3499999999999998E-3</v>
      </c>
      <c r="O202" s="109">
        <v>0.72765000000000002</v>
      </c>
      <c r="P202" s="109">
        <v>0</v>
      </c>
      <c r="Q202" s="109">
        <v>0</v>
      </c>
      <c r="R202" s="110"/>
      <c r="S202" s="110" t="s">
        <v>130</v>
      </c>
      <c r="T202" s="110" t="s">
        <v>130</v>
      </c>
      <c r="U202" s="110">
        <v>3.3000000000000002E-2</v>
      </c>
      <c r="V202" s="110">
        <v>3.2670000000000003</v>
      </c>
      <c r="W202" s="110"/>
      <c r="X202" s="110" t="s">
        <v>132</v>
      </c>
      <c r="Y202" s="110" t="s">
        <v>133</v>
      </c>
      <c r="Z202" s="104"/>
      <c r="AA202" s="104"/>
      <c r="AB202" s="104"/>
      <c r="AC202" s="104"/>
      <c r="AD202" s="104"/>
      <c r="AE202" s="104"/>
      <c r="AF202" s="104"/>
      <c r="AG202" s="104" t="s">
        <v>134</v>
      </c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</row>
    <row r="203" spans="1:60" outlineLevel="1">
      <c r="A203" s="107"/>
      <c r="B203" s="108"/>
      <c r="C203" s="116" t="s">
        <v>301</v>
      </c>
      <c r="D203" s="111"/>
      <c r="E203" s="112">
        <v>99</v>
      </c>
      <c r="F203" s="110"/>
      <c r="G203" s="110"/>
      <c r="H203" s="110"/>
      <c r="I203" s="110"/>
      <c r="J203" s="110"/>
      <c r="K203" s="110"/>
      <c r="L203" s="110"/>
      <c r="M203" s="110"/>
      <c r="N203" s="109"/>
      <c r="O203" s="109"/>
      <c r="P203" s="109"/>
      <c r="Q203" s="109"/>
      <c r="R203" s="110"/>
      <c r="S203" s="110"/>
      <c r="T203" s="110"/>
      <c r="U203" s="110"/>
      <c r="V203" s="110"/>
      <c r="W203" s="110"/>
      <c r="X203" s="110"/>
      <c r="Y203" s="110"/>
      <c r="Z203" s="104"/>
      <c r="AA203" s="104"/>
      <c r="AB203" s="104"/>
      <c r="AC203" s="104"/>
      <c r="AD203" s="104"/>
      <c r="AE203" s="104"/>
      <c r="AF203" s="104"/>
      <c r="AG203" s="104" t="s">
        <v>135</v>
      </c>
      <c r="AH203" s="104">
        <v>0</v>
      </c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</row>
    <row r="204" spans="1:60">
      <c r="A204" s="167">
        <v>41</v>
      </c>
      <c r="B204" s="168" t="s">
        <v>302</v>
      </c>
      <c r="C204" s="169" t="s">
        <v>303</v>
      </c>
      <c r="D204" s="170" t="s">
        <v>138</v>
      </c>
      <c r="E204" s="171">
        <v>99</v>
      </c>
      <c r="F204" s="347"/>
      <c r="G204" s="172">
        <f>F204*E204</f>
        <v>0</v>
      </c>
      <c r="H204" s="110">
        <v>8.85</v>
      </c>
      <c r="I204" s="110">
        <v>876.15</v>
      </c>
      <c r="J204" s="110">
        <v>0.55000000000000004</v>
      </c>
      <c r="K204" s="110">
        <v>54.45</v>
      </c>
      <c r="L204" s="110">
        <v>21</v>
      </c>
      <c r="M204" s="110">
        <v>1126.0260000000001</v>
      </c>
      <c r="N204" s="109">
        <v>1.2E-4</v>
      </c>
      <c r="O204" s="109">
        <v>1.188E-2</v>
      </c>
      <c r="P204" s="109">
        <v>0</v>
      </c>
      <c r="Q204" s="109">
        <v>0</v>
      </c>
      <c r="R204" s="110"/>
      <c r="S204" s="110" t="s">
        <v>130</v>
      </c>
      <c r="T204" s="110" t="s">
        <v>130</v>
      </c>
      <c r="U204" s="110">
        <v>1E-3</v>
      </c>
      <c r="V204" s="110">
        <v>9.9000000000000005E-2</v>
      </c>
      <c r="W204" s="110"/>
      <c r="X204" s="110" t="s">
        <v>132</v>
      </c>
      <c r="Y204" s="110" t="s">
        <v>133</v>
      </c>
      <c r="Z204" s="104"/>
      <c r="AA204" s="104"/>
      <c r="AB204" s="104"/>
      <c r="AC204" s="104"/>
      <c r="AD204" s="104"/>
      <c r="AE204" s="104"/>
      <c r="AF204" s="104"/>
      <c r="AG204" s="104" t="s">
        <v>134</v>
      </c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</row>
    <row r="205" spans="1:60" outlineLevel="1">
      <c r="A205" s="107"/>
      <c r="B205" s="108"/>
      <c r="C205" s="116" t="s">
        <v>1496</v>
      </c>
      <c r="D205" s="111"/>
      <c r="E205" s="112">
        <v>99</v>
      </c>
      <c r="F205" s="110"/>
      <c r="G205" s="110"/>
      <c r="H205" s="110"/>
      <c r="I205" s="110"/>
      <c r="J205" s="110"/>
      <c r="K205" s="110"/>
      <c r="L205" s="110"/>
      <c r="M205" s="110"/>
      <c r="N205" s="109"/>
      <c r="O205" s="109"/>
      <c r="P205" s="109"/>
      <c r="Q205" s="109"/>
      <c r="R205" s="110"/>
      <c r="S205" s="110"/>
      <c r="T205" s="110"/>
      <c r="U205" s="110"/>
      <c r="V205" s="110"/>
      <c r="W205" s="110"/>
      <c r="X205" s="110"/>
      <c r="Y205" s="110"/>
      <c r="Z205" s="104"/>
      <c r="AA205" s="104"/>
      <c r="AB205" s="104"/>
      <c r="AC205" s="104"/>
      <c r="AD205" s="104"/>
      <c r="AE205" s="104"/>
      <c r="AF205" s="104"/>
      <c r="AG205" s="104" t="s">
        <v>135</v>
      </c>
      <c r="AH205" s="104">
        <v>5</v>
      </c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</row>
    <row r="206" spans="1:60">
      <c r="A206" s="167">
        <v>42</v>
      </c>
      <c r="B206" s="168" t="s">
        <v>304</v>
      </c>
      <c r="C206" s="169" t="s">
        <v>305</v>
      </c>
      <c r="D206" s="170" t="s">
        <v>138</v>
      </c>
      <c r="E206" s="171">
        <v>99</v>
      </c>
      <c r="F206" s="347"/>
      <c r="G206" s="172">
        <f>F206*E206</f>
        <v>0</v>
      </c>
      <c r="H206" s="110">
        <v>0</v>
      </c>
      <c r="I206" s="110">
        <v>0</v>
      </c>
      <c r="J206" s="110">
        <v>22</v>
      </c>
      <c r="K206" s="110">
        <v>2178</v>
      </c>
      <c r="L206" s="110">
        <v>21</v>
      </c>
      <c r="M206" s="110">
        <v>2635.38</v>
      </c>
      <c r="N206" s="109">
        <v>0</v>
      </c>
      <c r="O206" s="109">
        <v>0</v>
      </c>
      <c r="P206" s="109">
        <v>0</v>
      </c>
      <c r="Q206" s="109">
        <v>0</v>
      </c>
      <c r="R206" s="110"/>
      <c r="S206" s="110" t="s">
        <v>130</v>
      </c>
      <c r="T206" s="110" t="s">
        <v>130</v>
      </c>
      <c r="U206" s="110">
        <v>2.1999999999999999E-2</v>
      </c>
      <c r="V206" s="110">
        <v>2.1779999999999999</v>
      </c>
      <c r="W206" s="110"/>
      <c r="X206" s="110" t="s">
        <v>132</v>
      </c>
      <c r="Y206" s="110" t="s">
        <v>133</v>
      </c>
      <c r="Z206" s="104"/>
      <c r="AA206" s="104"/>
      <c r="AB206" s="104"/>
      <c r="AC206" s="104"/>
      <c r="AD206" s="104"/>
      <c r="AE206" s="104"/>
      <c r="AF206" s="104"/>
      <c r="AG206" s="104" t="s">
        <v>134</v>
      </c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</row>
    <row r="207" spans="1:60" outlineLevel="1">
      <c r="A207" s="107"/>
      <c r="B207" s="108"/>
      <c r="C207" s="116" t="s">
        <v>1497</v>
      </c>
      <c r="D207" s="111"/>
      <c r="E207" s="112">
        <v>99</v>
      </c>
      <c r="F207" s="110"/>
      <c r="G207" s="110"/>
      <c r="H207" s="110"/>
      <c r="I207" s="110"/>
      <c r="J207" s="110"/>
      <c r="K207" s="110"/>
      <c r="L207" s="110"/>
      <c r="M207" s="110"/>
      <c r="N207" s="109"/>
      <c r="O207" s="109"/>
      <c r="P207" s="109"/>
      <c r="Q207" s="109"/>
      <c r="R207" s="110"/>
      <c r="S207" s="110"/>
      <c r="T207" s="110"/>
      <c r="U207" s="110"/>
      <c r="V207" s="110"/>
      <c r="W207" s="110"/>
      <c r="X207" s="110"/>
      <c r="Y207" s="110"/>
      <c r="Z207" s="104"/>
      <c r="AA207" s="104"/>
      <c r="AB207" s="104"/>
      <c r="AC207" s="104"/>
      <c r="AD207" s="104"/>
      <c r="AE207" s="104"/>
      <c r="AF207" s="104"/>
      <c r="AG207" s="104" t="s">
        <v>135</v>
      </c>
      <c r="AH207" s="104">
        <v>5</v>
      </c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</row>
    <row r="208" spans="1:60" ht="25.5">
      <c r="A208" s="153" t="s">
        <v>125</v>
      </c>
      <c r="B208" s="154" t="s">
        <v>59</v>
      </c>
      <c r="C208" s="155" t="s">
        <v>60</v>
      </c>
      <c r="D208" s="156"/>
      <c r="E208" s="157"/>
      <c r="F208" s="158"/>
      <c r="G208" s="159">
        <f>SUM(G209)</f>
        <v>0</v>
      </c>
      <c r="H208" s="114"/>
      <c r="I208" s="114">
        <v>3341.52</v>
      </c>
      <c r="J208" s="114"/>
      <c r="K208" s="114">
        <v>243600.48</v>
      </c>
      <c r="L208" s="114"/>
      <c r="M208" s="114"/>
      <c r="N208" s="113"/>
      <c r="O208" s="113"/>
      <c r="P208" s="113"/>
      <c r="Q208" s="113"/>
      <c r="R208" s="114"/>
      <c r="S208" s="114"/>
      <c r="T208" s="114"/>
      <c r="U208" s="114"/>
      <c r="V208" s="114"/>
      <c r="W208" s="114"/>
      <c r="X208" s="114"/>
      <c r="Y208" s="114"/>
      <c r="AG208" t="s">
        <v>126</v>
      </c>
    </row>
    <row r="209" spans="1:60">
      <c r="A209" s="160">
        <v>43</v>
      </c>
      <c r="B209" s="161" t="s">
        <v>306</v>
      </c>
      <c r="C209" s="162" t="s">
        <v>307</v>
      </c>
      <c r="D209" s="163" t="s">
        <v>164</v>
      </c>
      <c r="E209" s="164">
        <v>1836</v>
      </c>
      <c r="F209" s="348"/>
      <c r="G209" s="172">
        <f>F209*E209</f>
        <v>0</v>
      </c>
      <c r="H209" s="110">
        <v>1.82</v>
      </c>
      <c r="I209" s="110">
        <v>3341.52</v>
      </c>
      <c r="J209" s="110">
        <v>132.68</v>
      </c>
      <c r="K209" s="110">
        <v>243600.48</v>
      </c>
      <c r="L209" s="110">
        <v>21</v>
      </c>
      <c r="M209" s="110">
        <v>298799.82</v>
      </c>
      <c r="N209" s="109">
        <v>4.0000000000000003E-5</v>
      </c>
      <c r="O209" s="109">
        <v>7.3440000000000005E-2</v>
      </c>
      <c r="P209" s="109">
        <v>0</v>
      </c>
      <c r="Q209" s="109">
        <v>0</v>
      </c>
      <c r="R209" s="110"/>
      <c r="S209" s="110" t="s">
        <v>130</v>
      </c>
      <c r="T209" s="110" t="s">
        <v>131</v>
      </c>
      <c r="U209" s="110">
        <v>0.308</v>
      </c>
      <c r="V209" s="110">
        <v>565.48799999999994</v>
      </c>
      <c r="W209" s="110"/>
      <c r="X209" s="110" t="s">
        <v>132</v>
      </c>
      <c r="Y209" s="110" t="s">
        <v>133</v>
      </c>
      <c r="Z209" s="104"/>
      <c r="AA209" s="104"/>
      <c r="AB209" s="104"/>
      <c r="AC209" s="104"/>
      <c r="AD209" s="104"/>
      <c r="AE209" s="104"/>
      <c r="AF209" s="104"/>
      <c r="AG209" s="104" t="s">
        <v>134</v>
      </c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</row>
    <row r="210" spans="1:60">
      <c r="A210" s="153" t="s">
        <v>125</v>
      </c>
      <c r="B210" s="154" t="s">
        <v>61</v>
      </c>
      <c r="C210" s="155" t="s">
        <v>62</v>
      </c>
      <c r="D210" s="156"/>
      <c r="E210" s="157"/>
      <c r="F210" s="158"/>
      <c r="G210" s="159">
        <f>SUM(G211:G360)</f>
        <v>0</v>
      </c>
      <c r="H210" s="114"/>
      <c r="I210" s="114">
        <v>21716.55</v>
      </c>
      <c r="J210" s="114"/>
      <c r="K210" s="114">
        <v>1881891.68</v>
      </c>
      <c r="L210" s="114"/>
      <c r="M210" s="114"/>
      <c r="N210" s="113"/>
      <c r="O210" s="113"/>
      <c r="P210" s="113"/>
      <c r="Q210" s="113"/>
      <c r="R210" s="114"/>
      <c r="S210" s="114"/>
      <c r="T210" s="114"/>
      <c r="U210" s="114"/>
      <c r="V210" s="114"/>
      <c r="W210" s="114"/>
      <c r="X210" s="114"/>
      <c r="Y210" s="114"/>
      <c r="AG210" t="s">
        <v>126</v>
      </c>
    </row>
    <row r="211" spans="1:60">
      <c r="A211" s="167">
        <v>44</v>
      </c>
      <c r="B211" s="168" t="s">
        <v>308</v>
      </c>
      <c r="C211" s="169" t="s">
        <v>309</v>
      </c>
      <c r="D211" s="170" t="s">
        <v>164</v>
      </c>
      <c r="E211" s="171">
        <v>1997.44</v>
      </c>
      <c r="F211" s="347"/>
      <c r="G211" s="172">
        <f>F211*E211</f>
        <v>0</v>
      </c>
      <c r="H211" s="110">
        <v>0</v>
      </c>
      <c r="I211" s="110">
        <v>0</v>
      </c>
      <c r="J211" s="110">
        <v>606</v>
      </c>
      <c r="K211" s="110">
        <v>1210448.6400000001</v>
      </c>
      <c r="L211" s="110">
        <v>21</v>
      </c>
      <c r="M211" s="110">
        <v>1464642.8543999998</v>
      </c>
      <c r="N211" s="109">
        <v>0</v>
      </c>
      <c r="O211" s="109">
        <v>0</v>
      </c>
      <c r="P211" s="109">
        <v>6.3E-2</v>
      </c>
      <c r="Q211" s="109">
        <v>125.83872000000001</v>
      </c>
      <c r="R211" s="110"/>
      <c r="S211" s="110" t="s">
        <v>130</v>
      </c>
      <c r="T211" s="110" t="s">
        <v>131</v>
      </c>
      <c r="U211" s="110">
        <v>1.006</v>
      </c>
      <c r="V211" s="110">
        <v>2009.42464</v>
      </c>
      <c r="W211" s="110"/>
      <c r="X211" s="110" t="s">
        <v>132</v>
      </c>
      <c r="Y211" s="110" t="s">
        <v>133</v>
      </c>
      <c r="Z211" s="104"/>
      <c r="AA211" s="104"/>
      <c r="AB211" s="104"/>
      <c r="AC211" s="104"/>
      <c r="AD211" s="104"/>
      <c r="AE211" s="104"/>
      <c r="AF211" s="104"/>
      <c r="AG211" s="104" t="s">
        <v>134</v>
      </c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</row>
    <row r="212" spans="1:60" outlineLevel="1">
      <c r="A212" s="107"/>
      <c r="B212" s="108"/>
      <c r="C212" s="182" t="s">
        <v>310</v>
      </c>
      <c r="D212" s="182"/>
      <c r="E212" s="182"/>
      <c r="F212" s="182"/>
      <c r="G212" s="182"/>
      <c r="H212" s="110"/>
      <c r="I212" s="110"/>
      <c r="J212" s="110"/>
      <c r="K212" s="110"/>
      <c r="L212" s="110"/>
      <c r="M212" s="110"/>
      <c r="N212" s="109"/>
      <c r="O212" s="109"/>
      <c r="P212" s="109"/>
      <c r="Q212" s="109"/>
      <c r="R212" s="110"/>
      <c r="S212" s="110"/>
      <c r="T212" s="110"/>
      <c r="U212" s="110"/>
      <c r="V212" s="110"/>
      <c r="W212" s="110"/>
      <c r="X212" s="110"/>
      <c r="Y212" s="110"/>
      <c r="Z212" s="104"/>
      <c r="AA212" s="104"/>
      <c r="AB212" s="104"/>
      <c r="AC212" s="104"/>
      <c r="AD212" s="104"/>
      <c r="AE212" s="104"/>
      <c r="AF212" s="104"/>
      <c r="AG212" s="104" t="s">
        <v>166</v>
      </c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</row>
    <row r="213" spans="1:60" outlineLevel="2">
      <c r="A213" s="107"/>
      <c r="B213" s="108"/>
      <c r="C213" s="182" t="s">
        <v>311</v>
      </c>
      <c r="D213" s="182"/>
      <c r="E213" s="182"/>
      <c r="F213" s="182"/>
      <c r="G213" s="182"/>
      <c r="H213" s="110"/>
      <c r="I213" s="110"/>
      <c r="J213" s="110"/>
      <c r="K213" s="110"/>
      <c r="L213" s="110"/>
      <c r="M213" s="110"/>
      <c r="N213" s="109"/>
      <c r="O213" s="109"/>
      <c r="P213" s="109"/>
      <c r="Q213" s="109"/>
      <c r="R213" s="110"/>
      <c r="S213" s="110"/>
      <c r="T213" s="110"/>
      <c r="U213" s="110"/>
      <c r="V213" s="110"/>
      <c r="W213" s="110"/>
      <c r="X213" s="110"/>
      <c r="Y213" s="110"/>
      <c r="Z213" s="104"/>
      <c r="AA213" s="104"/>
      <c r="AB213" s="104"/>
      <c r="AC213" s="104"/>
      <c r="AD213" s="104"/>
      <c r="AE213" s="104"/>
      <c r="AF213" s="104"/>
      <c r="AG213" s="104" t="s">
        <v>166</v>
      </c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</row>
    <row r="214" spans="1:60" ht="12.75" customHeight="1" outlineLevel="2">
      <c r="A214" s="107"/>
      <c r="B214" s="108"/>
      <c r="C214" s="182" t="s">
        <v>312</v>
      </c>
      <c r="D214" s="182"/>
      <c r="E214" s="182"/>
      <c r="F214" s="182"/>
      <c r="G214" s="182"/>
      <c r="H214" s="110"/>
      <c r="I214" s="110"/>
      <c r="J214" s="110"/>
      <c r="K214" s="110"/>
      <c r="L214" s="110"/>
      <c r="M214" s="110"/>
      <c r="N214" s="109"/>
      <c r="O214" s="109"/>
      <c r="P214" s="109"/>
      <c r="Q214" s="109"/>
      <c r="R214" s="110"/>
      <c r="S214" s="110"/>
      <c r="T214" s="110"/>
      <c r="U214" s="110"/>
      <c r="V214" s="110"/>
      <c r="W214" s="110"/>
      <c r="X214" s="110"/>
      <c r="Y214" s="110"/>
      <c r="Z214" s="104"/>
      <c r="AA214" s="104"/>
      <c r="AB214" s="104"/>
      <c r="AC214" s="104"/>
      <c r="AD214" s="104"/>
      <c r="AE214" s="104"/>
      <c r="AF214" s="104"/>
      <c r="AG214" s="104" t="s">
        <v>166</v>
      </c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</row>
    <row r="215" spans="1:60" outlineLevel="2">
      <c r="A215" s="107"/>
      <c r="B215" s="108"/>
      <c r="C215" s="182" t="s">
        <v>313</v>
      </c>
      <c r="D215" s="182"/>
      <c r="E215" s="182"/>
      <c r="F215" s="182"/>
      <c r="G215" s="182"/>
      <c r="H215" s="110"/>
      <c r="I215" s="110"/>
      <c r="J215" s="110"/>
      <c r="K215" s="110"/>
      <c r="L215" s="110"/>
      <c r="M215" s="110"/>
      <c r="N215" s="109"/>
      <c r="O215" s="109"/>
      <c r="P215" s="109"/>
      <c r="Q215" s="109"/>
      <c r="R215" s="110"/>
      <c r="S215" s="110"/>
      <c r="T215" s="110"/>
      <c r="U215" s="110"/>
      <c r="V215" s="110"/>
      <c r="W215" s="110"/>
      <c r="X215" s="110"/>
      <c r="Y215" s="110"/>
      <c r="Z215" s="104"/>
      <c r="AA215" s="104"/>
      <c r="AB215" s="104"/>
      <c r="AC215" s="104"/>
      <c r="AD215" s="104"/>
      <c r="AE215" s="104"/>
      <c r="AF215" s="104"/>
      <c r="AG215" s="104" t="s">
        <v>166</v>
      </c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</row>
    <row r="216" spans="1:60" outlineLevel="1">
      <c r="A216" s="107"/>
      <c r="B216" s="108"/>
      <c r="C216" s="116" t="s">
        <v>227</v>
      </c>
      <c r="D216" s="111"/>
      <c r="E216" s="112">
        <v>71.89</v>
      </c>
      <c r="F216" s="110"/>
      <c r="G216" s="110"/>
      <c r="H216" s="110"/>
      <c r="I216" s="110"/>
      <c r="J216" s="110"/>
      <c r="K216" s="110"/>
      <c r="L216" s="110"/>
      <c r="M216" s="110"/>
      <c r="N216" s="109"/>
      <c r="O216" s="109"/>
      <c r="P216" s="109"/>
      <c r="Q216" s="109"/>
      <c r="R216" s="110"/>
      <c r="S216" s="110"/>
      <c r="T216" s="110"/>
      <c r="U216" s="110"/>
      <c r="V216" s="110"/>
      <c r="W216" s="110"/>
      <c r="X216" s="110"/>
      <c r="Y216" s="110"/>
      <c r="Z216" s="104"/>
      <c r="AA216" s="104"/>
      <c r="AB216" s="104"/>
      <c r="AC216" s="104"/>
      <c r="AD216" s="104"/>
      <c r="AE216" s="104"/>
      <c r="AF216" s="104"/>
      <c r="AG216" s="104" t="s">
        <v>135</v>
      </c>
      <c r="AH216" s="104">
        <v>0</v>
      </c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</row>
    <row r="217" spans="1:60" outlineLevel="2">
      <c r="A217" s="107"/>
      <c r="B217" s="108"/>
      <c r="C217" s="116" t="s">
        <v>228</v>
      </c>
      <c r="D217" s="111"/>
      <c r="E217" s="112">
        <v>185.12</v>
      </c>
      <c r="F217" s="110"/>
      <c r="G217" s="110"/>
      <c r="H217" s="110"/>
      <c r="I217" s="110"/>
      <c r="J217" s="110"/>
      <c r="K217" s="110"/>
      <c r="L217" s="110"/>
      <c r="M217" s="110"/>
      <c r="N217" s="109"/>
      <c r="O217" s="109"/>
      <c r="P217" s="109"/>
      <c r="Q217" s="109"/>
      <c r="R217" s="110"/>
      <c r="S217" s="110"/>
      <c r="T217" s="110"/>
      <c r="U217" s="110"/>
      <c r="V217" s="110"/>
      <c r="W217" s="110"/>
      <c r="X217" s="110"/>
      <c r="Y217" s="110"/>
      <c r="Z217" s="104"/>
      <c r="AA217" s="104"/>
      <c r="AB217" s="104"/>
      <c r="AC217" s="104"/>
      <c r="AD217" s="104"/>
      <c r="AE217" s="104"/>
      <c r="AF217" s="104"/>
      <c r="AG217" s="104" t="s">
        <v>135</v>
      </c>
      <c r="AH217" s="104">
        <v>0</v>
      </c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</row>
    <row r="218" spans="1:60" outlineLevel="2">
      <c r="A218" s="107"/>
      <c r="B218" s="108"/>
      <c r="C218" s="116" t="s">
        <v>229</v>
      </c>
      <c r="D218" s="111"/>
      <c r="E218" s="112">
        <v>30.16</v>
      </c>
      <c r="F218" s="110"/>
      <c r="G218" s="110"/>
      <c r="H218" s="110"/>
      <c r="I218" s="110"/>
      <c r="J218" s="110"/>
      <c r="K218" s="110"/>
      <c r="L218" s="110"/>
      <c r="M218" s="110"/>
      <c r="N218" s="109"/>
      <c r="O218" s="109"/>
      <c r="P218" s="109"/>
      <c r="Q218" s="109"/>
      <c r="R218" s="110"/>
      <c r="S218" s="110"/>
      <c r="T218" s="110"/>
      <c r="U218" s="110"/>
      <c r="V218" s="110"/>
      <c r="W218" s="110"/>
      <c r="X218" s="110"/>
      <c r="Y218" s="110"/>
      <c r="Z218" s="104"/>
      <c r="AA218" s="104"/>
      <c r="AB218" s="104"/>
      <c r="AC218" s="104"/>
      <c r="AD218" s="104"/>
      <c r="AE218" s="104"/>
      <c r="AF218" s="104"/>
      <c r="AG218" s="104" t="s">
        <v>135</v>
      </c>
      <c r="AH218" s="104">
        <v>0</v>
      </c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</row>
    <row r="219" spans="1:60" outlineLevel="2">
      <c r="A219" s="107"/>
      <c r="B219" s="108"/>
      <c r="C219" s="116" t="s">
        <v>230</v>
      </c>
      <c r="D219" s="111"/>
      <c r="E219" s="112">
        <v>18.72</v>
      </c>
      <c r="F219" s="110"/>
      <c r="G219" s="110"/>
      <c r="H219" s="110"/>
      <c r="I219" s="110"/>
      <c r="J219" s="110"/>
      <c r="K219" s="110"/>
      <c r="L219" s="110"/>
      <c r="M219" s="110"/>
      <c r="N219" s="109"/>
      <c r="O219" s="109"/>
      <c r="P219" s="109"/>
      <c r="Q219" s="109"/>
      <c r="R219" s="110"/>
      <c r="S219" s="110"/>
      <c r="T219" s="110"/>
      <c r="U219" s="110"/>
      <c r="V219" s="110"/>
      <c r="W219" s="110"/>
      <c r="X219" s="110"/>
      <c r="Y219" s="110"/>
      <c r="Z219" s="104"/>
      <c r="AA219" s="104"/>
      <c r="AB219" s="104"/>
      <c r="AC219" s="104"/>
      <c r="AD219" s="104"/>
      <c r="AE219" s="104"/>
      <c r="AF219" s="104"/>
      <c r="AG219" s="104" t="s">
        <v>135</v>
      </c>
      <c r="AH219" s="104">
        <v>0</v>
      </c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</row>
    <row r="220" spans="1:60" outlineLevel="2">
      <c r="A220" s="107"/>
      <c r="B220" s="108"/>
      <c r="C220" s="116" t="s">
        <v>231</v>
      </c>
      <c r="D220" s="111"/>
      <c r="E220" s="112">
        <v>4.2</v>
      </c>
      <c r="F220" s="110"/>
      <c r="G220" s="110"/>
      <c r="H220" s="110"/>
      <c r="I220" s="110"/>
      <c r="J220" s="110"/>
      <c r="K220" s="110"/>
      <c r="L220" s="110"/>
      <c r="M220" s="110"/>
      <c r="N220" s="109"/>
      <c r="O220" s="109"/>
      <c r="P220" s="109"/>
      <c r="Q220" s="109"/>
      <c r="R220" s="110"/>
      <c r="S220" s="110"/>
      <c r="T220" s="110"/>
      <c r="U220" s="110"/>
      <c r="V220" s="110"/>
      <c r="W220" s="110"/>
      <c r="X220" s="110"/>
      <c r="Y220" s="110"/>
      <c r="Z220" s="104"/>
      <c r="AA220" s="104"/>
      <c r="AB220" s="104"/>
      <c r="AC220" s="104"/>
      <c r="AD220" s="104"/>
      <c r="AE220" s="104"/>
      <c r="AF220" s="104"/>
      <c r="AG220" s="104" t="s">
        <v>135</v>
      </c>
      <c r="AH220" s="104">
        <v>0</v>
      </c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</row>
    <row r="221" spans="1:60" outlineLevel="2">
      <c r="A221" s="107"/>
      <c r="B221" s="108"/>
      <c r="C221" s="116" t="s">
        <v>232</v>
      </c>
      <c r="D221" s="111"/>
      <c r="E221" s="112">
        <v>13.1</v>
      </c>
      <c r="F221" s="110"/>
      <c r="G221" s="110"/>
      <c r="H221" s="110"/>
      <c r="I221" s="110"/>
      <c r="J221" s="110"/>
      <c r="K221" s="110"/>
      <c r="L221" s="110"/>
      <c r="M221" s="110"/>
      <c r="N221" s="109"/>
      <c r="O221" s="109"/>
      <c r="P221" s="109"/>
      <c r="Q221" s="109"/>
      <c r="R221" s="110"/>
      <c r="S221" s="110"/>
      <c r="T221" s="110"/>
      <c r="U221" s="110"/>
      <c r="V221" s="110"/>
      <c r="W221" s="110"/>
      <c r="X221" s="110"/>
      <c r="Y221" s="110"/>
      <c r="Z221" s="104"/>
      <c r="AA221" s="104"/>
      <c r="AB221" s="104"/>
      <c r="AC221" s="104"/>
      <c r="AD221" s="104"/>
      <c r="AE221" s="104"/>
      <c r="AF221" s="104"/>
      <c r="AG221" s="104" t="s">
        <v>135</v>
      </c>
      <c r="AH221" s="104">
        <v>0</v>
      </c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</row>
    <row r="222" spans="1:60" outlineLevel="2">
      <c r="A222" s="107"/>
      <c r="B222" s="108"/>
      <c r="C222" s="116" t="s">
        <v>233</v>
      </c>
      <c r="D222" s="111"/>
      <c r="E222" s="112">
        <v>3.6</v>
      </c>
      <c r="F222" s="110"/>
      <c r="G222" s="110"/>
      <c r="H222" s="110"/>
      <c r="I222" s="110"/>
      <c r="J222" s="110"/>
      <c r="K222" s="110"/>
      <c r="L222" s="110"/>
      <c r="M222" s="110"/>
      <c r="N222" s="109"/>
      <c r="O222" s="109"/>
      <c r="P222" s="109"/>
      <c r="Q222" s="109"/>
      <c r="R222" s="110"/>
      <c r="S222" s="110"/>
      <c r="T222" s="110"/>
      <c r="U222" s="110"/>
      <c r="V222" s="110"/>
      <c r="W222" s="110"/>
      <c r="X222" s="110"/>
      <c r="Y222" s="110"/>
      <c r="Z222" s="104"/>
      <c r="AA222" s="104"/>
      <c r="AB222" s="104"/>
      <c r="AC222" s="104"/>
      <c r="AD222" s="104"/>
      <c r="AE222" s="104"/>
      <c r="AF222" s="104"/>
      <c r="AG222" s="104" t="s">
        <v>135</v>
      </c>
      <c r="AH222" s="104">
        <v>0</v>
      </c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</row>
    <row r="223" spans="1:60" outlineLevel="2">
      <c r="A223" s="107"/>
      <c r="B223" s="108"/>
      <c r="C223" s="116" t="s">
        <v>234</v>
      </c>
      <c r="D223" s="111"/>
      <c r="E223" s="112">
        <v>9.25</v>
      </c>
      <c r="F223" s="110"/>
      <c r="G223" s="110"/>
      <c r="H223" s="110"/>
      <c r="I223" s="110"/>
      <c r="J223" s="110"/>
      <c r="K223" s="110"/>
      <c r="L223" s="110"/>
      <c r="M223" s="110"/>
      <c r="N223" s="109"/>
      <c r="O223" s="109"/>
      <c r="P223" s="109"/>
      <c r="Q223" s="109"/>
      <c r="R223" s="110"/>
      <c r="S223" s="110"/>
      <c r="T223" s="110"/>
      <c r="U223" s="110"/>
      <c r="V223" s="110"/>
      <c r="W223" s="110"/>
      <c r="X223" s="110"/>
      <c r="Y223" s="110"/>
      <c r="Z223" s="104"/>
      <c r="AA223" s="104"/>
      <c r="AB223" s="104"/>
      <c r="AC223" s="104"/>
      <c r="AD223" s="104"/>
      <c r="AE223" s="104"/>
      <c r="AF223" s="104"/>
      <c r="AG223" s="104" t="s">
        <v>135</v>
      </c>
      <c r="AH223" s="104">
        <v>0</v>
      </c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</row>
    <row r="224" spans="1:60" outlineLevel="2">
      <c r="A224" s="107"/>
      <c r="B224" s="108"/>
      <c r="C224" s="116" t="s">
        <v>235</v>
      </c>
      <c r="D224" s="111"/>
      <c r="E224" s="112">
        <v>4.45</v>
      </c>
      <c r="F224" s="110"/>
      <c r="G224" s="110"/>
      <c r="H224" s="110"/>
      <c r="I224" s="110"/>
      <c r="J224" s="110"/>
      <c r="K224" s="110"/>
      <c r="L224" s="110"/>
      <c r="M224" s="110"/>
      <c r="N224" s="109"/>
      <c r="O224" s="109"/>
      <c r="P224" s="109"/>
      <c r="Q224" s="109"/>
      <c r="R224" s="110"/>
      <c r="S224" s="110"/>
      <c r="T224" s="110"/>
      <c r="U224" s="110"/>
      <c r="V224" s="110"/>
      <c r="W224" s="110"/>
      <c r="X224" s="110"/>
      <c r="Y224" s="110"/>
      <c r="Z224" s="104"/>
      <c r="AA224" s="104"/>
      <c r="AB224" s="104"/>
      <c r="AC224" s="104"/>
      <c r="AD224" s="104"/>
      <c r="AE224" s="104"/>
      <c r="AF224" s="104"/>
      <c r="AG224" s="104" t="s">
        <v>135</v>
      </c>
      <c r="AH224" s="104">
        <v>0</v>
      </c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</row>
    <row r="225" spans="1:60" outlineLevel="2">
      <c r="A225" s="107"/>
      <c r="B225" s="108"/>
      <c r="C225" s="116" t="s">
        <v>236</v>
      </c>
      <c r="D225" s="111"/>
      <c r="E225" s="112">
        <v>3.2</v>
      </c>
      <c r="F225" s="110"/>
      <c r="G225" s="110"/>
      <c r="H225" s="110"/>
      <c r="I225" s="110"/>
      <c r="J225" s="110"/>
      <c r="K225" s="110"/>
      <c r="L225" s="110"/>
      <c r="M225" s="110"/>
      <c r="N225" s="109"/>
      <c r="O225" s="109"/>
      <c r="P225" s="109"/>
      <c r="Q225" s="109"/>
      <c r="R225" s="110"/>
      <c r="S225" s="110"/>
      <c r="T225" s="110"/>
      <c r="U225" s="110"/>
      <c r="V225" s="110"/>
      <c r="W225" s="110"/>
      <c r="X225" s="110"/>
      <c r="Y225" s="110"/>
      <c r="Z225" s="104"/>
      <c r="AA225" s="104"/>
      <c r="AB225" s="104"/>
      <c r="AC225" s="104"/>
      <c r="AD225" s="104"/>
      <c r="AE225" s="104"/>
      <c r="AF225" s="104"/>
      <c r="AG225" s="104" t="s">
        <v>135</v>
      </c>
      <c r="AH225" s="104">
        <v>0</v>
      </c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</row>
    <row r="226" spans="1:60" outlineLevel="2">
      <c r="A226" s="107"/>
      <c r="B226" s="108"/>
      <c r="C226" s="116" t="s">
        <v>237</v>
      </c>
      <c r="D226" s="111"/>
      <c r="E226" s="112">
        <v>17.940000000000001</v>
      </c>
      <c r="F226" s="110"/>
      <c r="G226" s="110"/>
      <c r="H226" s="110"/>
      <c r="I226" s="110"/>
      <c r="J226" s="110"/>
      <c r="K226" s="110"/>
      <c r="L226" s="110"/>
      <c r="M226" s="110"/>
      <c r="N226" s="109"/>
      <c r="O226" s="109"/>
      <c r="P226" s="109"/>
      <c r="Q226" s="109"/>
      <c r="R226" s="110"/>
      <c r="S226" s="110"/>
      <c r="T226" s="110"/>
      <c r="U226" s="110"/>
      <c r="V226" s="110"/>
      <c r="W226" s="110"/>
      <c r="X226" s="110"/>
      <c r="Y226" s="110"/>
      <c r="Z226" s="104"/>
      <c r="AA226" s="104"/>
      <c r="AB226" s="104"/>
      <c r="AC226" s="104"/>
      <c r="AD226" s="104"/>
      <c r="AE226" s="104"/>
      <c r="AF226" s="104"/>
      <c r="AG226" s="104" t="s">
        <v>135</v>
      </c>
      <c r="AH226" s="104">
        <v>0</v>
      </c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</row>
    <row r="227" spans="1:60" outlineLevel="2">
      <c r="A227" s="107"/>
      <c r="B227" s="108"/>
      <c r="C227" s="116" t="s">
        <v>238</v>
      </c>
      <c r="D227" s="111"/>
      <c r="E227" s="112">
        <v>43.94</v>
      </c>
      <c r="F227" s="110"/>
      <c r="G227" s="110"/>
      <c r="H227" s="110"/>
      <c r="I227" s="110"/>
      <c r="J227" s="110"/>
      <c r="K227" s="110"/>
      <c r="L227" s="110"/>
      <c r="M227" s="110"/>
      <c r="N227" s="109"/>
      <c r="O227" s="109"/>
      <c r="P227" s="109"/>
      <c r="Q227" s="109"/>
      <c r="R227" s="110"/>
      <c r="S227" s="110"/>
      <c r="T227" s="110"/>
      <c r="U227" s="110"/>
      <c r="V227" s="110"/>
      <c r="W227" s="110"/>
      <c r="X227" s="110"/>
      <c r="Y227" s="110"/>
      <c r="Z227" s="104"/>
      <c r="AA227" s="104"/>
      <c r="AB227" s="104"/>
      <c r="AC227" s="104"/>
      <c r="AD227" s="104"/>
      <c r="AE227" s="104"/>
      <c r="AF227" s="104"/>
      <c r="AG227" s="104" t="s">
        <v>135</v>
      </c>
      <c r="AH227" s="104">
        <v>0</v>
      </c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</row>
    <row r="228" spans="1:60" outlineLevel="2">
      <c r="A228" s="107"/>
      <c r="B228" s="108"/>
      <c r="C228" s="116" t="s">
        <v>239</v>
      </c>
      <c r="D228" s="111"/>
      <c r="E228" s="112">
        <v>44.46</v>
      </c>
      <c r="F228" s="110"/>
      <c r="G228" s="110"/>
      <c r="H228" s="110"/>
      <c r="I228" s="110"/>
      <c r="J228" s="110"/>
      <c r="K228" s="110"/>
      <c r="L228" s="110"/>
      <c r="M228" s="110"/>
      <c r="N228" s="109"/>
      <c r="O228" s="109"/>
      <c r="P228" s="109"/>
      <c r="Q228" s="109"/>
      <c r="R228" s="110"/>
      <c r="S228" s="110"/>
      <c r="T228" s="110"/>
      <c r="U228" s="110"/>
      <c r="V228" s="110"/>
      <c r="W228" s="110"/>
      <c r="X228" s="110"/>
      <c r="Y228" s="110"/>
      <c r="Z228" s="104"/>
      <c r="AA228" s="104"/>
      <c r="AB228" s="104"/>
      <c r="AC228" s="104"/>
      <c r="AD228" s="104"/>
      <c r="AE228" s="104"/>
      <c r="AF228" s="104"/>
      <c r="AG228" s="104" t="s">
        <v>135</v>
      </c>
      <c r="AH228" s="104">
        <v>0</v>
      </c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</row>
    <row r="229" spans="1:60" outlineLevel="2">
      <c r="A229" s="107"/>
      <c r="B229" s="108"/>
      <c r="C229" s="116" t="s">
        <v>240</v>
      </c>
      <c r="D229" s="111"/>
      <c r="E229" s="112">
        <v>45.76</v>
      </c>
      <c r="F229" s="110"/>
      <c r="G229" s="110"/>
      <c r="H229" s="110"/>
      <c r="I229" s="110"/>
      <c r="J229" s="110"/>
      <c r="K229" s="110"/>
      <c r="L229" s="110"/>
      <c r="M229" s="110"/>
      <c r="N229" s="109"/>
      <c r="O229" s="109"/>
      <c r="P229" s="109"/>
      <c r="Q229" s="109"/>
      <c r="R229" s="110"/>
      <c r="S229" s="110"/>
      <c r="T229" s="110"/>
      <c r="U229" s="110"/>
      <c r="V229" s="110"/>
      <c r="W229" s="110"/>
      <c r="X229" s="110"/>
      <c r="Y229" s="110"/>
      <c r="Z229" s="104"/>
      <c r="AA229" s="104"/>
      <c r="AB229" s="104"/>
      <c r="AC229" s="104"/>
      <c r="AD229" s="104"/>
      <c r="AE229" s="104"/>
      <c r="AF229" s="104"/>
      <c r="AG229" s="104" t="s">
        <v>135</v>
      </c>
      <c r="AH229" s="104">
        <v>0</v>
      </c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</row>
    <row r="230" spans="1:60" outlineLevel="2">
      <c r="A230" s="107"/>
      <c r="B230" s="108"/>
      <c r="C230" s="116" t="s">
        <v>241</v>
      </c>
      <c r="D230" s="111"/>
      <c r="E230" s="112">
        <v>19.760000000000002</v>
      </c>
      <c r="F230" s="110"/>
      <c r="G230" s="110"/>
      <c r="H230" s="110"/>
      <c r="I230" s="110"/>
      <c r="J230" s="110"/>
      <c r="K230" s="110"/>
      <c r="L230" s="110"/>
      <c r="M230" s="110"/>
      <c r="N230" s="109"/>
      <c r="O230" s="109"/>
      <c r="P230" s="109"/>
      <c r="Q230" s="109"/>
      <c r="R230" s="110"/>
      <c r="S230" s="110"/>
      <c r="T230" s="110"/>
      <c r="U230" s="110"/>
      <c r="V230" s="110"/>
      <c r="W230" s="110"/>
      <c r="X230" s="110"/>
      <c r="Y230" s="110"/>
      <c r="Z230" s="104"/>
      <c r="AA230" s="104"/>
      <c r="AB230" s="104"/>
      <c r="AC230" s="104"/>
      <c r="AD230" s="104"/>
      <c r="AE230" s="104"/>
      <c r="AF230" s="104"/>
      <c r="AG230" s="104" t="s">
        <v>135</v>
      </c>
      <c r="AH230" s="104">
        <v>0</v>
      </c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</row>
    <row r="231" spans="1:60" outlineLevel="2">
      <c r="A231" s="107"/>
      <c r="B231" s="108"/>
      <c r="C231" s="116" t="s">
        <v>242</v>
      </c>
      <c r="D231" s="111"/>
      <c r="E231" s="112">
        <v>44.85</v>
      </c>
      <c r="F231" s="110"/>
      <c r="G231" s="110"/>
      <c r="H231" s="110"/>
      <c r="I231" s="110"/>
      <c r="J231" s="110"/>
      <c r="K231" s="110"/>
      <c r="L231" s="110"/>
      <c r="M231" s="110"/>
      <c r="N231" s="109"/>
      <c r="O231" s="109"/>
      <c r="P231" s="109"/>
      <c r="Q231" s="109"/>
      <c r="R231" s="110"/>
      <c r="S231" s="110"/>
      <c r="T231" s="110"/>
      <c r="U231" s="110"/>
      <c r="V231" s="110"/>
      <c r="W231" s="110"/>
      <c r="X231" s="110"/>
      <c r="Y231" s="110"/>
      <c r="Z231" s="104"/>
      <c r="AA231" s="104"/>
      <c r="AB231" s="104"/>
      <c r="AC231" s="104"/>
      <c r="AD231" s="104"/>
      <c r="AE231" s="104"/>
      <c r="AF231" s="104"/>
      <c r="AG231" s="104" t="s">
        <v>135</v>
      </c>
      <c r="AH231" s="104">
        <v>0</v>
      </c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</row>
    <row r="232" spans="1:60" outlineLevel="2">
      <c r="A232" s="107"/>
      <c r="B232" s="108"/>
      <c r="C232" s="116" t="s">
        <v>243</v>
      </c>
      <c r="D232" s="111"/>
      <c r="E232" s="112">
        <v>90.74</v>
      </c>
      <c r="F232" s="110"/>
      <c r="G232" s="110"/>
      <c r="H232" s="110"/>
      <c r="I232" s="110"/>
      <c r="J232" s="110"/>
      <c r="K232" s="110"/>
      <c r="L232" s="110"/>
      <c r="M232" s="110"/>
      <c r="N232" s="109"/>
      <c r="O232" s="109"/>
      <c r="P232" s="109"/>
      <c r="Q232" s="109"/>
      <c r="R232" s="110"/>
      <c r="S232" s="110"/>
      <c r="T232" s="110"/>
      <c r="U232" s="110"/>
      <c r="V232" s="110"/>
      <c r="W232" s="110"/>
      <c r="X232" s="110"/>
      <c r="Y232" s="110"/>
      <c r="Z232" s="104"/>
      <c r="AA232" s="104"/>
      <c r="AB232" s="104"/>
      <c r="AC232" s="104"/>
      <c r="AD232" s="104"/>
      <c r="AE232" s="104"/>
      <c r="AF232" s="104"/>
      <c r="AG232" s="104" t="s">
        <v>135</v>
      </c>
      <c r="AH232" s="104">
        <v>0</v>
      </c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</row>
    <row r="233" spans="1:60" outlineLevel="2">
      <c r="A233" s="107"/>
      <c r="B233" s="108"/>
      <c r="C233" s="116" t="s">
        <v>244</v>
      </c>
      <c r="D233" s="111"/>
      <c r="E233" s="112">
        <v>35.880000000000003</v>
      </c>
      <c r="F233" s="110"/>
      <c r="G233" s="110"/>
      <c r="H233" s="110"/>
      <c r="I233" s="110"/>
      <c r="J233" s="110"/>
      <c r="K233" s="110"/>
      <c r="L233" s="110"/>
      <c r="M233" s="110"/>
      <c r="N233" s="109"/>
      <c r="O233" s="109"/>
      <c r="P233" s="109"/>
      <c r="Q233" s="109"/>
      <c r="R233" s="110"/>
      <c r="S233" s="110"/>
      <c r="T233" s="110"/>
      <c r="U233" s="110"/>
      <c r="V233" s="110"/>
      <c r="W233" s="110"/>
      <c r="X233" s="110"/>
      <c r="Y233" s="110"/>
      <c r="Z233" s="104"/>
      <c r="AA233" s="104"/>
      <c r="AB233" s="104"/>
      <c r="AC233" s="104"/>
      <c r="AD233" s="104"/>
      <c r="AE233" s="104"/>
      <c r="AF233" s="104"/>
      <c r="AG233" s="104" t="s">
        <v>135</v>
      </c>
      <c r="AH233" s="104">
        <v>0</v>
      </c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</row>
    <row r="234" spans="1:60" outlineLevel="2">
      <c r="A234" s="107"/>
      <c r="B234" s="108"/>
      <c r="C234" s="116" t="s">
        <v>245</v>
      </c>
      <c r="D234" s="111"/>
      <c r="E234" s="112">
        <v>22.1</v>
      </c>
      <c r="F234" s="110"/>
      <c r="G234" s="110"/>
      <c r="H234" s="110"/>
      <c r="I234" s="110"/>
      <c r="J234" s="110"/>
      <c r="K234" s="110"/>
      <c r="L234" s="110"/>
      <c r="M234" s="110"/>
      <c r="N234" s="109"/>
      <c r="O234" s="109"/>
      <c r="P234" s="109"/>
      <c r="Q234" s="109"/>
      <c r="R234" s="110"/>
      <c r="S234" s="110"/>
      <c r="T234" s="110"/>
      <c r="U234" s="110"/>
      <c r="V234" s="110"/>
      <c r="W234" s="110"/>
      <c r="X234" s="110"/>
      <c r="Y234" s="110"/>
      <c r="Z234" s="104"/>
      <c r="AA234" s="104"/>
      <c r="AB234" s="104"/>
      <c r="AC234" s="104"/>
      <c r="AD234" s="104"/>
      <c r="AE234" s="104"/>
      <c r="AF234" s="104"/>
      <c r="AG234" s="104" t="s">
        <v>135</v>
      </c>
      <c r="AH234" s="104">
        <v>0</v>
      </c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</row>
    <row r="235" spans="1:60" outlineLevel="2">
      <c r="A235" s="107"/>
      <c r="B235" s="108"/>
      <c r="C235" s="116" t="s">
        <v>246</v>
      </c>
      <c r="D235" s="111"/>
      <c r="E235" s="112">
        <v>21.84</v>
      </c>
      <c r="F235" s="110"/>
      <c r="G235" s="110"/>
      <c r="H235" s="110"/>
      <c r="I235" s="110"/>
      <c r="J235" s="110"/>
      <c r="K235" s="110"/>
      <c r="L235" s="110"/>
      <c r="M235" s="110"/>
      <c r="N235" s="109"/>
      <c r="O235" s="109"/>
      <c r="P235" s="109"/>
      <c r="Q235" s="109"/>
      <c r="R235" s="110"/>
      <c r="S235" s="110"/>
      <c r="T235" s="110"/>
      <c r="U235" s="110"/>
      <c r="V235" s="110"/>
      <c r="W235" s="110"/>
      <c r="X235" s="110"/>
      <c r="Y235" s="110"/>
      <c r="Z235" s="104"/>
      <c r="AA235" s="104"/>
      <c r="AB235" s="104"/>
      <c r="AC235" s="104"/>
      <c r="AD235" s="104"/>
      <c r="AE235" s="104"/>
      <c r="AF235" s="104"/>
      <c r="AG235" s="104" t="s">
        <v>135</v>
      </c>
      <c r="AH235" s="104">
        <v>0</v>
      </c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</row>
    <row r="236" spans="1:60" outlineLevel="2">
      <c r="A236" s="107"/>
      <c r="B236" s="108"/>
      <c r="C236" s="116" t="s">
        <v>247</v>
      </c>
      <c r="D236" s="111"/>
      <c r="E236" s="112">
        <v>36.92</v>
      </c>
      <c r="F236" s="110"/>
      <c r="G236" s="110"/>
      <c r="H236" s="110"/>
      <c r="I236" s="110"/>
      <c r="J236" s="110"/>
      <c r="K236" s="110"/>
      <c r="L236" s="110"/>
      <c r="M236" s="110"/>
      <c r="N236" s="109"/>
      <c r="O236" s="109"/>
      <c r="P236" s="109"/>
      <c r="Q236" s="109"/>
      <c r="R236" s="110"/>
      <c r="S236" s="110"/>
      <c r="T236" s="110"/>
      <c r="U236" s="110"/>
      <c r="V236" s="110"/>
      <c r="W236" s="110"/>
      <c r="X236" s="110"/>
      <c r="Y236" s="110"/>
      <c r="Z236" s="104"/>
      <c r="AA236" s="104"/>
      <c r="AB236" s="104"/>
      <c r="AC236" s="104"/>
      <c r="AD236" s="104"/>
      <c r="AE236" s="104"/>
      <c r="AF236" s="104"/>
      <c r="AG236" s="104" t="s">
        <v>135</v>
      </c>
      <c r="AH236" s="104">
        <v>0</v>
      </c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</row>
    <row r="237" spans="1:60" outlineLevel="2">
      <c r="A237" s="107"/>
      <c r="B237" s="108"/>
      <c r="C237" s="116" t="s">
        <v>248</v>
      </c>
      <c r="D237" s="111"/>
      <c r="E237" s="112">
        <v>90.74</v>
      </c>
      <c r="F237" s="110"/>
      <c r="G237" s="110"/>
      <c r="H237" s="110"/>
      <c r="I237" s="110"/>
      <c r="J237" s="110"/>
      <c r="K237" s="110"/>
      <c r="L237" s="110"/>
      <c r="M237" s="110"/>
      <c r="N237" s="109"/>
      <c r="O237" s="109"/>
      <c r="P237" s="109"/>
      <c r="Q237" s="109"/>
      <c r="R237" s="110"/>
      <c r="S237" s="110"/>
      <c r="T237" s="110"/>
      <c r="U237" s="110"/>
      <c r="V237" s="110"/>
      <c r="W237" s="110"/>
      <c r="X237" s="110"/>
      <c r="Y237" s="110"/>
      <c r="Z237" s="104"/>
      <c r="AA237" s="104"/>
      <c r="AB237" s="104"/>
      <c r="AC237" s="104"/>
      <c r="AD237" s="104"/>
      <c r="AE237" s="104"/>
      <c r="AF237" s="104"/>
      <c r="AG237" s="104" t="s">
        <v>135</v>
      </c>
      <c r="AH237" s="104">
        <v>0</v>
      </c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</row>
    <row r="238" spans="1:60" outlineLevel="2">
      <c r="A238" s="107"/>
      <c r="B238" s="108"/>
      <c r="C238" s="116" t="s">
        <v>249</v>
      </c>
      <c r="D238" s="111"/>
      <c r="E238" s="112">
        <v>49.14</v>
      </c>
      <c r="F238" s="110"/>
      <c r="G238" s="110"/>
      <c r="H238" s="110"/>
      <c r="I238" s="110"/>
      <c r="J238" s="110"/>
      <c r="K238" s="110"/>
      <c r="L238" s="110"/>
      <c r="M238" s="110"/>
      <c r="N238" s="109"/>
      <c r="O238" s="109"/>
      <c r="P238" s="109"/>
      <c r="Q238" s="109"/>
      <c r="R238" s="110"/>
      <c r="S238" s="110"/>
      <c r="T238" s="110"/>
      <c r="U238" s="110"/>
      <c r="V238" s="110"/>
      <c r="W238" s="110"/>
      <c r="X238" s="110"/>
      <c r="Y238" s="110"/>
      <c r="Z238" s="104"/>
      <c r="AA238" s="104"/>
      <c r="AB238" s="104"/>
      <c r="AC238" s="104"/>
      <c r="AD238" s="104"/>
      <c r="AE238" s="104"/>
      <c r="AF238" s="104"/>
      <c r="AG238" s="104" t="s">
        <v>135</v>
      </c>
      <c r="AH238" s="104">
        <v>0</v>
      </c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</row>
    <row r="239" spans="1:60" outlineLevel="2">
      <c r="A239" s="107"/>
      <c r="B239" s="108"/>
      <c r="C239" s="116" t="s">
        <v>250</v>
      </c>
      <c r="D239" s="111"/>
      <c r="E239" s="112">
        <v>43.42</v>
      </c>
      <c r="F239" s="110"/>
      <c r="G239" s="110"/>
      <c r="H239" s="110"/>
      <c r="I239" s="110"/>
      <c r="J239" s="110"/>
      <c r="K239" s="110"/>
      <c r="L239" s="110"/>
      <c r="M239" s="110"/>
      <c r="N239" s="109"/>
      <c r="O239" s="109"/>
      <c r="P239" s="109"/>
      <c r="Q239" s="109"/>
      <c r="R239" s="110"/>
      <c r="S239" s="110"/>
      <c r="T239" s="110"/>
      <c r="U239" s="110"/>
      <c r="V239" s="110"/>
      <c r="W239" s="110"/>
      <c r="X239" s="110"/>
      <c r="Y239" s="110"/>
      <c r="Z239" s="104"/>
      <c r="AA239" s="104"/>
      <c r="AB239" s="104"/>
      <c r="AC239" s="104"/>
      <c r="AD239" s="104"/>
      <c r="AE239" s="104"/>
      <c r="AF239" s="104"/>
      <c r="AG239" s="104" t="s">
        <v>135</v>
      </c>
      <c r="AH239" s="104">
        <v>0</v>
      </c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</row>
    <row r="240" spans="1:60" outlineLevel="2">
      <c r="A240" s="107"/>
      <c r="B240" s="108"/>
      <c r="C240" s="116" t="s">
        <v>251</v>
      </c>
      <c r="D240" s="111"/>
      <c r="E240" s="112">
        <v>55.12</v>
      </c>
      <c r="F240" s="110"/>
      <c r="G240" s="110"/>
      <c r="H240" s="110"/>
      <c r="I240" s="110"/>
      <c r="J240" s="110"/>
      <c r="K240" s="110"/>
      <c r="L240" s="110"/>
      <c r="M240" s="110"/>
      <c r="N240" s="109"/>
      <c r="O240" s="109"/>
      <c r="P240" s="109"/>
      <c r="Q240" s="109"/>
      <c r="R240" s="110"/>
      <c r="S240" s="110"/>
      <c r="T240" s="110"/>
      <c r="U240" s="110"/>
      <c r="V240" s="110"/>
      <c r="W240" s="110"/>
      <c r="X240" s="110"/>
      <c r="Y240" s="110"/>
      <c r="Z240" s="104"/>
      <c r="AA240" s="104"/>
      <c r="AB240" s="104"/>
      <c r="AC240" s="104"/>
      <c r="AD240" s="104"/>
      <c r="AE240" s="104"/>
      <c r="AF240" s="104"/>
      <c r="AG240" s="104" t="s">
        <v>135</v>
      </c>
      <c r="AH240" s="104">
        <v>0</v>
      </c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</row>
    <row r="241" spans="1:60" outlineLevel="2">
      <c r="A241" s="107"/>
      <c r="B241" s="108"/>
      <c r="C241" s="116" t="s">
        <v>252</v>
      </c>
      <c r="D241" s="111"/>
      <c r="E241" s="112">
        <v>40.56</v>
      </c>
      <c r="F241" s="110"/>
      <c r="G241" s="110"/>
      <c r="H241" s="110"/>
      <c r="I241" s="110"/>
      <c r="J241" s="110"/>
      <c r="K241" s="110"/>
      <c r="L241" s="110"/>
      <c r="M241" s="110"/>
      <c r="N241" s="109"/>
      <c r="O241" s="109"/>
      <c r="P241" s="109"/>
      <c r="Q241" s="109"/>
      <c r="R241" s="110"/>
      <c r="S241" s="110"/>
      <c r="T241" s="110"/>
      <c r="U241" s="110"/>
      <c r="V241" s="110"/>
      <c r="W241" s="110"/>
      <c r="X241" s="110"/>
      <c r="Y241" s="110"/>
      <c r="Z241" s="104"/>
      <c r="AA241" s="104"/>
      <c r="AB241" s="104"/>
      <c r="AC241" s="104"/>
      <c r="AD241" s="104"/>
      <c r="AE241" s="104"/>
      <c r="AF241" s="104"/>
      <c r="AG241" s="104" t="s">
        <v>135</v>
      </c>
      <c r="AH241" s="104">
        <v>0</v>
      </c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</row>
    <row r="242" spans="1:60" outlineLevel="2">
      <c r="A242" s="107"/>
      <c r="B242" s="108"/>
      <c r="C242" s="116" t="s">
        <v>253</v>
      </c>
      <c r="D242" s="111"/>
      <c r="E242" s="112">
        <v>31.72</v>
      </c>
      <c r="F242" s="110"/>
      <c r="G242" s="110"/>
      <c r="H242" s="110"/>
      <c r="I242" s="110"/>
      <c r="J242" s="110"/>
      <c r="K242" s="110"/>
      <c r="L242" s="110"/>
      <c r="M242" s="110"/>
      <c r="N242" s="109"/>
      <c r="O242" s="109"/>
      <c r="P242" s="109"/>
      <c r="Q242" s="109"/>
      <c r="R242" s="110"/>
      <c r="S242" s="110"/>
      <c r="T242" s="110"/>
      <c r="U242" s="110"/>
      <c r="V242" s="110"/>
      <c r="W242" s="110"/>
      <c r="X242" s="110"/>
      <c r="Y242" s="110"/>
      <c r="Z242" s="104"/>
      <c r="AA242" s="104"/>
      <c r="AB242" s="104"/>
      <c r="AC242" s="104"/>
      <c r="AD242" s="104"/>
      <c r="AE242" s="104"/>
      <c r="AF242" s="104"/>
      <c r="AG242" s="104" t="s">
        <v>135</v>
      </c>
      <c r="AH242" s="104">
        <v>0</v>
      </c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</row>
    <row r="243" spans="1:60" outlineLevel="2">
      <c r="A243" s="107"/>
      <c r="B243" s="108"/>
      <c r="C243" s="116" t="s">
        <v>254</v>
      </c>
      <c r="D243" s="111"/>
      <c r="E243" s="112">
        <v>37.96</v>
      </c>
      <c r="F243" s="110"/>
      <c r="G243" s="110"/>
      <c r="H243" s="110"/>
      <c r="I243" s="110"/>
      <c r="J243" s="110"/>
      <c r="K243" s="110"/>
      <c r="L243" s="110"/>
      <c r="M243" s="110"/>
      <c r="N243" s="109"/>
      <c r="O243" s="109"/>
      <c r="P243" s="109"/>
      <c r="Q243" s="109"/>
      <c r="R243" s="110"/>
      <c r="S243" s="110"/>
      <c r="T243" s="110"/>
      <c r="U243" s="110"/>
      <c r="V243" s="110"/>
      <c r="W243" s="110"/>
      <c r="X243" s="110"/>
      <c r="Y243" s="110"/>
      <c r="Z243" s="104"/>
      <c r="AA243" s="104"/>
      <c r="AB243" s="104"/>
      <c r="AC243" s="104"/>
      <c r="AD243" s="104"/>
      <c r="AE243" s="104"/>
      <c r="AF243" s="104"/>
      <c r="AG243" s="104" t="s">
        <v>135</v>
      </c>
      <c r="AH243" s="104">
        <v>0</v>
      </c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</row>
    <row r="244" spans="1:60" outlineLevel="2">
      <c r="A244" s="107"/>
      <c r="B244" s="108"/>
      <c r="C244" s="116" t="s">
        <v>255</v>
      </c>
      <c r="D244" s="111"/>
      <c r="E244" s="112">
        <v>448.92</v>
      </c>
      <c r="F244" s="110"/>
      <c r="G244" s="110"/>
      <c r="H244" s="110"/>
      <c r="I244" s="110"/>
      <c r="J244" s="110"/>
      <c r="K244" s="110"/>
      <c r="L244" s="110"/>
      <c r="M244" s="110"/>
      <c r="N244" s="109"/>
      <c r="O244" s="109"/>
      <c r="P244" s="109"/>
      <c r="Q244" s="109"/>
      <c r="R244" s="110"/>
      <c r="S244" s="110"/>
      <c r="T244" s="110"/>
      <c r="U244" s="110"/>
      <c r="V244" s="110"/>
      <c r="W244" s="110"/>
      <c r="X244" s="110"/>
      <c r="Y244" s="110"/>
      <c r="Z244" s="104"/>
      <c r="AA244" s="104"/>
      <c r="AB244" s="104"/>
      <c r="AC244" s="104"/>
      <c r="AD244" s="104"/>
      <c r="AE244" s="104"/>
      <c r="AF244" s="104"/>
      <c r="AG244" s="104" t="s">
        <v>135</v>
      </c>
      <c r="AH244" s="104">
        <v>0</v>
      </c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</row>
    <row r="245" spans="1:60" outlineLevel="2">
      <c r="A245" s="107"/>
      <c r="B245" s="108"/>
      <c r="C245" s="116" t="s">
        <v>256</v>
      </c>
      <c r="D245" s="111"/>
      <c r="E245" s="112">
        <v>32.24</v>
      </c>
      <c r="F245" s="110"/>
      <c r="G245" s="110"/>
      <c r="H245" s="110"/>
      <c r="I245" s="110"/>
      <c r="J245" s="110"/>
      <c r="K245" s="110"/>
      <c r="L245" s="110"/>
      <c r="M245" s="110"/>
      <c r="N245" s="109"/>
      <c r="O245" s="109"/>
      <c r="P245" s="109"/>
      <c r="Q245" s="109"/>
      <c r="R245" s="110"/>
      <c r="S245" s="110"/>
      <c r="T245" s="110"/>
      <c r="U245" s="110"/>
      <c r="V245" s="110"/>
      <c r="W245" s="110"/>
      <c r="X245" s="110"/>
      <c r="Y245" s="110"/>
      <c r="Z245" s="104"/>
      <c r="AA245" s="104"/>
      <c r="AB245" s="104"/>
      <c r="AC245" s="104"/>
      <c r="AD245" s="104"/>
      <c r="AE245" s="104"/>
      <c r="AF245" s="104"/>
      <c r="AG245" s="104" t="s">
        <v>135</v>
      </c>
      <c r="AH245" s="104">
        <v>0</v>
      </c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</row>
    <row r="246" spans="1:60" outlineLevel="2">
      <c r="A246" s="107"/>
      <c r="B246" s="108"/>
      <c r="C246" s="116" t="s">
        <v>257</v>
      </c>
      <c r="D246" s="111"/>
      <c r="E246" s="112">
        <v>53.04</v>
      </c>
      <c r="F246" s="110"/>
      <c r="G246" s="110"/>
      <c r="H246" s="110"/>
      <c r="I246" s="110"/>
      <c r="J246" s="110"/>
      <c r="K246" s="110"/>
      <c r="L246" s="110"/>
      <c r="M246" s="110"/>
      <c r="N246" s="109"/>
      <c r="O246" s="109"/>
      <c r="P246" s="109"/>
      <c r="Q246" s="109"/>
      <c r="R246" s="110"/>
      <c r="S246" s="110"/>
      <c r="T246" s="110"/>
      <c r="U246" s="110"/>
      <c r="V246" s="110"/>
      <c r="W246" s="110"/>
      <c r="X246" s="110"/>
      <c r="Y246" s="110"/>
      <c r="Z246" s="104"/>
      <c r="AA246" s="104"/>
      <c r="AB246" s="104"/>
      <c r="AC246" s="104"/>
      <c r="AD246" s="104"/>
      <c r="AE246" s="104"/>
      <c r="AF246" s="104"/>
      <c r="AG246" s="104" t="s">
        <v>135</v>
      </c>
      <c r="AH246" s="104">
        <v>0</v>
      </c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</row>
    <row r="247" spans="1:60" outlineLevel="2">
      <c r="A247" s="107"/>
      <c r="B247" s="108"/>
      <c r="C247" s="116" t="s">
        <v>258</v>
      </c>
      <c r="D247" s="111"/>
      <c r="E247" s="112">
        <v>145.19999999999999</v>
      </c>
      <c r="F247" s="110"/>
      <c r="G247" s="110"/>
      <c r="H247" s="110"/>
      <c r="I247" s="110"/>
      <c r="J247" s="110"/>
      <c r="K247" s="110"/>
      <c r="L247" s="110"/>
      <c r="M247" s="110"/>
      <c r="N247" s="109"/>
      <c r="O247" s="109"/>
      <c r="P247" s="109"/>
      <c r="Q247" s="109"/>
      <c r="R247" s="110"/>
      <c r="S247" s="110"/>
      <c r="T247" s="110"/>
      <c r="U247" s="110"/>
      <c r="V247" s="110"/>
      <c r="W247" s="110"/>
      <c r="X247" s="110"/>
      <c r="Y247" s="110"/>
      <c r="Z247" s="104"/>
      <c r="AA247" s="104"/>
      <c r="AB247" s="104"/>
      <c r="AC247" s="104"/>
      <c r="AD247" s="104"/>
      <c r="AE247" s="104"/>
      <c r="AF247" s="104"/>
      <c r="AG247" s="104" t="s">
        <v>135</v>
      </c>
      <c r="AH247" s="104">
        <v>0</v>
      </c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</row>
    <row r="248" spans="1:60" outlineLevel="2">
      <c r="A248" s="107"/>
      <c r="B248" s="108"/>
      <c r="C248" s="116" t="s">
        <v>259</v>
      </c>
      <c r="D248" s="111"/>
      <c r="E248" s="112">
        <v>54.34</v>
      </c>
      <c r="F248" s="110"/>
      <c r="G248" s="110"/>
      <c r="H248" s="110"/>
      <c r="I248" s="110"/>
      <c r="J248" s="110"/>
      <c r="K248" s="110"/>
      <c r="L248" s="110"/>
      <c r="M248" s="110"/>
      <c r="N248" s="109"/>
      <c r="O248" s="109"/>
      <c r="P248" s="109"/>
      <c r="Q248" s="109"/>
      <c r="R248" s="110"/>
      <c r="S248" s="110"/>
      <c r="T248" s="110"/>
      <c r="U248" s="110"/>
      <c r="V248" s="110"/>
      <c r="W248" s="110"/>
      <c r="X248" s="110"/>
      <c r="Y248" s="110"/>
      <c r="Z248" s="104"/>
      <c r="AA248" s="104"/>
      <c r="AB248" s="104"/>
      <c r="AC248" s="104"/>
      <c r="AD248" s="104"/>
      <c r="AE248" s="104"/>
      <c r="AF248" s="104"/>
      <c r="AG248" s="104" t="s">
        <v>135</v>
      </c>
      <c r="AH248" s="104">
        <v>0</v>
      </c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</row>
    <row r="249" spans="1:60" outlineLevel="2">
      <c r="A249" s="107"/>
      <c r="B249" s="108"/>
      <c r="C249" s="116" t="s">
        <v>260</v>
      </c>
      <c r="D249" s="111"/>
      <c r="E249" s="112">
        <v>20.28</v>
      </c>
      <c r="F249" s="110"/>
      <c r="G249" s="110"/>
      <c r="H249" s="110"/>
      <c r="I249" s="110"/>
      <c r="J249" s="110"/>
      <c r="K249" s="110"/>
      <c r="L249" s="110"/>
      <c r="M249" s="110"/>
      <c r="N249" s="109"/>
      <c r="O249" s="109"/>
      <c r="P249" s="109"/>
      <c r="Q249" s="109"/>
      <c r="R249" s="110"/>
      <c r="S249" s="110"/>
      <c r="T249" s="110"/>
      <c r="U249" s="110"/>
      <c r="V249" s="110"/>
      <c r="W249" s="110"/>
      <c r="X249" s="110"/>
      <c r="Y249" s="110"/>
      <c r="Z249" s="104"/>
      <c r="AA249" s="104"/>
      <c r="AB249" s="104"/>
      <c r="AC249" s="104"/>
      <c r="AD249" s="104"/>
      <c r="AE249" s="104"/>
      <c r="AF249" s="104"/>
      <c r="AG249" s="104" t="s">
        <v>135</v>
      </c>
      <c r="AH249" s="104">
        <v>0</v>
      </c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</row>
    <row r="250" spans="1:60" outlineLevel="2">
      <c r="A250" s="107"/>
      <c r="B250" s="108"/>
      <c r="C250" s="116" t="s">
        <v>261</v>
      </c>
      <c r="D250" s="111"/>
      <c r="E250" s="112">
        <v>37.96</v>
      </c>
      <c r="F250" s="110"/>
      <c r="G250" s="110"/>
      <c r="H250" s="110"/>
      <c r="I250" s="110"/>
      <c r="J250" s="110"/>
      <c r="K250" s="110"/>
      <c r="L250" s="110"/>
      <c r="M250" s="110"/>
      <c r="N250" s="109"/>
      <c r="O250" s="109"/>
      <c r="P250" s="109"/>
      <c r="Q250" s="109"/>
      <c r="R250" s="110"/>
      <c r="S250" s="110"/>
      <c r="T250" s="110"/>
      <c r="U250" s="110"/>
      <c r="V250" s="110"/>
      <c r="W250" s="110"/>
      <c r="X250" s="110"/>
      <c r="Y250" s="110"/>
      <c r="Z250" s="104"/>
      <c r="AA250" s="104"/>
      <c r="AB250" s="104"/>
      <c r="AC250" s="104"/>
      <c r="AD250" s="104"/>
      <c r="AE250" s="104"/>
      <c r="AF250" s="104"/>
      <c r="AG250" s="104" t="s">
        <v>135</v>
      </c>
      <c r="AH250" s="104">
        <v>0</v>
      </c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</row>
    <row r="251" spans="1:60" outlineLevel="2">
      <c r="A251" s="107"/>
      <c r="B251" s="108"/>
      <c r="C251" s="116" t="s">
        <v>262</v>
      </c>
      <c r="D251" s="111"/>
      <c r="E251" s="112">
        <v>31.2</v>
      </c>
      <c r="F251" s="110"/>
      <c r="G251" s="110"/>
      <c r="H251" s="110"/>
      <c r="I251" s="110"/>
      <c r="J251" s="110"/>
      <c r="K251" s="110"/>
      <c r="L251" s="110"/>
      <c r="M251" s="110"/>
      <c r="N251" s="109"/>
      <c r="O251" s="109"/>
      <c r="P251" s="109"/>
      <c r="Q251" s="109"/>
      <c r="R251" s="110"/>
      <c r="S251" s="110"/>
      <c r="T251" s="110"/>
      <c r="U251" s="110"/>
      <c r="V251" s="110"/>
      <c r="W251" s="110"/>
      <c r="X251" s="110"/>
      <c r="Y251" s="110"/>
      <c r="Z251" s="104"/>
      <c r="AA251" s="104"/>
      <c r="AB251" s="104"/>
      <c r="AC251" s="104"/>
      <c r="AD251" s="104"/>
      <c r="AE251" s="104"/>
      <c r="AF251" s="104"/>
      <c r="AG251" s="104" t="s">
        <v>135</v>
      </c>
      <c r="AH251" s="104">
        <v>0</v>
      </c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</row>
    <row r="252" spans="1:60" outlineLevel="2">
      <c r="A252" s="107"/>
      <c r="B252" s="108"/>
      <c r="C252" s="116" t="s">
        <v>263</v>
      </c>
      <c r="D252" s="111"/>
      <c r="E252" s="112">
        <v>20.8</v>
      </c>
      <c r="F252" s="110"/>
      <c r="G252" s="110"/>
      <c r="H252" s="110"/>
      <c r="I252" s="110"/>
      <c r="J252" s="110"/>
      <c r="K252" s="110"/>
      <c r="L252" s="110"/>
      <c r="M252" s="110"/>
      <c r="N252" s="109"/>
      <c r="O252" s="109"/>
      <c r="P252" s="109"/>
      <c r="Q252" s="109"/>
      <c r="R252" s="110"/>
      <c r="S252" s="110"/>
      <c r="T252" s="110"/>
      <c r="U252" s="110"/>
      <c r="V252" s="110"/>
      <c r="W252" s="110"/>
      <c r="X252" s="110"/>
      <c r="Y252" s="110"/>
      <c r="Z252" s="104"/>
      <c r="AA252" s="104"/>
      <c r="AB252" s="104"/>
      <c r="AC252" s="104"/>
      <c r="AD252" s="104"/>
      <c r="AE252" s="104"/>
      <c r="AF252" s="104"/>
      <c r="AG252" s="104" t="s">
        <v>135</v>
      </c>
      <c r="AH252" s="104">
        <v>0</v>
      </c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</row>
    <row r="253" spans="1:60" outlineLevel="2">
      <c r="A253" s="107"/>
      <c r="B253" s="108"/>
      <c r="C253" s="116" t="s">
        <v>264</v>
      </c>
      <c r="D253" s="111"/>
      <c r="E253" s="112">
        <v>16.12</v>
      </c>
      <c r="F253" s="110"/>
      <c r="G253" s="110"/>
      <c r="H253" s="110"/>
      <c r="I253" s="110"/>
      <c r="J253" s="110"/>
      <c r="K253" s="110"/>
      <c r="L253" s="110"/>
      <c r="M253" s="110"/>
      <c r="N253" s="109"/>
      <c r="O253" s="109"/>
      <c r="P253" s="109"/>
      <c r="Q253" s="109"/>
      <c r="R253" s="110"/>
      <c r="S253" s="110"/>
      <c r="T253" s="110"/>
      <c r="U253" s="110"/>
      <c r="V253" s="110"/>
      <c r="W253" s="110"/>
      <c r="X253" s="110"/>
      <c r="Y253" s="110"/>
      <c r="Z253" s="104"/>
      <c r="AA253" s="104"/>
      <c r="AB253" s="104"/>
      <c r="AC253" s="104"/>
      <c r="AD253" s="104"/>
      <c r="AE253" s="104"/>
      <c r="AF253" s="104"/>
      <c r="AG253" s="104" t="s">
        <v>135</v>
      </c>
      <c r="AH253" s="104">
        <v>0</v>
      </c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</row>
    <row r="254" spans="1:60" outlineLevel="2">
      <c r="A254" s="107"/>
      <c r="B254" s="108"/>
      <c r="C254" s="116" t="s">
        <v>265</v>
      </c>
      <c r="D254" s="111"/>
      <c r="E254" s="112">
        <v>7.8</v>
      </c>
      <c r="F254" s="110"/>
      <c r="G254" s="110"/>
      <c r="H254" s="110"/>
      <c r="I254" s="110"/>
      <c r="J254" s="110"/>
      <c r="K254" s="110"/>
      <c r="L254" s="110"/>
      <c r="M254" s="110"/>
      <c r="N254" s="109"/>
      <c r="O254" s="109"/>
      <c r="P254" s="109"/>
      <c r="Q254" s="109"/>
      <c r="R254" s="110"/>
      <c r="S254" s="110"/>
      <c r="T254" s="110"/>
      <c r="U254" s="110"/>
      <c r="V254" s="110"/>
      <c r="W254" s="110"/>
      <c r="X254" s="110"/>
      <c r="Y254" s="110"/>
      <c r="Z254" s="104"/>
      <c r="AA254" s="104"/>
      <c r="AB254" s="104"/>
      <c r="AC254" s="104"/>
      <c r="AD254" s="104"/>
      <c r="AE254" s="104"/>
      <c r="AF254" s="104"/>
      <c r="AG254" s="104" t="s">
        <v>135</v>
      </c>
      <c r="AH254" s="104">
        <v>0</v>
      </c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</row>
    <row r="255" spans="1:60" outlineLevel="2">
      <c r="A255" s="107"/>
      <c r="B255" s="108"/>
      <c r="C255" s="116" t="s">
        <v>266</v>
      </c>
      <c r="D255" s="111"/>
      <c r="E255" s="112">
        <v>13</v>
      </c>
      <c r="F255" s="110"/>
      <c r="G255" s="110"/>
      <c r="H255" s="110"/>
      <c r="I255" s="110"/>
      <c r="J255" s="110"/>
      <c r="K255" s="110"/>
      <c r="L255" s="110"/>
      <c r="M255" s="110"/>
      <c r="N255" s="109"/>
      <c r="O255" s="109"/>
      <c r="P255" s="109"/>
      <c r="Q255" s="109"/>
      <c r="R255" s="110"/>
      <c r="S255" s="110"/>
      <c r="T255" s="110"/>
      <c r="U255" s="110"/>
      <c r="V255" s="110"/>
      <c r="W255" s="110"/>
      <c r="X255" s="110"/>
      <c r="Y255" s="110"/>
      <c r="Z255" s="104"/>
      <c r="AA255" s="104"/>
      <c r="AB255" s="104"/>
      <c r="AC255" s="104"/>
      <c r="AD255" s="104"/>
      <c r="AE255" s="104"/>
      <c r="AF255" s="104"/>
      <c r="AG255" s="104" t="s">
        <v>135</v>
      </c>
      <c r="AH255" s="104">
        <v>0</v>
      </c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</row>
    <row r="256" spans="1:60" ht="22.5">
      <c r="A256" s="160">
        <v>45</v>
      </c>
      <c r="B256" s="161" t="s">
        <v>314</v>
      </c>
      <c r="C256" s="162" t="s">
        <v>315</v>
      </c>
      <c r="D256" s="163" t="s">
        <v>145</v>
      </c>
      <c r="E256" s="164">
        <v>1</v>
      </c>
      <c r="F256" s="348"/>
      <c r="G256" s="172">
        <f>F256*E256</f>
        <v>0</v>
      </c>
      <c r="H256" s="110">
        <v>0</v>
      </c>
      <c r="I256" s="110">
        <v>0</v>
      </c>
      <c r="J256" s="110">
        <v>11.8</v>
      </c>
      <c r="K256" s="110">
        <v>11.8</v>
      </c>
      <c r="L256" s="110">
        <v>21</v>
      </c>
      <c r="M256" s="110">
        <v>14.278</v>
      </c>
      <c r="N256" s="109">
        <v>0</v>
      </c>
      <c r="O256" s="109">
        <v>0</v>
      </c>
      <c r="P256" s="109">
        <v>0</v>
      </c>
      <c r="Q256" s="109">
        <v>0</v>
      </c>
      <c r="R256" s="110"/>
      <c r="S256" s="110" t="s">
        <v>130</v>
      </c>
      <c r="T256" s="110" t="s">
        <v>131</v>
      </c>
      <c r="U256" s="110">
        <v>0.03</v>
      </c>
      <c r="V256" s="110">
        <v>0.03</v>
      </c>
      <c r="W256" s="110"/>
      <c r="X256" s="110" t="s">
        <v>132</v>
      </c>
      <c r="Y256" s="110" t="s">
        <v>133</v>
      </c>
      <c r="Z256" s="104"/>
      <c r="AA256" s="104"/>
      <c r="AB256" s="104"/>
      <c r="AC256" s="104"/>
      <c r="AD256" s="104"/>
      <c r="AE256" s="104"/>
      <c r="AF256" s="104"/>
      <c r="AG256" s="104" t="s">
        <v>134</v>
      </c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</row>
    <row r="257" spans="1:60">
      <c r="A257" s="167">
        <v>46</v>
      </c>
      <c r="B257" s="168" t="s">
        <v>316</v>
      </c>
      <c r="C257" s="169" t="s">
        <v>317</v>
      </c>
      <c r="D257" s="170" t="s">
        <v>155</v>
      </c>
      <c r="E257" s="171">
        <v>388.8</v>
      </c>
      <c r="F257" s="347"/>
      <c r="G257" s="172">
        <f>F257*E257</f>
        <v>0</v>
      </c>
      <c r="H257" s="110">
        <v>0</v>
      </c>
      <c r="I257" s="110">
        <v>0</v>
      </c>
      <c r="J257" s="110">
        <v>30.1</v>
      </c>
      <c r="K257" s="110">
        <v>11702.880000000001</v>
      </c>
      <c r="L257" s="110">
        <v>21</v>
      </c>
      <c r="M257" s="110">
        <v>14160.484799999998</v>
      </c>
      <c r="N257" s="109">
        <v>0</v>
      </c>
      <c r="O257" s="109">
        <v>0</v>
      </c>
      <c r="P257" s="109">
        <v>4.0000000000000002E-4</v>
      </c>
      <c r="Q257" s="109">
        <v>0.15552000000000002</v>
      </c>
      <c r="R257" s="110"/>
      <c r="S257" s="110" t="s">
        <v>130</v>
      </c>
      <c r="T257" s="110" t="s">
        <v>131</v>
      </c>
      <c r="U257" s="110">
        <v>7.0000000000000007E-2</v>
      </c>
      <c r="V257" s="110">
        <v>27.216000000000005</v>
      </c>
      <c r="W257" s="110"/>
      <c r="X257" s="110" t="s">
        <v>132</v>
      </c>
      <c r="Y257" s="110" t="s">
        <v>133</v>
      </c>
      <c r="Z257" s="104"/>
      <c r="AA257" s="104"/>
      <c r="AB257" s="104"/>
      <c r="AC257" s="104"/>
      <c r="AD257" s="104"/>
      <c r="AE257" s="104"/>
      <c r="AF257" s="104"/>
      <c r="AG257" s="104" t="s">
        <v>134</v>
      </c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</row>
    <row r="258" spans="1:60" outlineLevel="1">
      <c r="A258" s="107"/>
      <c r="B258" s="108"/>
      <c r="C258" s="116" t="s">
        <v>318</v>
      </c>
      <c r="D258" s="111"/>
      <c r="E258" s="112">
        <v>27.65</v>
      </c>
      <c r="F258" s="110"/>
      <c r="G258" s="110"/>
      <c r="H258" s="110"/>
      <c r="I258" s="110"/>
      <c r="J258" s="110"/>
      <c r="K258" s="110"/>
      <c r="L258" s="110"/>
      <c r="M258" s="110"/>
      <c r="N258" s="109"/>
      <c r="O258" s="109"/>
      <c r="P258" s="109"/>
      <c r="Q258" s="109"/>
      <c r="R258" s="110"/>
      <c r="S258" s="110"/>
      <c r="T258" s="110"/>
      <c r="U258" s="110"/>
      <c r="V258" s="110"/>
      <c r="W258" s="110"/>
      <c r="X258" s="110"/>
      <c r="Y258" s="110"/>
      <c r="Z258" s="104"/>
      <c r="AA258" s="104"/>
      <c r="AB258" s="104"/>
      <c r="AC258" s="104"/>
      <c r="AD258" s="104"/>
      <c r="AE258" s="104"/>
      <c r="AF258" s="104"/>
      <c r="AG258" s="104" t="s">
        <v>135</v>
      </c>
      <c r="AH258" s="104">
        <v>0</v>
      </c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</row>
    <row r="259" spans="1:60" outlineLevel="2">
      <c r="A259" s="107"/>
      <c r="B259" s="108"/>
      <c r="C259" s="116" t="s">
        <v>319</v>
      </c>
      <c r="D259" s="111"/>
      <c r="E259" s="112">
        <v>71.2</v>
      </c>
      <c r="F259" s="110"/>
      <c r="G259" s="110"/>
      <c r="H259" s="110"/>
      <c r="I259" s="110"/>
      <c r="J259" s="110"/>
      <c r="K259" s="110"/>
      <c r="L259" s="110"/>
      <c r="M259" s="110"/>
      <c r="N259" s="109"/>
      <c r="O259" s="109"/>
      <c r="P259" s="109"/>
      <c r="Q259" s="109"/>
      <c r="R259" s="110"/>
      <c r="S259" s="110"/>
      <c r="T259" s="110"/>
      <c r="U259" s="110"/>
      <c r="V259" s="110"/>
      <c r="W259" s="110"/>
      <c r="X259" s="110"/>
      <c r="Y259" s="110"/>
      <c r="Z259" s="104"/>
      <c r="AA259" s="104"/>
      <c r="AB259" s="104"/>
      <c r="AC259" s="104"/>
      <c r="AD259" s="104"/>
      <c r="AE259" s="104"/>
      <c r="AF259" s="104"/>
      <c r="AG259" s="104" t="s">
        <v>135</v>
      </c>
      <c r="AH259" s="104">
        <v>0</v>
      </c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</row>
    <row r="260" spans="1:60" outlineLevel="2">
      <c r="A260" s="107"/>
      <c r="B260" s="108"/>
      <c r="C260" s="116" t="s">
        <v>320</v>
      </c>
      <c r="D260" s="111"/>
      <c r="E260" s="112">
        <v>11.6</v>
      </c>
      <c r="F260" s="110"/>
      <c r="G260" s="110"/>
      <c r="H260" s="110"/>
      <c r="I260" s="110"/>
      <c r="J260" s="110"/>
      <c r="K260" s="110"/>
      <c r="L260" s="110"/>
      <c r="M260" s="110"/>
      <c r="N260" s="109"/>
      <c r="O260" s="109"/>
      <c r="P260" s="109"/>
      <c r="Q260" s="109"/>
      <c r="R260" s="110"/>
      <c r="S260" s="110"/>
      <c r="T260" s="110"/>
      <c r="U260" s="110"/>
      <c r="V260" s="110"/>
      <c r="W260" s="110"/>
      <c r="X260" s="110"/>
      <c r="Y260" s="110"/>
      <c r="Z260" s="104"/>
      <c r="AA260" s="104"/>
      <c r="AB260" s="104"/>
      <c r="AC260" s="104"/>
      <c r="AD260" s="104"/>
      <c r="AE260" s="104"/>
      <c r="AF260" s="104"/>
      <c r="AG260" s="104" t="s">
        <v>135</v>
      </c>
      <c r="AH260" s="104">
        <v>0</v>
      </c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</row>
    <row r="261" spans="1:60" outlineLevel="2">
      <c r="A261" s="107"/>
      <c r="B261" s="108"/>
      <c r="C261" s="116" t="s">
        <v>321</v>
      </c>
      <c r="D261" s="111"/>
      <c r="E261" s="112">
        <v>7.2</v>
      </c>
      <c r="F261" s="110"/>
      <c r="G261" s="110"/>
      <c r="H261" s="110"/>
      <c r="I261" s="110"/>
      <c r="J261" s="110"/>
      <c r="K261" s="110"/>
      <c r="L261" s="110"/>
      <c r="M261" s="110"/>
      <c r="N261" s="109"/>
      <c r="O261" s="109"/>
      <c r="P261" s="109"/>
      <c r="Q261" s="109"/>
      <c r="R261" s="110"/>
      <c r="S261" s="110"/>
      <c r="T261" s="110"/>
      <c r="U261" s="110"/>
      <c r="V261" s="110"/>
      <c r="W261" s="110"/>
      <c r="X261" s="110"/>
      <c r="Y261" s="110"/>
      <c r="Z261" s="104"/>
      <c r="AA261" s="104"/>
      <c r="AB261" s="104"/>
      <c r="AC261" s="104"/>
      <c r="AD261" s="104"/>
      <c r="AE261" s="104"/>
      <c r="AF261" s="104"/>
      <c r="AG261" s="104" t="s">
        <v>135</v>
      </c>
      <c r="AH261" s="104">
        <v>0</v>
      </c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</row>
    <row r="262" spans="1:60" outlineLevel="2">
      <c r="A262" s="107"/>
      <c r="B262" s="108"/>
      <c r="C262" s="116" t="s">
        <v>322</v>
      </c>
      <c r="D262" s="111"/>
      <c r="E262" s="112">
        <v>8.4</v>
      </c>
      <c r="F262" s="110"/>
      <c r="G262" s="110"/>
      <c r="H262" s="110"/>
      <c r="I262" s="110"/>
      <c r="J262" s="110"/>
      <c r="K262" s="110"/>
      <c r="L262" s="110"/>
      <c r="M262" s="110"/>
      <c r="N262" s="109"/>
      <c r="O262" s="109"/>
      <c r="P262" s="109"/>
      <c r="Q262" s="109"/>
      <c r="R262" s="110"/>
      <c r="S262" s="110"/>
      <c r="T262" s="110"/>
      <c r="U262" s="110"/>
      <c r="V262" s="110"/>
      <c r="W262" s="110"/>
      <c r="X262" s="110"/>
      <c r="Y262" s="110"/>
      <c r="Z262" s="104"/>
      <c r="AA262" s="104"/>
      <c r="AB262" s="104"/>
      <c r="AC262" s="104"/>
      <c r="AD262" s="104"/>
      <c r="AE262" s="104"/>
      <c r="AF262" s="104"/>
      <c r="AG262" s="104" t="s">
        <v>135</v>
      </c>
      <c r="AH262" s="104">
        <v>0</v>
      </c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</row>
    <row r="263" spans="1:60" outlineLevel="2">
      <c r="A263" s="107"/>
      <c r="B263" s="108"/>
      <c r="C263" s="116" t="s">
        <v>323</v>
      </c>
      <c r="D263" s="111"/>
      <c r="E263" s="112">
        <v>26.2</v>
      </c>
      <c r="F263" s="110"/>
      <c r="G263" s="110"/>
      <c r="H263" s="110"/>
      <c r="I263" s="110"/>
      <c r="J263" s="110"/>
      <c r="K263" s="110"/>
      <c r="L263" s="110"/>
      <c r="M263" s="110"/>
      <c r="N263" s="109"/>
      <c r="O263" s="109"/>
      <c r="P263" s="109"/>
      <c r="Q263" s="109"/>
      <c r="R263" s="110"/>
      <c r="S263" s="110"/>
      <c r="T263" s="110"/>
      <c r="U263" s="110"/>
      <c r="V263" s="110"/>
      <c r="W263" s="110"/>
      <c r="X263" s="110"/>
      <c r="Y263" s="110"/>
      <c r="Z263" s="104"/>
      <c r="AA263" s="104"/>
      <c r="AB263" s="104"/>
      <c r="AC263" s="104"/>
      <c r="AD263" s="104"/>
      <c r="AE263" s="104"/>
      <c r="AF263" s="104"/>
      <c r="AG263" s="104" t="s">
        <v>135</v>
      </c>
      <c r="AH263" s="104">
        <v>0</v>
      </c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</row>
    <row r="264" spans="1:60" outlineLevel="2">
      <c r="A264" s="107"/>
      <c r="B264" s="108"/>
      <c r="C264" s="116" t="s">
        <v>324</v>
      </c>
      <c r="D264" s="111"/>
      <c r="E264" s="112">
        <v>7.2</v>
      </c>
      <c r="F264" s="110"/>
      <c r="G264" s="110"/>
      <c r="H264" s="110"/>
      <c r="I264" s="110"/>
      <c r="J264" s="110"/>
      <c r="K264" s="110"/>
      <c r="L264" s="110"/>
      <c r="M264" s="110"/>
      <c r="N264" s="109"/>
      <c r="O264" s="109"/>
      <c r="P264" s="109"/>
      <c r="Q264" s="109"/>
      <c r="R264" s="110"/>
      <c r="S264" s="110"/>
      <c r="T264" s="110"/>
      <c r="U264" s="110"/>
      <c r="V264" s="110"/>
      <c r="W264" s="110"/>
      <c r="X264" s="110"/>
      <c r="Y264" s="110"/>
      <c r="Z264" s="104"/>
      <c r="AA264" s="104"/>
      <c r="AB264" s="104"/>
      <c r="AC264" s="104"/>
      <c r="AD264" s="104"/>
      <c r="AE264" s="104"/>
      <c r="AF264" s="104"/>
      <c r="AG264" s="104" t="s">
        <v>135</v>
      </c>
      <c r="AH264" s="104">
        <v>0</v>
      </c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</row>
    <row r="265" spans="1:60" outlineLevel="2">
      <c r="A265" s="107"/>
      <c r="B265" s="108"/>
      <c r="C265" s="116" t="s">
        <v>325</v>
      </c>
      <c r="D265" s="111"/>
      <c r="E265" s="112">
        <v>18.5</v>
      </c>
      <c r="F265" s="110"/>
      <c r="G265" s="110"/>
      <c r="H265" s="110"/>
      <c r="I265" s="110"/>
      <c r="J265" s="110"/>
      <c r="K265" s="110"/>
      <c r="L265" s="110"/>
      <c r="M265" s="110"/>
      <c r="N265" s="109"/>
      <c r="O265" s="109"/>
      <c r="P265" s="109"/>
      <c r="Q265" s="109"/>
      <c r="R265" s="110"/>
      <c r="S265" s="110"/>
      <c r="T265" s="110"/>
      <c r="U265" s="110"/>
      <c r="V265" s="110"/>
      <c r="W265" s="110"/>
      <c r="X265" s="110"/>
      <c r="Y265" s="110"/>
      <c r="Z265" s="104"/>
      <c r="AA265" s="104"/>
      <c r="AB265" s="104"/>
      <c r="AC265" s="104"/>
      <c r="AD265" s="104"/>
      <c r="AE265" s="104"/>
      <c r="AF265" s="104"/>
      <c r="AG265" s="104" t="s">
        <v>135</v>
      </c>
      <c r="AH265" s="104">
        <v>0</v>
      </c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</row>
    <row r="266" spans="1:60" outlineLevel="2">
      <c r="A266" s="107"/>
      <c r="B266" s="108"/>
      <c r="C266" s="116" t="s">
        <v>326</v>
      </c>
      <c r="D266" s="111"/>
      <c r="E266" s="112">
        <v>8.9</v>
      </c>
      <c r="F266" s="110"/>
      <c r="G266" s="110"/>
      <c r="H266" s="110"/>
      <c r="I266" s="110"/>
      <c r="J266" s="110"/>
      <c r="K266" s="110"/>
      <c r="L266" s="110"/>
      <c r="M266" s="110"/>
      <c r="N266" s="109"/>
      <c r="O266" s="109"/>
      <c r="P266" s="109"/>
      <c r="Q266" s="109"/>
      <c r="R266" s="110"/>
      <c r="S266" s="110"/>
      <c r="T266" s="110"/>
      <c r="U266" s="110"/>
      <c r="V266" s="110"/>
      <c r="W266" s="110"/>
      <c r="X266" s="110"/>
      <c r="Y266" s="110"/>
      <c r="Z266" s="104"/>
      <c r="AA266" s="104"/>
      <c r="AB266" s="104"/>
      <c r="AC266" s="104"/>
      <c r="AD266" s="104"/>
      <c r="AE266" s="104"/>
      <c r="AF266" s="104"/>
      <c r="AG266" s="104" t="s">
        <v>135</v>
      </c>
      <c r="AH266" s="104">
        <v>0</v>
      </c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</row>
    <row r="267" spans="1:60" outlineLevel="2">
      <c r="A267" s="107"/>
      <c r="B267" s="108"/>
      <c r="C267" s="116" t="s">
        <v>327</v>
      </c>
      <c r="D267" s="111"/>
      <c r="E267" s="112">
        <v>6.4</v>
      </c>
      <c r="F267" s="110"/>
      <c r="G267" s="110"/>
      <c r="H267" s="110"/>
      <c r="I267" s="110"/>
      <c r="J267" s="110"/>
      <c r="K267" s="110"/>
      <c r="L267" s="110"/>
      <c r="M267" s="110"/>
      <c r="N267" s="109"/>
      <c r="O267" s="109"/>
      <c r="P267" s="109"/>
      <c r="Q267" s="109"/>
      <c r="R267" s="110"/>
      <c r="S267" s="110"/>
      <c r="T267" s="110"/>
      <c r="U267" s="110"/>
      <c r="V267" s="110"/>
      <c r="W267" s="110"/>
      <c r="X267" s="110"/>
      <c r="Y267" s="110"/>
      <c r="Z267" s="104"/>
      <c r="AA267" s="104"/>
      <c r="AB267" s="104"/>
      <c r="AC267" s="104"/>
      <c r="AD267" s="104"/>
      <c r="AE267" s="104"/>
      <c r="AF267" s="104"/>
      <c r="AG267" s="104" t="s">
        <v>135</v>
      </c>
      <c r="AH267" s="104">
        <v>0</v>
      </c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</row>
    <row r="268" spans="1:60" outlineLevel="2">
      <c r="A268" s="107"/>
      <c r="B268" s="108"/>
      <c r="C268" s="116" t="s">
        <v>328</v>
      </c>
      <c r="D268" s="111"/>
      <c r="E268" s="112">
        <v>6.9</v>
      </c>
      <c r="F268" s="110"/>
      <c r="G268" s="110"/>
      <c r="H268" s="110"/>
      <c r="I268" s="110"/>
      <c r="J268" s="110"/>
      <c r="K268" s="110"/>
      <c r="L268" s="110"/>
      <c r="M268" s="110"/>
      <c r="N268" s="109"/>
      <c r="O268" s="109"/>
      <c r="P268" s="109"/>
      <c r="Q268" s="109"/>
      <c r="R268" s="110"/>
      <c r="S268" s="110"/>
      <c r="T268" s="110"/>
      <c r="U268" s="110"/>
      <c r="V268" s="110"/>
      <c r="W268" s="110"/>
      <c r="X268" s="110"/>
      <c r="Y268" s="110"/>
      <c r="Z268" s="104"/>
      <c r="AA268" s="104"/>
      <c r="AB268" s="104"/>
      <c r="AC268" s="104"/>
      <c r="AD268" s="104"/>
      <c r="AE268" s="104"/>
      <c r="AF268" s="104"/>
      <c r="AG268" s="104" t="s">
        <v>135</v>
      </c>
      <c r="AH268" s="104">
        <v>0</v>
      </c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</row>
    <row r="269" spans="1:60" outlineLevel="2">
      <c r="A269" s="107"/>
      <c r="B269" s="108"/>
      <c r="C269" s="116" t="s">
        <v>329</v>
      </c>
      <c r="D269" s="111"/>
      <c r="E269" s="112">
        <v>16.899999999999999</v>
      </c>
      <c r="F269" s="110"/>
      <c r="G269" s="110"/>
      <c r="H269" s="110"/>
      <c r="I269" s="110"/>
      <c r="J269" s="110"/>
      <c r="K269" s="110"/>
      <c r="L269" s="110"/>
      <c r="M269" s="110"/>
      <c r="N269" s="109"/>
      <c r="O269" s="109"/>
      <c r="P269" s="109"/>
      <c r="Q269" s="109"/>
      <c r="R269" s="110"/>
      <c r="S269" s="110"/>
      <c r="T269" s="110"/>
      <c r="U269" s="110"/>
      <c r="V269" s="110"/>
      <c r="W269" s="110"/>
      <c r="X269" s="110"/>
      <c r="Y269" s="110"/>
      <c r="Z269" s="104"/>
      <c r="AA269" s="104"/>
      <c r="AB269" s="104"/>
      <c r="AC269" s="104"/>
      <c r="AD269" s="104"/>
      <c r="AE269" s="104"/>
      <c r="AF269" s="104"/>
      <c r="AG269" s="104" t="s">
        <v>135</v>
      </c>
      <c r="AH269" s="104">
        <v>0</v>
      </c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</row>
    <row r="270" spans="1:60" outlineLevel="2">
      <c r="A270" s="107"/>
      <c r="B270" s="108"/>
      <c r="C270" s="116" t="s">
        <v>330</v>
      </c>
      <c r="D270" s="111"/>
      <c r="E270" s="112">
        <v>17.100000000000001</v>
      </c>
      <c r="F270" s="110"/>
      <c r="G270" s="110"/>
      <c r="H270" s="110"/>
      <c r="I270" s="110"/>
      <c r="J270" s="110"/>
      <c r="K270" s="110"/>
      <c r="L270" s="110"/>
      <c r="M270" s="110"/>
      <c r="N270" s="109"/>
      <c r="O270" s="109"/>
      <c r="P270" s="109"/>
      <c r="Q270" s="109"/>
      <c r="R270" s="110"/>
      <c r="S270" s="110"/>
      <c r="T270" s="110"/>
      <c r="U270" s="110"/>
      <c r="V270" s="110"/>
      <c r="W270" s="110"/>
      <c r="X270" s="110"/>
      <c r="Y270" s="110"/>
      <c r="Z270" s="104"/>
      <c r="AA270" s="104"/>
      <c r="AB270" s="104"/>
      <c r="AC270" s="104"/>
      <c r="AD270" s="104"/>
      <c r="AE270" s="104"/>
      <c r="AF270" s="104"/>
      <c r="AG270" s="104" t="s">
        <v>135</v>
      </c>
      <c r="AH270" s="104">
        <v>0</v>
      </c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</row>
    <row r="271" spans="1:60" outlineLevel="2">
      <c r="A271" s="107"/>
      <c r="B271" s="108"/>
      <c r="C271" s="116" t="s">
        <v>331</v>
      </c>
      <c r="D271" s="111"/>
      <c r="E271" s="112">
        <v>17.600000000000001</v>
      </c>
      <c r="F271" s="110"/>
      <c r="G271" s="110"/>
      <c r="H271" s="110"/>
      <c r="I271" s="110"/>
      <c r="J271" s="110"/>
      <c r="K271" s="110"/>
      <c r="L271" s="110"/>
      <c r="M271" s="110"/>
      <c r="N271" s="109"/>
      <c r="O271" s="109"/>
      <c r="P271" s="109"/>
      <c r="Q271" s="109"/>
      <c r="R271" s="110"/>
      <c r="S271" s="110"/>
      <c r="T271" s="110"/>
      <c r="U271" s="110"/>
      <c r="V271" s="110"/>
      <c r="W271" s="110"/>
      <c r="X271" s="110"/>
      <c r="Y271" s="110"/>
      <c r="Z271" s="104"/>
      <c r="AA271" s="104"/>
      <c r="AB271" s="104"/>
      <c r="AC271" s="104"/>
      <c r="AD271" s="104"/>
      <c r="AE271" s="104"/>
      <c r="AF271" s="104"/>
      <c r="AG271" s="104" t="s">
        <v>135</v>
      </c>
      <c r="AH271" s="104">
        <v>0</v>
      </c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</row>
    <row r="272" spans="1:60" outlineLevel="2">
      <c r="A272" s="107"/>
      <c r="B272" s="108"/>
      <c r="C272" s="116" t="s">
        <v>332</v>
      </c>
      <c r="D272" s="111"/>
      <c r="E272" s="112">
        <v>17.25</v>
      </c>
      <c r="F272" s="110"/>
      <c r="G272" s="110"/>
      <c r="H272" s="110"/>
      <c r="I272" s="110"/>
      <c r="J272" s="110"/>
      <c r="K272" s="110"/>
      <c r="L272" s="110"/>
      <c r="M272" s="110"/>
      <c r="N272" s="109"/>
      <c r="O272" s="109"/>
      <c r="P272" s="109"/>
      <c r="Q272" s="109"/>
      <c r="R272" s="110"/>
      <c r="S272" s="110"/>
      <c r="T272" s="110"/>
      <c r="U272" s="110"/>
      <c r="V272" s="110"/>
      <c r="W272" s="110"/>
      <c r="X272" s="110"/>
      <c r="Y272" s="110"/>
      <c r="Z272" s="104"/>
      <c r="AA272" s="104"/>
      <c r="AB272" s="104"/>
      <c r="AC272" s="104"/>
      <c r="AD272" s="104"/>
      <c r="AE272" s="104"/>
      <c r="AF272" s="104"/>
      <c r="AG272" s="104" t="s">
        <v>135</v>
      </c>
      <c r="AH272" s="104">
        <v>0</v>
      </c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</row>
    <row r="273" spans="1:60" outlineLevel="2">
      <c r="A273" s="107"/>
      <c r="B273" s="108"/>
      <c r="C273" s="116" t="s">
        <v>333</v>
      </c>
      <c r="D273" s="111"/>
      <c r="E273" s="112">
        <v>8.5</v>
      </c>
      <c r="F273" s="110"/>
      <c r="G273" s="110"/>
      <c r="H273" s="110"/>
      <c r="I273" s="110"/>
      <c r="J273" s="110"/>
      <c r="K273" s="110"/>
      <c r="L273" s="110"/>
      <c r="M273" s="110"/>
      <c r="N273" s="109"/>
      <c r="O273" s="109"/>
      <c r="P273" s="109"/>
      <c r="Q273" s="109"/>
      <c r="R273" s="110"/>
      <c r="S273" s="110"/>
      <c r="T273" s="110"/>
      <c r="U273" s="110"/>
      <c r="V273" s="110"/>
      <c r="W273" s="110"/>
      <c r="X273" s="110"/>
      <c r="Y273" s="110"/>
      <c r="Z273" s="104"/>
      <c r="AA273" s="104"/>
      <c r="AB273" s="104"/>
      <c r="AC273" s="104"/>
      <c r="AD273" s="104"/>
      <c r="AE273" s="104"/>
      <c r="AF273" s="104"/>
      <c r="AG273" s="104" t="s">
        <v>135</v>
      </c>
      <c r="AH273" s="104">
        <v>0</v>
      </c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</row>
    <row r="274" spans="1:60" outlineLevel="2">
      <c r="A274" s="107"/>
      <c r="B274" s="108"/>
      <c r="C274" s="116" t="s">
        <v>334</v>
      </c>
      <c r="D274" s="111"/>
      <c r="E274" s="112">
        <v>8.4</v>
      </c>
      <c r="F274" s="110"/>
      <c r="G274" s="110"/>
      <c r="H274" s="110"/>
      <c r="I274" s="110"/>
      <c r="J274" s="110"/>
      <c r="K274" s="110"/>
      <c r="L274" s="110"/>
      <c r="M274" s="110"/>
      <c r="N274" s="109"/>
      <c r="O274" s="109"/>
      <c r="P274" s="109"/>
      <c r="Q274" s="109"/>
      <c r="R274" s="110"/>
      <c r="S274" s="110"/>
      <c r="T274" s="110"/>
      <c r="U274" s="110"/>
      <c r="V274" s="110"/>
      <c r="W274" s="110"/>
      <c r="X274" s="110"/>
      <c r="Y274" s="110"/>
      <c r="Z274" s="104"/>
      <c r="AA274" s="104"/>
      <c r="AB274" s="104"/>
      <c r="AC274" s="104"/>
      <c r="AD274" s="104"/>
      <c r="AE274" s="104"/>
      <c r="AF274" s="104"/>
      <c r="AG274" s="104" t="s">
        <v>135</v>
      </c>
      <c r="AH274" s="104">
        <v>0</v>
      </c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</row>
    <row r="275" spans="1:60" outlineLevel="2">
      <c r="A275" s="107"/>
      <c r="B275" s="108"/>
      <c r="C275" s="116" t="s">
        <v>335</v>
      </c>
      <c r="D275" s="111"/>
      <c r="E275" s="112">
        <v>14.2</v>
      </c>
      <c r="F275" s="110"/>
      <c r="G275" s="110"/>
      <c r="H275" s="110"/>
      <c r="I275" s="110"/>
      <c r="J275" s="110"/>
      <c r="K275" s="110"/>
      <c r="L275" s="110"/>
      <c r="M275" s="110"/>
      <c r="N275" s="109"/>
      <c r="O275" s="109"/>
      <c r="P275" s="109"/>
      <c r="Q275" s="109"/>
      <c r="R275" s="110"/>
      <c r="S275" s="110"/>
      <c r="T275" s="110"/>
      <c r="U275" s="110"/>
      <c r="V275" s="110"/>
      <c r="W275" s="110"/>
      <c r="X275" s="110"/>
      <c r="Y275" s="110"/>
      <c r="Z275" s="104"/>
      <c r="AA275" s="104"/>
      <c r="AB275" s="104"/>
      <c r="AC275" s="104"/>
      <c r="AD275" s="104"/>
      <c r="AE275" s="104"/>
      <c r="AF275" s="104"/>
      <c r="AG275" s="104" t="s">
        <v>135</v>
      </c>
      <c r="AH275" s="104">
        <v>0</v>
      </c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</row>
    <row r="276" spans="1:60" outlineLevel="2">
      <c r="A276" s="107"/>
      <c r="B276" s="108"/>
      <c r="C276" s="116" t="s">
        <v>336</v>
      </c>
      <c r="D276" s="111"/>
      <c r="E276" s="112">
        <v>34.9</v>
      </c>
      <c r="F276" s="110"/>
      <c r="G276" s="110"/>
      <c r="H276" s="110"/>
      <c r="I276" s="110"/>
      <c r="J276" s="110"/>
      <c r="K276" s="110"/>
      <c r="L276" s="110"/>
      <c r="M276" s="110"/>
      <c r="N276" s="109"/>
      <c r="O276" s="109"/>
      <c r="P276" s="109"/>
      <c r="Q276" s="109"/>
      <c r="R276" s="110"/>
      <c r="S276" s="110"/>
      <c r="T276" s="110"/>
      <c r="U276" s="110"/>
      <c r="V276" s="110"/>
      <c r="W276" s="110"/>
      <c r="X276" s="110"/>
      <c r="Y276" s="110"/>
      <c r="Z276" s="104"/>
      <c r="AA276" s="104"/>
      <c r="AB276" s="104"/>
      <c r="AC276" s="104"/>
      <c r="AD276" s="104"/>
      <c r="AE276" s="104"/>
      <c r="AF276" s="104"/>
      <c r="AG276" s="104" t="s">
        <v>135</v>
      </c>
      <c r="AH276" s="104">
        <v>0</v>
      </c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</row>
    <row r="277" spans="1:60" outlineLevel="2">
      <c r="A277" s="107"/>
      <c r="B277" s="108"/>
      <c r="C277" s="116" t="s">
        <v>337</v>
      </c>
      <c r="D277" s="111"/>
      <c r="E277" s="112">
        <v>12.2</v>
      </c>
      <c r="F277" s="110"/>
      <c r="G277" s="110"/>
      <c r="H277" s="110"/>
      <c r="I277" s="110"/>
      <c r="J277" s="110"/>
      <c r="K277" s="110"/>
      <c r="L277" s="110"/>
      <c r="M277" s="110"/>
      <c r="N277" s="109"/>
      <c r="O277" s="109"/>
      <c r="P277" s="109"/>
      <c r="Q277" s="109"/>
      <c r="R277" s="110"/>
      <c r="S277" s="110"/>
      <c r="T277" s="110"/>
      <c r="U277" s="110"/>
      <c r="V277" s="110"/>
      <c r="W277" s="110"/>
      <c r="X277" s="110"/>
      <c r="Y277" s="110"/>
      <c r="Z277" s="104"/>
      <c r="AA277" s="104"/>
      <c r="AB277" s="104"/>
      <c r="AC277" s="104"/>
      <c r="AD277" s="104"/>
      <c r="AE277" s="104"/>
      <c r="AF277" s="104"/>
      <c r="AG277" s="104" t="s">
        <v>135</v>
      </c>
      <c r="AH277" s="104">
        <v>0</v>
      </c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</row>
    <row r="278" spans="1:60" outlineLevel="2">
      <c r="A278" s="107"/>
      <c r="B278" s="108"/>
      <c r="C278" s="116" t="s">
        <v>338</v>
      </c>
      <c r="D278" s="111"/>
      <c r="E278" s="112">
        <v>14.6</v>
      </c>
      <c r="F278" s="110"/>
      <c r="G278" s="110"/>
      <c r="H278" s="110"/>
      <c r="I278" s="110"/>
      <c r="J278" s="110"/>
      <c r="K278" s="110"/>
      <c r="L278" s="110"/>
      <c r="M278" s="110"/>
      <c r="N278" s="109"/>
      <c r="O278" s="109"/>
      <c r="P278" s="109"/>
      <c r="Q278" s="109"/>
      <c r="R278" s="110"/>
      <c r="S278" s="110"/>
      <c r="T278" s="110"/>
      <c r="U278" s="110"/>
      <c r="V278" s="110"/>
      <c r="W278" s="110"/>
      <c r="X278" s="110"/>
      <c r="Y278" s="110"/>
      <c r="Z278" s="104"/>
      <c r="AA278" s="104"/>
      <c r="AB278" s="104"/>
      <c r="AC278" s="104"/>
      <c r="AD278" s="104"/>
      <c r="AE278" s="104"/>
      <c r="AF278" s="104"/>
      <c r="AG278" s="104" t="s">
        <v>135</v>
      </c>
      <c r="AH278" s="104">
        <v>0</v>
      </c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</row>
    <row r="279" spans="1:60" outlineLevel="2">
      <c r="A279" s="107"/>
      <c r="B279" s="108"/>
      <c r="C279" s="116" t="s">
        <v>339</v>
      </c>
      <c r="D279" s="111"/>
      <c r="E279" s="112">
        <v>12.4</v>
      </c>
      <c r="F279" s="110"/>
      <c r="G279" s="110"/>
      <c r="H279" s="110"/>
      <c r="I279" s="110"/>
      <c r="J279" s="110"/>
      <c r="K279" s="110"/>
      <c r="L279" s="110"/>
      <c r="M279" s="110"/>
      <c r="N279" s="109"/>
      <c r="O279" s="109"/>
      <c r="P279" s="109"/>
      <c r="Q279" s="109"/>
      <c r="R279" s="110"/>
      <c r="S279" s="110"/>
      <c r="T279" s="110"/>
      <c r="U279" s="110"/>
      <c r="V279" s="110"/>
      <c r="W279" s="110"/>
      <c r="X279" s="110"/>
      <c r="Y279" s="110"/>
      <c r="Z279" s="104"/>
      <c r="AA279" s="104"/>
      <c r="AB279" s="104"/>
      <c r="AC279" s="104"/>
      <c r="AD279" s="104"/>
      <c r="AE279" s="104"/>
      <c r="AF279" s="104"/>
      <c r="AG279" s="104" t="s">
        <v>135</v>
      </c>
      <c r="AH279" s="104">
        <v>0</v>
      </c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</row>
    <row r="280" spans="1:60" outlineLevel="2">
      <c r="A280" s="107"/>
      <c r="B280" s="108"/>
      <c r="C280" s="116" t="s">
        <v>340</v>
      </c>
      <c r="D280" s="111"/>
      <c r="E280" s="112">
        <v>14.6</v>
      </c>
      <c r="F280" s="110"/>
      <c r="G280" s="110"/>
      <c r="H280" s="110"/>
      <c r="I280" s="110"/>
      <c r="J280" s="110"/>
      <c r="K280" s="110"/>
      <c r="L280" s="110"/>
      <c r="M280" s="110"/>
      <c r="N280" s="109"/>
      <c r="O280" s="109"/>
      <c r="P280" s="109"/>
      <c r="Q280" s="109"/>
      <c r="R280" s="110"/>
      <c r="S280" s="110"/>
      <c r="T280" s="110"/>
      <c r="U280" s="110"/>
      <c r="V280" s="110"/>
      <c r="W280" s="110"/>
      <c r="X280" s="110"/>
      <c r="Y280" s="110"/>
      <c r="Z280" s="104"/>
      <c r="AA280" s="104"/>
      <c r="AB280" s="104"/>
      <c r="AC280" s="104"/>
      <c r="AD280" s="104"/>
      <c r="AE280" s="104"/>
      <c r="AF280" s="104"/>
      <c r="AG280" s="104" t="s">
        <v>135</v>
      </c>
      <c r="AH280" s="104">
        <v>0</v>
      </c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</row>
    <row r="281" spans="1:60">
      <c r="A281" s="167">
        <v>47</v>
      </c>
      <c r="B281" s="168" t="s">
        <v>341</v>
      </c>
      <c r="C281" s="169" t="s">
        <v>342</v>
      </c>
      <c r="D281" s="170" t="s">
        <v>164</v>
      </c>
      <c r="E281" s="171">
        <v>570.16999999999996</v>
      </c>
      <c r="F281" s="347"/>
      <c r="G281" s="172">
        <f>F281*E281</f>
        <v>0</v>
      </c>
      <c r="H281" s="110">
        <v>0</v>
      </c>
      <c r="I281" s="110">
        <v>0</v>
      </c>
      <c r="J281" s="110">
        <v>75.7</v>
      </c>
      <c r="K281" s="110">
        <v>43161.868999999999</v>
      </c>
      <c r="L281" s="110">
        <v>21</v>
      </c>
      <c r="M281" s="110">
        <v>52225.862700000005</v>
      </c>
      <c r="N281" s="109">
        <v>0</v>
      </c>
      <c r="O281" s="109">
        <v>0</v>
      </c>
      <c r="P281" s="109">
        <v>0.02</v>
      </c>
      <c r="Q281" s="109">
        <v>11.4034</v>
      </c>
      <c r="R281" s="110"/>
      <c r="S281" s="110" t="s">
        <v>130</v>
      </c>
      <c r="T281" s="110" t="s">
        <v>131</v>
      </c>
      <c r="U281" s="110">
        <v>0.14699999999999999</v>
      </c>
      <c r="V281" s="110">
        <v>83.814989999999995</v>
      </c>
      <c r="W281" s="110"/>
      <c r="X281" s="110" t="s">
        <v>132</v>
      </c>
      <c r="Y281" s="110" t="s">
        <v>133</v>
      </c>
      <c r="Z281" s="104"/>
      <c r="AA281" s="104"/>
      <c r="AB281" s="104"/>
      <c r="AC281" s="104"/>
      <c r="AD281" s="104"/>
      <c r="AE281" s="104"/>
      <c r="AF281" s="104"/>
      <c r="AG281" s="104" t="s">
        <v>134</v>
      </c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</row>
    <row r="282" spans="1:60" outlineLevel="1">
      <c r="A282" s="107"/>
      <c r="B282" s="108"/>
      <c r="C282" s="116" t="s">
        <v>195</v>
      </c>
      <c r="D282" s="111"/>
      <c r="E282" s="112">
        <v>29.01</v>
      </c>
      <c r="F282" s="110"/>
      <c r="G282" s="110"/>
      <c r="H282" s="110"/>
      <c r="I282" s="110"/>
      <c r="J282" s="110"/>
      <c r="K282" s="110"/>
      <c r="L282" s="110"/>
      <c r="M282" s="110"/>
      <c r="N282" s="109"/>
      <c r="O282" s="109"/>
      <c r="P282" s="109"/>
      <c r="Q282" s="109"/>
      <c r="R282" s="110"/>
      <c r="S282" s="110"/>
      <c r="T282" s="110"/>
      <c r="U282" s="110"/>
      <c r="V282" s="110"/>
      <c r="W282" s="110"/>
      <c r="X282" s="110"/>
      <c r="Y282" s="110"/>
      <c r="Z282" s="104"/>
      <c r="AA282" s="104"/>
      <c r="AB282" s="104"/>
      <c r="AC282" s="104"/>
      <c r="AD282" s="104"/>
      <c r="AE282" s="104"/>
      <c r="AF282" s="104"/>
      <c r="AG282" s="104" t="s">
        <v>135</v>
      </c>
      <c r="AH282" s="104">
        <v>0</v>
      </c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</row>
    <row r="283" spans="1:60" outlineLevel="2">
      <c r="A283" s="107"/>
      <c r="B283" s="108"/>
      <c r="C283" s="116" t="s">
        <v>343</v>
      </c>
      <c r="D283" s="111"/>
      <c r="E283" s="112">
        <v>236.8</v>
      </c>
      <c r="F283" s="110"/>
      <c r="G283" s="110"/>
      <c r="H283" s="110"/>
      <c r="I283" s="110"/>
      <c r="J283" s="110"/>
      <c r="K283" s="110"/>
      <c r="L283" s="110"/>
      <c r="M283" s="110"/>
      <c r="N283" s="109"/>
      <c r="O283" s="109"/>
      <c r="P283" s="109"/>
      <c r="Q283" s="109"/>
      <c r="R283" s="110"/>
      <c r="S283" s="110"/>
      <c r="T283" s="110"/>
      <c r="U283" s="110"/>
      <c r="V283" s="110"/>
      <c r="W283" s="110"/>
      <c r="X283" s="110"/>
      <c r="Y283" s="110"/>
      <c r="Z283" s="104"/>
      <c r="AA283" s="104"/>
      <c r="AB283" s="104"/>
      <c r="AC283" s="104"/>
      <c r="AD283" s="104"/>
      <c r="AE283" s="104"/>
      <c r="AF283" s="104"/>
      <c r="AG283" s="104" t="s">
        <v>135</v>
      </c>
      <c r="AH283" s="104">
        <v>0</v>
      </c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</row>
    <row r="284" spans="1:60" outlineLevel="2">
      <c r="A284" s="107"/>
      <c r="B284" s="108"/>
      <c r="C284" s="116" t="s">
        <v>344</v>
      </c>
      <c r="D284" s="111"/>
      <c r="E284" s="112">
        <v>8.2100000000000009</v>
      </c>
      <c r="F284" s="110"/>
      <c r="G284" s="110"/>
      <c r="H284" s="110"/>
      <c r="I284" s="110"/>
      <c r="J284" s="110"/>
      <c r="K284" s="110"/>
      <c r="L284" s="110"/>
      <c r="M284" s="110"/>
      <c r="N284" s="109"/>
      <c r="O284" s="109"/>
      <c r="P284" s="109"/>
      <c r="Q284" s="109"/>
      <c r="R284" s="110"/>
      <c r="S284" s="110"/>
      <c r="T284" s="110"/>
      <c r="U284" s="110"/>
      <c r="V284" s="110"/>
      <c r="W284" s="110"/>
      <c r="X284" s="110"/>
      <c r="Y284" s="110"/>
      <c r="Z284" s="104"/>
      <c r="AA284" s="104"/>
      <c r="AB284" s="104"/>
      <c r="AC284" s="104"/>
      <c r="AD284" s="104"/>
      <c r="AE284" s="104"/>
      <c r="AF284" s="104"/>
      <c r="AG284" s="104" t="s">
        <v>135</v>
      </c>
      <c r="AH284" s="104">
        <v>0</v>
      </c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</row>
    <row r="285" spans="1:60" outlineLevel="2">
      <c r="A285" s="107"/>
      <c r="B285" s="108"/>
      <c r="C285" s="116" t="s">
        <v>198</v>
      </c>
      <c r="D285" s="111"/>
      <c r="E285" s="112">
        <v>3.19</v>
      </c>
      <c r="F285" s="110"/>
      <c r="G285" s="110"/>
      <c r="H285" s="110"/>
      <c r="I285" s="110"/>
      <c r="J285" s="110"/>
      <c r="K285" s="110"/>
      <c r="L285" s="110"/>
      <c r="M285" s="110"/>
      <c r="N285" s="109"/>
      <c r="O285" s="109"/>
      <c r="P285" s="109"/>
      <c r="Q285" s="109"/>
      <c r="R285" s="110"/>
      <c r="S285" s="110"/>
      <c r="T285" s="110"/>
      <c r="U285" s="110"/>
      <c r="V285" s="110"/>
      <c r="W285" s="110"/>
      <c r="X285" s="110"/>
      <c r="Y285" s="110"/>
      <c r="Z285" s="104"/>
      <c r="AA285" s="104"/>
      <c r="AB285" s="104"/>
      <c r="AC285" s="104"/>
      <c r="AD285" s="104"/>
      <c r="AE285" s="104"/>
      <c r="AF285" s="104"/>
      <c r="AG285" s="104" t="s">
        <v>135</v>
      </c>
      <c r="AH285" s="104">
        <v>0</v>
      </c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</row>
    <row r="286" spans="1:60" outlineLevel="2">
      <c r="A286" s="107"/>
      <c r="B286" s="108"/>
      <c r="C286" s="116" t="s">
        <v>345</v>
      </c>
      <c r="D286" s="111"/>
      <c r="E286" s="112">
        <v>4.43</v>
      </c>
      <c r="F286" s="110"/>
      <c r="G286" s="110"/>
      <c r="H286" s="110"/>
      <c r="I286" s="110"/>
      <c r="J286" s="110"/>
      <c r="K286" s="110"/>
      <c r="L286" s="110"/>
      <c r="M286" s="110"/>
      <c r="N286" s="109"/>
      <c r="O286" s="109"/>
      <c r="P286" s="109"/>
      <c r="Q286" s="109"/>
      <c r="R286" s="110"/>
      <c r="S286" s="110"/>
      <c r="T286" s="110"/>
      <c r="U286" s="110"/>
      <c r="V286" s="110"/>
      <c r="W286" s="110"/>
      <c r="X286" s="110"/>
      <c r="Y286" s="110"/>
      <c r="Z286" s="104"/>
      <c r="AA286" s="104"/>
      <c r="AB286" s="104"/>
      <c r="AC286" s="104"/>
      <c r="AD286" s="104"/>
      <c r="AE286" s="104"/>
      <c r="AF286" s="104"/>
      <c r="AG286" s="104" t="s">
        <v>135</v>
      </c>
      <c r="AH286" s="104">
        <v>0</v>
      </c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</row>
    <row r="287" spans="1:60" outlineLevel="2">
      <c r="A287" s="107"/>
      <c r="B287" s="108"/>
      <c r="C287" s="116" t="s">
        <v>210</v>
      </c>
      <c r="D287" s="111"/>
      <c r="E287" s="112">
        <v>9.3699999999999992</v>
      </c>
      <c r="F287" s="110"/>
      <c r="G287" s="110"/>
      <c r="H287" s="110"/>
      <c r="I287" s="110"/>
      <c r="J287" s="110"/>
      <c r="K287" s="110"/>
      <c r="L287" s="110"/>
      <c r="M287" s="110"/>
      <c r="N287" s="109"/>
      <c r="O287" s="109"/>
      <c r="P287" s="109"/>
      <c r="Q287" s="109"/>
      <c r="R287" s="110"/>
      <c r="S287" s="110"/>
      <c r="T287" s="110"/>
      <c r="U287" s="110"/>
      <c r="V287" s="110"/>
      <c r="W287" s="110"/>
      <c r="X287" s="110"/>
      <c r="Y287" s="110"/>
      <c r="Z287" s="104"/>
      <c r="AA287" s="104"/>
      <c r="AB287" s="104"/>
      <c r="AC287" s="104"/>
      <c r="AD287" s="104"/>
      <c r="AE287" s="104"/>
      <c r="AF287" s="104"/>
      <c r="AG287" s="104" t="s">
        <v>135</v>
      </c>
      <c r="AH287" s="104">
        <v>0</v>
      </c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</row>
    <row r="288" spans="1:60" outlineLevel="2">
      <c r="A288" s="107"/>
      <c r="B288" s="108"/>
      <c r="C288" s="116" t="s">
        <v>211</v>
      </c>
      <c r="D288" s="111"/>
      <c r="E288" s="112">
        <v>2.77</v>
      </c>
      <c r="F288" s="110"/>
      <c r="G288" s="110"/>
      <c r="H288" s="110"/>
      <c r="I288" s="110"/>
      <c r="J288" s="110"/>
      <c r="K288" s="110"/>
      <c r="L288" s="110"/>
      <c r="M288" s="110"/>
      <c r="N288" s="109"/>
      <c r="O288" s="109"/>
      <c r="P288" s="109"/>
      <c r="Q288" s="109"/>
      <c r="R288" s="110"/>
      <c r="S288" s="110"/>
      <c r="T288" s="110"/>
      <c r="U288" s="110"/>
      <c r="V288" s="110"/>
      <c r="W288" s="110"/>
      <c r="X288" s="110"/>
      <c r="Y288" s="110"/>
      <c r="Z288" s="104"/>
      <c r="AA288" s="104"/>
      <c r="AB288" s="104"/>
      <c r="AC288" s="104"/>
      <c r="AD288" s="104"/>
      <c r="AE288" s="104"/>
      <c r="AF288" s="104"/>
      <c r="AG288" s="104" t="s">
        <v>135</v>
      </c>
      <c r="AH288" s="104">
        <v>0</v>
      </c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</row>
    <row r="289" spans="1:60" outlineLevel="2">
      <c r="A289" s="107"/>
      <c r="B289" s="108"/>
      <c r="C289" s="116" t="s">
        <v>212</v>
      </c>
      <c r="D289" s="111"/>
      <c r="E289" s="112">
        <v>8.67</v>
      </c>
      <c r="F289" s="110"/>
      <c r="G289" s="110"/>
      <c r="H289" s="110"/>
      <c r="I289" s="110"/>
      <c r="J289" s="110"/>
      <c r="K289" s="110"/>
      <c r="L289" s="110"/>
      <c r="M289" s="110"/>
      <c r="N289" s="109"/>
      <c r="O289" s="109"/>
      <c r="P289" s="109"/>
      <c r="Q289" s="109"/>
      <c r="R289" s="110"/>
      <c r="S289" s="110"/>
      <c r="T289" s="110"/>
      <c r="U289" s="110"/>
      <c r="V289" s="110"/>
      <c r="W289" s="110"/>
      <c r="X289" s="110"/>
      <c r="Y289" s="110"/>
      <c r="Z289" s="104"/>
      <c r="AA289" s="104"/>
      <c r="AB289" s="104"/>
      <c r="AC289" s="104"/>
      <c r="AD289" s="104"/>
      <c r="AE289" s="104"/>
      <c r="AF289" s="104"/>
      <c r="AG289" s="104" t="s">
        <v>135</v>
      </c>
      <c r="AH289" s="104">
        <v>0</v>
      </c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</row>
    <row r="290" spans="1:60" outlineLevel="2">
      <c r="A290" s="107"/>
      <c r="B290" s="108"/>
      <c r="C290" s="116" t="s">
        <v>213</v>
      </c>
      <c r="D290" s="111"/>
      <c r="E290" s="112">
        <v>4.93</v>
      </c>
      <c r="F290" s="110"/>
      <c r="G290" s="110"/>
      <c r="H290" s="110"/>
      <c r="I290" s="110"/>
      <c r="J290" s="110"/>
      <c r="K290" s="110"/>
      <c r="L290" s="110"/>
      <c r="M290" s="110"/>
      <c r="N290" s="109"/>
      <c r="O290" s="109"/>
      <c r="P290" s="109"/>
      <c r="Q290" s="109"/>
      <c r="R290" s="110"/>
      <c r="S290" s="110"/>
      <c r="T290" s="110"/>
      <c r="U290" s="110"/>
      <c r="V290" s="110"/>
      <c r="W290" s="110"/>
      <c r="X290" s="110"/>
      <c r="Y290" s="110"/>
      <c r="Z290" s="104"/>
      <c r="AA290" s="104"/>
      <c r="AB290" s="104"/>
      <c r="AC290" s="104"/>
      <c r="AD290" s="104"/>
      <c r="AE290" s="104"/>
      <c r="AF290" s="104"/>
      <c r="AG290" s="104" t="s">
        <v>135</v>
      </c>
      <c r="AH290" s="104">
        <v>0</v>
      </c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</row>
    <row r="291" spans="1:60" outlineLevel="2">
      <c r="A291" s="107"/>
      <c r="B291" s="108"/>
      <c r="C291" s="116" t="s">
        <v>199</v>
      </c>
      <c r="D291" s="111"/>
      <c r="E291" s="112">
        <v>2.4700000000000002</v>
      </c>
      <c r="F291" s="110"/>
      <c r="G291" s="110"/>
      <c r="H291" s="110"/>
      <c r="I291" s="110"/>
      <c r="J291" s="110"/>
      <c r="K291" s="110"/>
      <c r="L291" s="110"/>
      <c r="M291" s="110"/>
      <c r="N291" s="109"/>
      <c r="O291" s="109"/>
      <c r="P291" s="109"/>
      <c r="Q291" s="109"/>
      <c r="R291" s="110"/>
      <c r="S291" s="110"/>
      <c r="T291" s="110"/>
      <c r="U291" s="110"/>
      <c r="V291" s="110"/>
      <c r="W291" s="110"/>
      <c r="X291" s="110"/>
      <c r="Y291" s="110"/>
      <c r="Z291" s="104"/>
      <c r="AA291" s="104"/>
      <c r="AB291" s="104"/>
      <c r="AC291" s="104"/>
      <c r="AD291" s="104"/>
      <c r="AE291" s="104"/>
      <c r="AF291" s="104"/>
      <c r="AG291" s="104" t="s">
        <v>135</v>
      </c>
      <c r="AH291" s="104">
        <v>0</v>
      </c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</row>
    <row r="292" spans="1:60" outlineLevel="2">
      <c r="A292" s="107"/>
      <c r="B292" s="108"/>
      <c r="C292" s="116" t="s">
        <v>200</v>
      </c>
      <c r="D292" s="111"/>
      <c r="E292" s="112">
        <v>3.19</v>
      </c>
      <c r="F292" s="110"/>
      <c r="G292" s="110"/>
      <c r="H292" s="110"/>
      <c r="I292" s="110"/>
      <c r="J292" s="110"/>
      <c r="K292" s="110"/>
      <c r="L292" s="110"/>
      <c r="M292" s="110"/>
      <c r="N292" s="109"/>
      <c r="O292" s="109"/>
      <c r="P292" s="109"/>
      <c r="Q292" s="109"/>
      <c r="R292" s="110"/>
      <c r="S292" s="110"/>
      <c r="T292" s="110"/>
      <c r="U292" s="110"/>
      <c r="V292" s="110"/>
      <c r="W292" s="110"/>
      <c r="X292" s="110"/>
      <c r="Y292" s="110"/>
      <c r="Z292" s="104"/>
      <c r="AA292" s="104"/>
      <c r="AB292" s="104"/>
      <c r="AC292" s="104"/>
      <c r="AD292" s="104"/>
      <c r="AE292" s="104"/>
      <c r="AF292" s="104"/>
      <c r="AG292" s="104" t="s">
        <v>135</v>
      </c>
      <c r="AH292" s="104">
        <v>0</v>
      </c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</row>
    <row r="293" spans="1:60" outlineLevel="2">
      <c r="A293" s="107"/>
      <c r="B293" s="108"/>
      <c r="C293" s="116" t="s">
        <v>201</v>
      </c>
      <c r="D293" s="111"/>
      <c r="E293" s="112">
        <v>19.25</v>
      </c>
      <c r="F293" s="110"/>
      <c r="G293" s="110"/>
      <c r="H293" s="110"/>
      <c r="I293" s="110"/>
      <c r="J293" s="110"/>
      <c r="K293" s="110"/>
      <c r="L293" s="110"/>
      <c r="M293" s="110"/>
      <c r="N293" s="109"/>
      <c r="O293" s="109"/>
      <c r="P293" s="109"/>
      <c r="Q293" s="109"/>
      <c r="R293" s="110"/>
      <c r="S293" s="110"/>
      <c r="T293" s="110"/>
      <c r="U293" s="110"/>
      <c r="V293" s="110"/>
      <c r="W293" s="110"/>
      <c r="X293" s="110"/>
      <c r="Y293" s="110"/>
      <c r="Z293" s="104"/>
      <c r="AA293" s="104"/>
      <c r="AB293" s="104"/>
      <c r="AC293" s="104"/>
      <c r="AD293" s="104"/>
      <c r="AE293" s="104"/>
      <c r="AF293" s="104"/>
      <c r="AG293" s="104" t="s">
        <v>135</v>
      </c>
      <c r="AH293" s="104">
        <v>0</v>
      </c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</row>
    <row r="294" spans="1:60" outlineLevel="2">
      <c r="A294" s="107"/>
      <c r="B294" s="108"/>
      <c r="C294" s="116" t="s">
        <v>202</v>
      </c>
      <c r="D294" s="111"/>
      <c r="E294" s="112">
        <v>17.07</v>
      </c>
      <c r="F294" s="110"/>
      <c r="G294" s="110"/>
      <c r="H294" s="110"/>
      <c r="I294" s="110"/>
      <c r="J294" s="110"/>
      <c r="K294" s="110"/>
      <c r="L294" s="110"/>
      <c r="M294" s="110"/>
      <c r="N294" s="109"/>
      <c r="O294" s="109"/>
      <c r="P294" s="109"/>
      <c r="Q294" s="109"/>
      <c r="R294" s="110"/>
      <c r="S294" s="110"/>
      <c r="T294" s="110"/>
      <c r="U294" s="110"/>
      <c r="V294" s="110"/>
      <c r="W294" s="110"/>
      <c r="X294" s="110"/>
      <c r="Y294" s="110"/>
      <c r="Z294" s="104"/>
      <c r="AA294" s="104"/>
      <c r="AB294" s="104"/>
      <c r="AC294" s="104"/>
      <c r="AD294" s="104"/>
      <c r="AE294" s="104"/>
      <c r="AF294" s="104"/>
      <c r="AG294" s="104" t="s">
        <v>135</v>
      </c>
      <c r="AH294" s="104">
        <v>0</v>
      </c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</row>
    <row r="295" spans="1:60" outlineLevel="2">
      <c r="A295" s="107"/>
      <c r="B295" s="108"/>
      <c r="C295" s="116" t="s">
        <v>203</v>
      </c>
      <c r="D295" s="111"/>
      <c r="E295" s="112">
        <v>16.940000000000001</v>
      </c>
      <c r="F295" s="110"/>
      <c r="G295" s="110"/>
      <c r="H295" s="110"/>
      <c r="I295" s="110"/>
      <c r="J295" s="110"/>
      <c r="K295" s="110"/>
      <c r="L295" s="110"/>
      <c r="M295" s="110"/>
      <c r="N295" s="109"/>
      <c r="O295" s="109"/>
      <c r="P295" s="109"/>
      <c r="Q295" s="109"/>
      <c r="R295" s="110"/>
      <c r="S295" s="110"/>
      <c r="T295" s="110"/>
      <c r="U295" s="110"/>
      <c r="V295" s="110"/>
      <c r="W295" s="110"/>
      <c r="X295" s="110"/>
      <c r="Y295" s="110"/>
      <c r="Z295" s="104"/>
      <c r="AA295" s="104"/>
      <c r="AB295" s="104"/>
      <c r="AC295" s="104"/>
      <c r="AD295" s="104"/>
      <c r="AE295" s="104"/>
      <c r="AF295" s="104"/>
      <c r="AG295" s="104" t="s">
        <v>135</v>
      </c>
      <c r="AH295" s="104">
        <v>0</v>
      </c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</row>
    <row r="296" spans="1:60" outlineLevel="2">
      <c r="A296" s="107"/>
      <c r="B296" s="108"/>
      <c r="C296" s="116" t="s">
        <v>346</v>
      </c>
      <c r="D296" s="111"/>
      <c r="E296" s="112">
        <v>37.96</v>
      </c>
      <c r="F296" s="110"/>
      <c r="G296" s="110"/>
      <c r="H296" s="110"/>
      <c r="I296" s="110"/>
      <c r="J296" s="110"/>
      <c r="K296" s="110"/>
      <c r="L296" s="110"/>
      <c r="M296" s="110"/>
      <c r="N296" s="109"/>
      <c r="O296" s="109"/>
      <c r="P296" s="109"/>
      <c r="Q296" s="109"/>
      <c r="R296" s="110"/>
      <c r="S296" s="110"/>
      <c r="T296" s="110"/>
      <c r="U296" s="110"/>
      <c r="V296" s="110"/>
      <c r="W296" s="110"/>
      <c r="X296" s="110"/>
      <c r="Y296" s="110"/>
      <c r="Z296" s="104"/>
      <c r="AA296" s="104"/>
      <c r="AB296" s="104"/>
      <c r="AC296" s="104"/>
      <c r="AD296" s="104"/>
      <c r="AE296" s="104"/>
      <c r="AF296" s="104"/>
      <c r="AG296" s="104" t="s">
        <v>135</v>
      </c>
      <c r="AH296" s="104">
        <v>0</v>
      </c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</row>
    <row r="297" spans="1:60" outlineLevel="2">
      <c r="A297" s="107"/>
      <c r="B297" s="108"/>
      <c r="C297" s="116" t="s">
        <v>347</v>
      </c>
      <c r="D297" s="111"/>
      <c r="E297" s="112">
        <v>4.46</v>
      </c>
      <c r="F297" s="110"/>
      <c r="G297" s="110"/>
      <c r="H297" s="110"/>
      <c r="I297" s="110"/>
      <c r="J297" s="110"/>
      <c r="K297" s="110"/>
      <c r="L297" s="110"/>
      <c r="M297" s="110"/>
      <c r="N297" s="109"/>
      <c r="O297" s="109"/>
      <c r="P297" s="109"/>
      <c r="Q297" s="109"/>
      <c r="R297" s="110"/>
      <c r="S297" s="110"/>
      <c r="T297" s="110"/>
      <c r="U297" s="110"/>
      <c r="V297" s="110"/>
      <c r="W297" s="110"/>
      <c r="X297" s="110"/>
      <c r="Y297" s="110"/>
      <c r="Z297" s="104"/>
      <c r="AA297" s="104"/>
      <c r="AB297" s="104"/>
      <c r="AC297" s="104"/>
      <c r="AD297" s="104"/>
      <c r="AE297" s="104"/>
      <c r="AF297" s="104"/>
      <c r="AG297" s="104" t="s">
        <v>135</v>
      </c>
      <c r="AH297" s="104">
        <v>0</v>
      </c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</row>
    <row r="298" spans="1:60" outlineLevel="2">
      <c r="A298" s="107"/>
      <c r="B298" s="108"/>
      <c r="C298" s="116" t="s">
        <v>348</v>
      </c>
      <c r="D298" s="111"/>
      <c r="E298" s="112">
        <v>4.3</v>
      </c>
      <c r="F298" s="110"/>
      <c r="G298" s="110"/>
      <c r="H298" s="110"/>
      <c r="I298" s="110"/>
      <c r="J298" s="110"/>
      <c r="K298" s="110"/>
      <c r="L298" s="110"/>
      <c r="M298" s="110"/>
      <c r="N298" s="109"/>
      <c r="O298" s="109"/>
      <c r="P298" s="109"/>
      <c r="Q298" s="109"/>
      <c r="R298" s="110"/>
      <c r="S298" s="110"/>
      <c r="T298" s="110"/>
      <c r="U298" s="110"/>
      <c r="V298" s="110"/>
      <c r="W298" s="110"/>
      <c r="X298" s="110"/>
      <c r="Y298" s="110"/>
      <c r="Z298" s="104"/>
      <c r="AA298" s="104"/>
      <c r="AB298" s="104"/>
      <c r="AC298" s="104"/>
      <c r="AD298" s="104"/>
      <c r="AE298" s="104"/>
      <c r="AF298" s="104"/>
      <c r="AG298" s="104" t="s">
        <v>135</v>
      </c>
      <c r="AH298" s="104">
        <v>0</v>
      </c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</row>
    <row r="299" spans="1:60" outlineLevel="2">
      <c r="A299" s="107"/>
      <c r="B299" s="108"/>
      <c r="C299" s="116" t="s">
        <v>349</v>
      </c>
      <c r="D299" s="111"/>
      <c r="E299" s="112">
        <v>12.64</v>
      </c>
      <c r="F299" s="110"/>
      <c r="G299" s="110"/>
      <c r="H299" s="110"/>
      <c r="I299" s="110"/>
      <c r="J299" s="110"/>
      <c r="K299" s="110"/>
      <c r="L299" s="110"/>
      <c r="M299" s="110"/>
      <c r="N299" s="109"/>
      <c r="O299" s="109"/>
      <c r="P299" s="109"/>
      <c r="Q299" s="109"/>
      <c r="R299" s="110"/>
      <c r="S299" s="110"/>
      <c r="T299" s="110"/>
      <c r="U299" s="110"/>
      <c r="V299" s="110"/>
      <c r="W299" s="110"/>
      <c r="X299" s="110"/>
      <c r="Y299" s="110"/>
      <c r="Z299" s="104"/>
      <c r="AA299" s="104"/>
      <c r="AB299" s="104"/>
      <c r="AC299" s="104"/>
      <c r="AD299" s="104"/>
      <c r="AE299" s="104"/>
      <c r="AF299" s="104"/>
      <c r="AG299" s="104" t="s">
        <v>135</v>
      </c>
      <c r="AH299" s="104">
        <v>0</v>
      </c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</row>
    <row r="300" spans="1:60" outlineLevel="2">
      <c r="A300" s="107"/>
      <c r="B300" s="108"/>
      <c r="C300" s="116" t="s">
        <v>350</v>
      </c>
      <c r="D300" s="111"/>
      <c r="E300" s="112">
        <v>71.239999999999995</v>
      </c>
      <c r="F300" s="110"/>
      <c r="G300" s="110"/>
      <c r="H300" s="110"/>
      <c r="I300" s="110"/>
      <c r="J300" s="110"/>
      <c r="K300" s="110"/>
      <c r="L300" s="110"/>
      <c r="M300" s="110"/>
      <c r="N300" s="109"/>
      <c r="O300" s="109"/>
      <c r="P300" s="109"/>
      <c r="Q300" s="109"/>
      <c r="R300" s="110"/>
      <c r="S300" s="110"/>
      <c r="T300" s="110"/>
      <c r="U300" s="110"/>
      <c r="V300" s="110"/>
      <c r="W300" s="110"/>
      <c r="X300" s="110"/>
      <c r="Y300" s="110"/>
      <c r="Z300" s="104"/>
      <c r="AA300" s="104"/>
      <c r="AB300" s="104"/>
      <c r="AC300" s="104"/>
      <c r="AD300" s="104"/>
      <c r="AE300" s="104"/>
      <c r="AF300" s="104"/>
      <c r="AG300" s="104" t="s">
        <v>135</v>
      </c>
      <c r="AH300" s="104">
        <v>0</v>
      </c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</row>
    <row r="301" spans="1:60" outlineLevel="2">
      <c r="A301" s="107"/>
      <c r="B301" s="108"/>
      <c r="C301" s="116" t="s">
        <v>351</v>
      </c>
      <c r="D301" s="111"/>
      <c r="E301" s="112">
        <v>36.729999999999997</v>
      </c>
      <c r="F301" s="110"/>
      <c r="G301" s="110"/>
      <c r="H301" s="110"/>
      <c r="I301" s="110"/>
      <c r="J301" s="110"/>
      <c r="K301" s="110"/>
      <c r="L301" s="110"/>
      <c r="M301" s="110"/>
      <c r="N301" s="109"/>
      <c r="O301" s="109"/>
      <c r="P301" s="109"/>
      <c r="Q301" s="109"/>
      <c r="R301" s="110"/>
      <c r="S301" s="110"/>
      <c r="T301" s="110"/>
      <c r="U301" s="110"/>
      <c r="V301" s="110"/>
      <c r="W301" s="110"/>
      <c r="X301" s="110"/>
      <c r="Y301" s="110"/>
      <c r="Z301" s="104"/>
      <c r="AA301" s="104"/>
      <c r="AB301" s="104"/>
      <c r="AC301" s="104"/>
      <c r="AD301" s="104"/>
      <c r="AE301" s="104"/>
      <c r="AF301" s="104"/>
      <c r="AG301" s="104" t="s">
        <v>135</v>
      </c>
      <c r="AH301" s="104">
        <v>0</v>
      </c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</row>
    <row r="302" spans="1:60" outlineLevel="2">
      <c r="A302" s="107"/>
      <c r="B302" s="108"/>
      <c r="C302" s="116" t="s">
        <v>352</v>
      </c>
      <c r="D302" s="111"/>
      <c r="E302" s="112">
        <v>13.72</v>
      </c>
      <c r="F302" s="110"/>
      <c r="G302" s="110"/>
      <c r="H302" s="110"/>
      <c r="I302" s="110"/>
      <c r="J302" s="110"/>
      <c r="K302" s="110"/>
      <c r="L302" s="110"/>
      <c r="M302" s="110"/>
      <c r="N302" s="109"/>
      <c r="O302" s="109"/>
      <c r="P302" s="109"/>
      <c r="Q302" s="109"/>
      <c r="R302" s="110"/>
      <c r="S302" s="110"/>
      <c r="T302" s="110"/>
      <c r="U302" s="110"/>
      <c r="V302" s="110"/>
      <c r="W302" s="110"/>
      <c r="X302" s="110"/>
      <c r="Y302" s="110"/>
      <c r="Z302" s="104"/>
      <c r="AA302" s="104"/>
      <c r="AB302" s="104"/>
      <c r="AC302" s="104"/>
      <c r="AD302" s="104"/>
      <c r="AE302" s="104"/>
      <c r="AF302" s="104"/>
      <c r="AG302" s="104" t="s">
        <v>135</v>
      </c>
      <c r="AH302" s="104">
        <v>0</v>
      </c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</row>
    <row r="303" spans="1:60" outlineLevel="2">
      <c r="A303" s="107"/>
      <c r="B303" s="108"/>
      <c r="C303" s="116" t="s">
        <v>353</v>
      </c>
      <c r="D303" s="111"/>
      <c r="E303" s="112">
        <v>9.1</v>
      </c>
      <c r="F303" s="110"/>
      <c r="G303" s="110"/>
      <c r="H303" s="110"/>
      <c r="I303" s="110"/>
      <c r="J303" s="110"/>
      <c r="K303" s="110"/>
      <c r="L303" s="110"/>
      <c r="M303" s="110"/>
      <c r="N303" s="109"/>
      <c r="O303" s="109"/>
      <c r="P303" s="109"/>
      <c r="Q303" s="109"/>
      <c r="R303" s="110"/>
      <c r="S303" s="110"/>
      <c r="T303" s="110"/>
      <c r="U303" s="110"/>
      <c r="V303" s="110"/>
      <c r="W303" s="110"/>
      <c r="X303" s="110"/>
      <c r="Y303" s="110"/>
      <c r="Z303" s="104"/>
      <c r="AA303" s="104"/>
      <c r="AB303" s="104"/>
      <c r="AC303" s="104"/>
      <c r="AD303" s="104"/>
      <c r="AE303" s="104"/>
      <c r="AF303" s="104"/>
      <c r="AG303" s="104" t="s">
        <v>135</v>
      </c>
      <c r="AH303" s="104">
        <v>0</v>
      </c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</row>
    <row r="304" spans="1:60" outlineLevel="2">
      <c r="A304" s="107"/>
      <c r="B304" s="108"/>
      <c r="C304" s="116" t="s">
        <v>354</v>
      </c>
      <c r="D304" s="111"/>
      <c r="E304" s="112">
        <v>13.72</v>
      </c>
      <c r="F304" s="110"/>
      <c r="G304" s="110"/>
      <c r="H304" s="110"/>
      <c r="I304" s="110"/>
      <c r="J304" s="110"/>
      <c r="K304" s="110"/>
      <c r="L304" s="110"/>
      <c r="M304" s="110"/>
      <c r="N304" s="109"/>
      <c r="O304" s="109"/>
      <c r="P304" s="109"/>
      <c r="Q304" s="109"/>
      <c r="R304" s="110"/>
      <c r="S304" s="110"/>
      <c r="T304" s="110"/>
      <c r="U304" s="110"/>
      <c r="V304" s="110"/>
      <c r="W304" s="110"/>
      <c r="X304" s="110"/>
      <c r="Y304" s="110"/>
      <c r="Z304" s="104"/>
      <c r="AA304" s="104"/>
      <c r="AB304" s="104"/>
      <c r="AC304" s="104"/>
      <c r="AD304" s="104"/>
      <c r="AE304" s="104"/>
      <c r="AF304" s="104"/>
      <c r="AG304" s="104" t="s">
        <v>135</v>
      </c>
      <c r="AH304" s="104">
        <v>0</v>
      </c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</row>
    <row r="305" spans="1:60">
      <c r="A305" s="167">
        <v>48</v>
      </c>
      <c r="B305" s="168" t="s">
        <v>355</v>
      </c>
      <c r="C305" s="169" t="s">
        <v>356</v>
      </c>
      <c r="D305" s="170" t="s">
        <v>164</v>
      </c>
      <c r="E305" s="171">
        <v>1626.77</v>
      </c>
      <c r="F305" s="347"/>
      <c r="G305" s="172">
        <f>F305*E305</f>
        <v>0</v>
      </c>
      <c r="H305" s="110">
        <v>0</v>
      </c>
      <c r="I305" s="110">
        <v>0</v>
      </c>
      <c r="J305" s="110">
        <v>129.5</v>
      </c>
      <c r="K305" s="110">
        <v>210666.715</v>
      </c>
      <c r="L305" s="110">
        <v>21</v>
      </c>
      <c r="M305" s="110">
        <v>254906.73120000001</v>
      </c>
      <c r="N305" s="109">
        <v>0</v>
      </c>
      <c r="O305" s="109">
        <v>0</v>
      </c>
      <c r="P305" s="109">
        <v>0.05</v>
      </c>
      <c r="Q305" s="109">
        <v>81.33850000000001</v>
      </c>
      <c r="R305" s="110"/>
      <c r="S305" s="110" t="s">
        <v>130</v>
      </c>
      <c r="T305" s="110" t="s">
        <v>131</v>
      </c>
      <c r="U305" s="110">
        <v>0.33</v>
      </c>
      <c r="V305" s="110">
        <v>536.83410000000003</v>
      </c>
      <c r="W305" s="110"/>
      <c r="X305" s="110" t="s">
        <v>132</v>
      </c>
      <c r="Y305" s="110" t="s">
        <v>133</v>
      </c>
      <c r="Z305" s="104"/>
      <c r="AA305" s="104"/>
      <c r="AB305" s="104"/>
      <c r="AC305" s="104"/>
      <c r="AD305" s="104"/>
      <c r="AE305" s="104"/>
      <c r="AF305" s="104"/>
      <c r="AG305" s="104" t="s">
        <v>134</v>
      </c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</row>
    <row r="306" spans="1:60" outlineLevel="1">
      <c r="A306" s="107"/>
      <c r="B306" s="108"/>
      <c r="C306" s="116" t="s">
        <v>357</v>
      </c>
      <c r="D306" s="111"/>
      <c r="E306" s="112">
        <v>149.58000000000001</v>
      </c>
      <c r="F306" s="110"/>
      <c r="G306" s="110"/>
      <c r="H306" s="110"/>
      <c r="I306" s="110"/>
      <c r="J306" s="110"/>
      <c r="K306" s="110"/>
      <c r="L306" s="110"/>
      <c r="M306" s="110"/>
      <c r="N306" s="109"/>
      <c r="O306" s="109"/>
      <c r="P306" s="109"/>
      <c r="Q306" s="109"/>
      <c r="R306" s="110"/>
      <c r="S306" s="110"/>
      <c r="T306" s="110"/>
      <c r="U306" s="110"/>
      <c r="V306" s="110"/>
      <c r="W306" s="110"/>
      <c r="X306" s="110"/>
      <c r="Y306" s="110"/>
      <c r="Z306" s="104"/>
      <c r="AA306" s="104"/>
      <c r="AB306" s="104"/>
      <c r="AC306" s="104"/>
      <c r="AD306" s="104"/>
      <c r="AE306" s="104"/>
      <c r="AF306" s="104"/>
      <c r="AG306" s="104" t="s">
        <v>135</v>
      </c>
      <c r="AH306" s="104">
        <v>0</v>
      </c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</row>
    <row r="307" spans="1:60" outlineLevel="2">
      <c r="A307" s="107"/>
      <c r="B307" s="108"/>
      <c r="C307" s="116" t="s">
        <v>358</v>
      </c>
      <c r="D307" s="111"/>
      <c r="E307" s="112">
        <v>318.52999999999997</v>
      </c>
      <c r="F307" s="110"/>
      <c r="G307" s="110"/>
      <c r="H307" s="110"/>
      <c r="I307" s="110"/>
      <c r="J307" s="110"/>
      <c r="K307" s="110"/>
      <c r="L307" s="110"/>
      <c r="M307" s="110"/>
      <c r="N307" s="109"/>
      <c r="O307" s="109"/>
      <c r="P307" s="109"/>
      <c r="Q307" s="109"/>
      <c r="R307" s="110"/>
      <c r="S307" s="110"/>
      <c r="T307" s="110"/>
      <c r="U307" s="110"/>
      <c r="V307" s="110"/>
      <c r="W307" s="110"/>
      <c r="X307" s="110"/>
      <c r="Y307" s="110"/>
      <c r="Z307" s="104"/>
      <c r="AA307" s="104"/>
      <c r="AB307" s="104"/>
      <c r="AC307" s="104"/>
      <c r="AD307" s="104"/>
      <c r="AE307" s="104"/>
      <c r="AF307" s="104"/>
      <c r="AG307" s="104" t="s">
        <v>135</v>
      </c>
      <c r="AH307" s="104">
        <v>0</v>
      </c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</row>
    <row r="308" spans="1:60" outlineLevel="2">
      <c r="A308" s="107"/>
      <c r="B308" s="108"/>
      <c r="C308" s="116" t="s">
        <v>359</v>
      </c>
      <c r="D308" s="111"/>
      <c r="E308" s="112">
        <v>854.8</v>
      </c>
      <c r="F308" s="110"/>
      <c r="G308" s="110"/>
      <c r="H308" s="110"/>
      <c r="I308" s="110"/>
      <c r="J308" s="110"/>
      <c r="K308" s="110"/>
      <c r="L308" s="110"/>
      <c r="M308" s="110"/>
      <c r="N308" s="109"/>
      <c r="O308" s="109"/>
      <c r="P308" s="109"/>
      <c r="Q308" s="109"/>
      <c r="R308" s="110"/>
      <c r="S308" s="110"/>
      <c r="T308" s="110"/>
      <c r="U308" s="110"/>
      <c r="V308" s="110"/>
      <c r="W308" s="110"/>
      <c r="X308" s="110"/>
      <c r="Y308" s="110"/>
      <c r="Z308" s="104"/>
      <c r="AA308" s="104"/>
      <c r="AB308" s="104"/>
      <c r="AC308" s="104"/>
      <c r="AD308" s="104"/>
      <c r="AE308" s="104"/>
      <c r="AF308" s="104"/>
      <c r="AG308" s="104" t="s">
        <v>135</v>
      </c>
      <c r="AH308" s="104">
        <v>0</v>
      </c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</row>
    <row r="309" spans="1:60" outlineLevel="2">
      <c r="A309" s="107"/>
      <c r="B309" s="108"/>
      <c r="C309" s="116" t="s">
        <v>360</v>
      </c>
      <c r="D309" s="111"/>
      <c r="E309" s="112">
        <v>151.93</v>
      </c>
      <c r="F309" s="110"/>
      <c r="G309" s="110"/>
      <c r="H309" s="110"/>
      <c r="I309" s="110"/>
      <c r="J309" s="110"/>
      <c r="K309" s="110"/>
      <c r="L309" s="110"/>
      <c r="M309" s="110"/>
      <c r="N309" s="109"/>
      <c r="O309" s="109"/>
      <c r="P309" s="109"/>
      <c r="Q309" s="109"/>
      <c r="R309" s="110"/>
      <c r="S309" s="110"/>
      <c r="T309" s="110"/>
      <c r="U309" s="110"/>
      <c r="V309" s="110"/>
      <c r="W309" s="110"/>
      <c r="X309" s="110"/>
      <c r="Y309" s="110"/>
      <c r="Z309" s="104"/>
      <c r="AA309" s="104"/>
      <c r="AB309" s="104"/>
      <c r="AC309" s="104"/>
      <c r="AD309" s="104"/>
      <c r="AE309" s="104"/>
      <c r="AF309" s="104"/>
      <c r="AG309" s="104" t="s">
        <v>135</v>
      </c>
      <c r="AH309" s="104">
        <v>0</v>
      </c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</row>
    <row r="310" spans="1:60" outlineLevel="2">
      <c r="A310" s="107"/>
      <c r="B310" s="108"/>
      <c r="C310" s="116" t="s">
        <v>361</v>
      </c>
      <c r="D310" s="111"/>
      <c r="E310" s="112">
        <v>151.93</v>
      </c>
      <c r="F310" s="110"/>
      <c r="G310" s="110"/>
      <c r="H310" s="110"/>
      <c r="I310" s="110"/>
      <c r="J310" s="110"/>
      <c r="K310" s="110"/>
      <c r="L310" s="110"/>
      <c r="M310" s="110"/>
      <c r="N310" s="109"/>
      <c r="O310" s="109"/>
      <c r="P310" s="109"/>
      <c r="Q310" s="109"/>
      <c r="R310" s="110"/>
      <c r="S310" s="110"/>
      <c r="T310" s="110"/>
      <c r="U310" s="110"/>
      <c r="V310" s="110"/>
      <c r="W310" s="110"/>
      <c r="X310" s="110"/>
      <c r="Y310" s="110"/>
      <c r="Z310" s="104"/>
      <c r="AA310" s="104"/>
      <c r="AB310" s="104"/>
      <c r="AC310" s="104"/>
      <c r="AD310" s="104"/>
      <c r="AE310" s="104"/>
      <c r="AF310" s="104"/>
      <c r="AG310" s="104" t="s">
        <v>135</v>
      </c>
      <c r="AH310" s="104">
        <v>0</v>
      </c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</row>
    <row r="311" spans="1:60">
      <c r="A311" s="167">
        <v>49</v>
      </c>
      <c r="B311" s="168" t="s">
        <v>362</v>
      </c>
      <c r="C311" s="169" t="s">
        <v>363</v>
      </c>
      <c r="D311" s="170" t="s">
        <v>164</v>
      </c>
      <c r="E311" s="171">
        <v>0.3</v>
      </c>
      <c r="F311" s="347"/>
      <c r="G311" s="172">
        <f>F311*E311</f>
        <v>0</v>
      </c>
      <c r="H311" s="110">
        <v>64.08</v>
      </c>
      <c r="I311" s="110">
        <v>19.224</v>
      </c>
      <c r="J311" s="110">
        <v>232.92</v>
      </c>
      <c r="K311" s="110">
        <v>69.875999999999991</v>
      </c>
      <c r="L311" s="110">
        <v>21</v>
      </c>
      <c r="M311" s="110">
        <v>107.81099999999999</v>
      </c>
      <c r="N311" s="109">
        <v>2.1900000000000001E-3</v>
      </c>
      <c r="O311" s="109">
        <v>6.5700000000000003E-4</v>
      </c>
      <c r="P311" s="109">
        <v>4.1000000000000002E-2</v>
      </c>
      <c r="Q311" s="109">
        <v>1.23E-2</v>
      </c>
      <c r="R311" s="110"/>
      <c r="S311" s="110" t="s">
        <v>130</v>
      </c>
      <c r="T311" s="110" t="s">
        <v>131</v>
      </c>
      <c r="U311" s="110">
        <v>0.52</v>
      </c>
      <c r="V311" s="110">
        <v>0.156</v>
      </c>
      <c r="W311" s="110"/>
      <c r="X311" s="110" t="s">
        <v>132</v>
      </c>
      <c r="Y311" s="110" t="s">
        <v>133</v>
      </c>
      <c r="Z311" s="104"/>
      <c r="AA311" s="104"/>
      <c r="AB311" s="104"/>
      <c r="AC311" s="104"/>
      <c r="AD311" s="104"/>
      <c r="AE311" s="104"/>
      <c r="AF311" s="104"/>
      <c r="AG311" s="104" t="s">
        <v>134</v>
      </c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</row>
    <row r="312" spans="1:60" outlineLevel="1">
      <c r="A312" s="107"/>
      <c r="B312" s="108"/>
      <c r="C312" s="116" t="s">
        <v>364</v>
      </c>
      <c r="D312" s="111"/>
      <c r="E312" s="112">
        <v>0.3</v>
      </c>
      <c r="F312" s="110"/>
      <c r="G312" s="110"/>
      <c r="H312" s="110"/>
      <c r="I312" s="110"/>
      <c r="J312" s="110"/>
      <c r="K312" s="110"/>
      <c r="L312" s="110"/>
      <c r="M312" s="110"/>
      <c r="N312" s="109"/>
      <c r="O312" s="109"/>
      <c r="P312" s="109"/>
      <c r="Q312" s="109"/>
      <c r="R312" s="110"/>
      <c r="S312" s="110"/>
      <c r="T312" s="110"/>
      <c r="U312" s="110"/>
      <c r="V312" s="110"/>
      <c r="W312" s="110"/>
      <c r="X312" s="110"/>
      <c r="Y312" s="110"/>
      <c r="Z312" s="104"/>
      <c r="AA312" s="104"/>
      <c r="AB312" s="104"/>
      <c r="AC312" s="104"/>
      <c r="AD312" s="104"/>
      <c r="AE312" s="104"/>
      <c r="AF312" s="104"/>
      <c r="AG312" s="104" t="s">
        <v>135</v>
      </c>
      <c r="AH312" s="104">
        <v>0</v>
      </c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</row>
    <row r="313" spans="1:60">
      <c r="A313" s="167">
        <v>50</v>
      </c>
      <c r="B313" s="168" t="s">
        <v>365</v>
      </c>
      <c r="C313" s="169" t="s">
        <v>366</v>
      </c>
      <c r="D313" s="170" t="s">
        <v>138</v>
      </c>
      <c r="E313" s="171">
        <v>8.82</v>
      </c>
      <c r="F313" s="347"/>
      <c r="G313" s="172">
        <f>F313*E313</f>
        <v>0</v>
      </c>
      <c r="H313" s="110">
        <v>201.13</v>
      </c>
      <c r="I313" s="110">
        <v>1773.9666</v>
      </c>
      <c r="J313" s="110">
        <v>8808.8700000000008</v>
      </c>
      <c r="K313" s="110">
        <v>77694.233400000012</v>
      </c>
      <c r="L313" s="110">
        <v>21</v>
      </c>
      <c r="M313" s="110">
        <v>96156.521999999997</v>
      </c>
      <c r="N313" s="109">
        <v>6.8900000000000003E-3</v>
      </c>
      <c r="O313" s="109">
        <v>6.0769800000000006E-2</v>
      </c>
      <c r="P313" s="109">
        <v>2.4</v>
      </c>
      <c r="Q313" s="109">
        <v>21.167999999999999</v>
      </c>
      <c r="R313" s="110"/>
      <c r="S313" s="110" t="s">
        <v>130</v>
      </c>
      <c r="T313" s="110" t="s">
        <v>131</v>
      </c>
      <c r="U313" s="110">
        <v>15.715</v>
      </c>
      <c r="V313" s="110">
        <v>138.6063</v>
      </c>
      <c r="W313" s="110"/>
      <c r="X313" s="110" t="s">
        <v>146</v>
      </c>
      <c r="Y313" s="110" t="s">
        <v>133</v>
      </c>
      <c r="Z313" s="104"/>
      <c r="AA313" s="104"/>
      <c r="AB313" s="104"/>
      <c r="AC313" s="104"/>
      <c r="AD313" s="104"/>
      <c r="AE313" s="104"/>
      <c r="AF313" s="104"/>
      <c r="AG313" s="104" t="s">
        <v>147</v>
      </c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</row>
    <row r="314" spans="1:60" outlineLevel="1">
      <c r="A314" s="107"/>
      <c r="B314" s="108"/>
      <c r="C314" s="116" t="s">
        <v>367</v>
      </c>
      <c r="D314" s="111"/>
      <c r="E314" s="112">
        <v>8.82</v>
      </c>
      <c r="F314" s="110"/>
      <c r="G314" s="110"/>
      <c r="H314" s="110"/>
      <c r="I314" s="110"/>
      <c r="J314" s="110"/>
      <c r="K314" s="110"/>
      <c r="L314" s="110"/>
      <c r="M314" s="110"/>
      <c r="N314" s="109"/>
      <c r="O314" s="109"/>
      <c r="P314" s="109"/>
      <c r="Q314" s="109"/>
      <c r="R314" s="110"/>
      <c r="S314" s="110"/>
      <c r="T314" s="110"/>
      <c r="U314" s="110"/>
      <c r="V314" s="110"/>
      <c r="W314" s="110"/>
      <c r="X314" s="110"/>
      <c r="Y314" s="110"/>
      <c r="Z314" s="104"/>
      <c r="AA314" s="104"/>
      <c r="AB314" s="104"/>
      <c r="AC314" s="104"/>
      <c r="AD314" s="104"/>
      <c r="AE314" s="104"/>
      <c r="AF314" s="104"/>
      <c r="AG314" s="104" t="s">
        <v>135</v>
      </c>
      <c r="AH314" s="104">
        <v>0</v>
      </c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</row>
    <row r="315" spans="1:60">
      <c r="A315" s="167">
        <v>51</v>
      </c>
      <c r="B315" s="168" t="s">
        <v>368</v>
      </c>
      <c r="C315" s="169" t="s">
        <v>369</v>
      </c>
      <c r="D315" s="170" t="s">
        <v>138</v>
      </c>
      <c r="E315" s="171">
        <v>36.2624</v>
      </c>
      <c r="F315" s="347"/>
      <c r="G315" s="172">
        <f>F315*E315</f>
        <v>0</v>
      </c>
      <c r="H315" s="110">
        <v>277.74</v>
      </c>
      <c r="I315" s="110">
        <v>10071.518975999999</v>
      </c>
      <c r="J315" s="110">
        <v>5537.26</v>
      </c>
      <c r="K315" s="110">
        <v>200794.33702400001</v>
      </c>
      <c r="L315" s="110">
        <v>21</v>
      </c>
      <c r="M315" s="110">
        <v>255147.69059999997</v>
      </c>
      <c r="N315" s="109">
        <v>9.5099999999999994E-3</v>
      </c>
      <c r="O315" s="109">
        <v>0.34485542399999997</v>
      </c>
      <c r="P315" s="109">
        <v>2.4</v>
      </c>
      <c r="Q315" s="109">
        <v>87.029759999999996</v>
      </c>
      <c r="R315" s="110"/>
      <c r="S315" s="110" t="s">
        <v>130</v>
      </c>
      <c r="T315" s="110" t="s">
        <v>131</v>
      </c>
      <c r="U315" s="110">
        <v>9.3829999999999991</v>
      </c>
      <c r="V315" s="110">
        <v>340.25009919999997</v>
      </c>
      <c r="W315" s="110"/>
      <c r="X315" s="110" t="s">
        <v>132</v>
      </c>
      <c r="Y315" s="110" t="s">
        <v>133</v>
      </c>
      <c r="Z315" s="104"/>
      <c r="AA315" s="104"/>
      <c r="AB315" s="104"/>
      <c r="AC315" s="104"/>
      <c r="AD315" s="104"/>
      <c r="AE315" s="104"/>
      <c r="AF315" s="104"/>
      <c r="AG315" s="104" t="s">
        <v>134</v>
      </c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</row>
    <row r="316" spans="1:60" outlineLevel="1">
      <c r="A316" s="107"/>
      <c r="B316" s="108"/>
      <c r="C316" s="116" t="s">
        <v>370</v>
      </c>
      <c r="D316" s="111"/>
      <c r="E316" s="112">
        <v>5.1208</v>
      </c>
      <c r="F316" s="110"/>
      <c r="G316" s="110"/>
      <c r="H316" s="110"/>
      <c r="I316" s="110"/>
      <c r="J316" s="110"/>
      <c r="K316" s="110"/>
      <c r="L316" s="110"/>
      <c r="M316" s="110"/>
      <c r="N316" s="109"/>
      <c r="O316" s="109"/>
      <c r="P316" s="109"/>
      <c r="Q316" s="109"/>
      <c r="R316" s="110"/>
      <c r="S316" s="110"/>
      <c r="T316" s="110"/>
      <c r="U316" s="110"/>
      <c r="V316" s="110"/>
      <c r="W316" s="110"/>
      <c r="X316" s="110"/>
      <c r="Y316" s="110"/>
      <c r="Z316" s="104"/>
      <c r="AA316" s="104"/>
      <c r="AB316" s="104"/>
      <c r="AC316" s="104"/>
      <c r="AD316" s="104"/>
      <c r="AE316" s="104"/>
      <c r="AF316" s="104"/>
      <c r="AG316" s="104" t="s">
        <v>135</v>
      </c>
      <c r="AH316" s="104">
        <v>0</v>
      </c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</row>
    <row r="317" spans="1:60" ht="22.5" outlineLevel="2">
      <c r="A317" s="107"/>
      <c r="B317" s="108"/>
      <c r="C317" s="116" t="s">
        <v>371</v>
      </c>
      <c r="D317" s="111"/>
      <c r="E317" s="112">
        <v>26.6936</v>
      </c>
      <c r="F317" s="110"/>
      <c r="G317" s="110"/>
      <c r="H317" s="110"/>
      <c r="I317" s="110"/>
      <c r="J317" s="110"/>
      <c r="K317" s="110"/>
      <c r="L317" s="110"/>
      <c r="M317" s="110"/>
      <c r="N317" s="109"/>
      <c r="O317" s="109"/>
      <c r="P317" s="109"/>
      <c r="Q317" s="109"/>
      <c r="R317" s="110"/>
      <c r="S317" s="110"/>
      <c r="T317" s="110"/>
      <c r="U317" s="110"/>
      <c r="V317" s="110"/>
      <c r="W317" s="110"/>
      <c r="X317" s="110"/>
      <c r="Y317" s="110"/>
      <c r="Z317" s="104"/>
      <c r="AA317" s="104"/>
      <c r="AB317" s="104"/>
      <c r="AC317" s="104"/>
      <c r="AD317" s="104"/>
      <c r="AE317" s="104"/>
      <c r="AF317" s="104"/>
      <c r="AG317" s="104" t="s">
        <v>135</v>
      </c>
      <c r="AH317" s="104">
        <v>0</v>
      </c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</row>
    <row r="318" spans="1:60" outlineLevel="2">
      <c r="A318" s="107"/>
      <c r="B318" s="108"/>
      <c r="C318" s="116" t="s">
        <v>372</v>
      </c>
      <c r="D318" s="111"/>
      <c r="E318" s="112">
        <v>1.456</v>
      </c>
      <c r="F318" s="110"/>
      <c r="G318" s="110"/>
      <c r="H318" s="110"/>
      <c r="I318" s="110"/>
      <c r="J318" s="110"/>
      <c r="K318" s="110"/>
      <c r="L318" s="110"/>
      <c r="M318" s="110"/>
      <c r="N318" s="109"/>
      <c r="O318" s="109"/>
      <c r="P318" s="109"/>
      <c r="Q318" s="109"/>
      <c r="R318" s="110"/>
      <c r="S318" s="110"/>
      <c r="T318" s="110"/>
      <c r="U318" s="110"/>
      <c r="V318" s="110"/>
      <c r="W318" s="110"/>
      <c r="X318" s="110"/>
      <c r="Y318" s="110"/>
      <c r="Z318" s="104"/>
      <c r="AA318" s="104"/>
      <c r="AB318" s="104"/>
      <c r="AC318" s="104"/>
      <c r="AD318" s="104"/>
      <c r="AE318" s="104"/>
      <c r="AF318" s="104"/>
      <c r="AG318" s="104" t="s">
        <v>135</v>
      </c>
      <c r="AH318" s="104">
        <v>0</v>
      </c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</row>
    <row r="319" spans="1:60" outlineLevel="2">
      <c r="A319" s="107"/>
      <c r="B319" s="108"/>
      <c r="C319" s="116" t="s">
        <v>373</v>
      </c>
      <c r="D319" s="111"/>
      <c r="E319" s="112">
        <v>1.496</v>
      </c>
      <c r="F319" s="110"/>
      <c r="G319" s="110"/>
      <c r="H319" s="110"/>
      <c r="I319" s="110"/>
      <c r="J319" s="110"/>
      <c r="K319" s="110"/>
      <c r="L319" s="110"/>
      <c r="M319" s="110"/>
      <c r="N319" s="109"/>
      <c r="O319" s="109"/>
      <c r="P319" s="109"/>
      <c r="Q319" s="109"/>
      <c r="R319" s="110"/>
      <c r="S319" s="110"/>
      <c r="T319" s="110"/>
      <c r="U319" s="110"/>
      <c r="V319" s="110"/>
      <c r="W319" s="110"/>
      <c r="X319" s="110"/>
      <c r="Y319" s="110"/>
      <c r="Z319" s="104"/>
      <c r="AA319" s="104"/>
      <c r="AB319" s="104"/>
      <c r="AC319" s="104"/>
      <c r="AD319" s="104"/>
      <c r="AE319" s="104"/>
      <c r="AF319" s="104"/>
      <c r="AG319" s="104" t="s">
        <v>135</v>
      </c>
      <c r="AH319" s="104">
        <v>0</v>
      </c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</row>
    <row r="320" spans="1:60" outlineLevel="2">
      <c r="A320" s="107"/>
      <c r="B320" s="108"/>
      <c r="C320" s="116" t="s">
        <v>374</v>
      </c>
      <c r="D320" s="111"/>
      <c r="E320" s="112">
        <v>1.496</v>
      </c>
      <c r="F320" s="110"/>
      <c r="G320" s="110"/>
      <c r="H320" s="110"/>
      <c r="I320" s="110"/>
      <c r="J320" s="110"/>
      <c r="K320" s="110"/>
      <c r="L320" s="110"/>
      <c r="M320" s="110"/>
      <c r="N320" s="109"/>
      <c r="O320" s="109"/>
      <c r="P320" s="109"/>
      <c r="Q320" s="109"/>
      <c r="R320" s="110"/>
      <c r="S320" s="110"/>
      <c r="T320" s="110"/>
      <c r="U320" s="110"/>
      <c r="V320" s="110"/>
      <c r="W320" s="110"/>
      <c r="X320" s="110"/>
      <c r="Y320" s="110"/>
      <c r="Z320" s="104"/>
      <c r="AA320" s="104"/>
      <c r="AB320" s="104"/>
      <c r="AC320" s="104"/>
      <c r="AD320" s="104"/>
      <c r="AE320" s="104"/>
      <c r="AF320" s="104"/>
      <c r="AG320" s="104" t="s">
        <v>135</v>
      </c>
      <c r="AH320" s="104">
        <v>0</v>
      </c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</row>
    <row r="321" spans="1:60">
      <c r="A321" s="167">
        <v>52</v>
      </c>
      <c r="B321" s="168" t="s">
        <v>375</v>
      </c>
      <c r="C321" s="169" t="s">
        <v>376</v>
      </c>
      <c r="D321" s="170" t="s">
        <v>164</v>
      </c>
      <c r="E321" s="171">
        <v>55.82</v>
      </c>
      <c r="F321" s="347"/>
      <c r="G321" s="172">
        <f>F321*E321</f>
        <v>0</v>
      </c>
      <c r="H321" s="110">
        <v>19.45</v>
      </c>
      <c r="I321" s="110">
        <v>1085.6990000000001</v>
      </c>
      <c r="J321" s="110">
        <v>122.55</v>
      </c>
      <c r="K321" s="110">
        <v>6840.741</v>
      </c>
      <c r="L321" s="110">
        <v>21</v>
      </c>
      <c r="M321" s="110">
        <v>9590.9923999999992</v>
      </c>
      <c r="N321" s="109">
        <v>6.7000000000000002E-4</v>
      </c>
      <c r="O321" s="109">
        <v>3.7399399999999999E-2</v>
      </c>
      <c r="P321" s="109">
        <v>0.184</v>
      </c>
      <c r="Q321" s="109">
        <v>10.27088</v>
      </c>
      <c r="R321" s="110"/>
      <c r="S321" s="110" t="s">
        <v>130</v>
      </c>
      <c r="T321" s="110" t="s">
        <v>131</v>
      </c>
      <c r="U321" s="110">
        <v>0.22700000000000001</v>
      </c>
      <c r="V321" s="110">
        <v>12.671140000000001</v>
      </c>
      <c r="W321" s="110"/>
      <c r="X321" s="110" t="s">
        <v>132</v>
      </c>
      <c r="Y321" s="110" t="s">
        <v>133</v>
      </c>
      <c r="Z321" s="104"/>
      <c r="AA321" s="104"/>
      <c r="AB321" s="104"/>
      <c r="AC321" s="104"/>
      <c r="AD321" s="104"/>
      <c r="AE321" s="104"/>
      <c r="AF321" s="104"/>
      <c r="AG321" s="104" t="s">
        <v>134</v>
      </c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</row>
    <row r="322" spans="1:60" outlineLevel="1">
      <c r="A322" s="107"/>
      <c r="B322" s="108"/>
      <c r="C322" s="116" t="s">
        <v>377</v>
      </c>
      <c r="D322" s="111"/>
      <c r="E322" s="112">
        <v>21.5</v>
      </c>
      <c r="F322" s="110"/>
      <c r="G322" s="110"/>
      <c r="H322" s="110"/>
      <c r="I322" s="110"/>
      <c r="J322" s="110"/>
      <c r="K322" s="110"/>
      <c r="L322" s="110"/>
      <c r="M322" s="110"/>
      <c r="N322" s="109"/>
      <c r="O322" s="109"/>
      <c r="P322" s="109"/>
      <c r="Q322" s="109"/>
      <c r="R322" s="110"/>
      <c r="S322" s="110"/>
      <c r="T322" s="110"/>
      <c r="U322" s="110"/>
      <c r="V322" s="110"/>
      <c r="W322" s="110"/>
      <c r="X322" s="110"/>
      <c r="Y322" s="110"/>
      <c r="Z322" s="104"/>
      <c r="AA322" s="104"/>
      <c r="AB322" s="104"/>
      <c r="AC322" s="104"/>
      <c r="AD322" s="104"/>
      <c r="AE322" s="104"/>
      <c r="AF322" s="104"/>
      <c r="AG322" s="104" t="s">
        <v>135</v>
      </c>
      <c r="AH322" s="104">
        <v>0</v>
      </c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</row>
    <row r="323" spans="1:60" outlineLevel="2">
      <c r="A323" s="107"/>
      <c r="B323" s="108"/>
      <c r="C323" s="116" t="s">
        <v>378</v>
      </c>
      <c r="D323" s="111"/>
      <c r="E323" s="112">
        <v>34.32</v>
      </c>
      <c r="F323" s="110"/>
      <c r="G323" s="110"/>
      <c r="H323" s="110"/>
      <c r="I323" s="110"/>
      <c r="J323" s="110"/>
      <c r="K323" s="110"/>
      <c r="L323" s="110"/>
      <c r="M323" s="110"/>
      <c r="N323" s="109"/>
      <c r="O323" s="109"/>
      <c r="P323" s="109"/>
      <c r="Q323" s="109"/>
      <c r="R323" s="110"/>
      <c r="S323" s="110"/>
      <c r="T323" s="110"/>
      <c r="U323" s="110"/>
      <c r="V323" s="110"/>
      <c r="W323" s="110"/>
      <c r="X323" s="110"/>
      <c r="Y323" s="110"/>
      <c r="Z323" s="104"/>
      <c r="AA323" s="104"/>
      <c r="AB323" s="104"/>
      <c r="AC323" s="104"/>
      <c r="AD323" s="104"/>
      <c r="AE323" s="104"/>
      <c r="AF323" s="104"/>
      <c r="AG323" s="104" t="s">
        <v>135</v>
      </c>
      <c r="AH323" s="104">
        <v>0</v>
      </c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</row>
    <row r="324" spans="1:60">
      <c r="A324" s="167">
        <v>53</v>
      </c>
      <c r="B324" s="168" t="s">
        <v>379</v>
      </c>
      <c r="C324" s="169" t="s">
        <v>380</v>
      </c>
      <c r="D324" s="170" t="s">
        <v>164</v>
      </c>
      <c r="E324" s="171">
        <v>8.58</v>
      </c>
      <c r="F324" s="347"/>
      <c r="G324" s="172">
        <f>F324*E324</f>
        <v>0</v>
      </c>
      <c r="H324" s="110">
        <v>19.45</v>
      </c>
      <c r="I324" s="110">
        <v>166.881</v>
      </c>
      <c r="J324" s="110">
        <v>170.05</v>
      </c>
      <c r="K324" s="110">
        <v>1459.029</v>
      </c>
      <c r="L324" s="110">
        <v>21</v>
      </c>
      <c r="M324" s="110">
        <v>1967.3511000000001</v>
      </c>
      <c r="N324" s="109">
        <v>6.7000000000000002E-4</v>
      </c>
      <c r="O324" s="109">
        <v>5.7486000000000004E-3</v>
      </c>
      <c r="P324" s="109">
        <v>0.31900000000000001</v>
      </c>
      <c r="Q324" s="109">
        <v>2.7370200000000002</v>
      </c>
      <c r="R324" s="110"/>
      <c r="S324" s="110" t="s">
        <v>130</v>
      </c>
      <c r="T324" s="110" t="s">
        <v>131</v>
      </c>
      <c r="U324" s="110">
        <v>0.317</v>
      </c>
      <c r="V324" s="110">
        <v>2.7198600000000002</v>
      </c>
      <c r="W324" s="110"/>
      <c r="X324" s="110" t="s">
        <v>132</v>
      </c>
      <c r="Y324" s="110" t="s">
        <v>133</v>
      </c>
      <c r="Z324" s="104"/>
      <c r="AA324" s="104"/>
      <c r="AB324" s="104"/>
      <c r="AC324" s="104"/>
      <c r="AD324" s="104"/>
      <c r="AE324" s="104"/>
      <c r="AF324" s="104"/>
      <c r="AG324" s="104" t="s">
        <v>134</v>
      </c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</row>
    <row r="325" spans="1:60" outlineLevel="1">
      <c r="A325" s="107"/>
      <c r="B325" s="108"/>
      <c r="C325" s="116" t="s">
        <v>381</v>
      </c>
      <c r="D325" s="111"/>
      <c r="E325" s="112">
        <v>8.58</v>
      </c>
      <c r="F325" s="110"/>
      <c r="G325" s="110"/>
      <c r="H325" s="110"/>
      <c r="I325" s="110"/>
      <c r="J325" s="110"/>
      <c r="K325" s="110"/>
      <c r="L325" s="110"/>
      <c r="M325" s="110"/>
      <c r="N325" s="109"/>
      <c r="O325" s="109"/>
      <c r="P325" s="109"/>
      <c r="Q325" s="109"/>
      <c r="R325" s="110"/>
      <c r="S325" s="110"/>
      <c r="T325" s="110"/>
      <c r="U325" s="110"/>
      <c r="V325" s="110"/>
      <c r="W325" s="110"/>
      <c r="X325" s="110"/>
      <c r="Y325" s="110"/>
      <c r="Z325" s="104"/>
      <c r="AA325" s="104"/>
      <c r="AB325" s="104"/>
      <c r="AC325" s="104"/>
      <c r="AD325" s="104"/>
      <c r="AE325" s="104"/>
      <c r="AF325" s="104"/>
      <c r="AG325" s="104" t="s">
        <v>135</v>
      </c>
      <c r="AH325" s="104">
        <v>0</v>
      </c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</row>
    <row r="326" spans="1:60" ht="22.5">
      <c r="A326" s="167">
        <v>54</v>
      </c>
      <c r="B326" s="168" t="s">
        <v>382</v>
      </c>
      <c r="C326" s="169" t="s">
        <v>383</v>
      </c>
      <c r="D326" s="170" t="s">
        <v>145</v>
      </c>
      <c r="E326" s="171">
        <v>50</v>
      </c>
      <c r="F326" s="347"/>
      <c r="G326" s="172">
        <f>F326*E326</f>
        <v>0</v>
      </c>
      <c r="H326" s="110">
        <v>0</v>
      </c>
      <c r="I326" s="110">
        <v>0</v>
      </c>
      <c r="J326" s="110">
        <v>19.600000000000001</v>
      </c>
      <c r="K326" s="110">
        <v>980.00000000000011</v>
      </c>
      <c r="L326" s="110">
        <v>21</v>
      </c>
      <c r="M326" s="110">
        <v>1185.8</v>
      </c>
      <c r="N326" s="109">
        <v>0</v>
      </c>
      <c r="O326" s="109">
        <v>0</v>
      </c>
      <c r="P326" s="109">
        <v>0</v>
      </c>
      <c r="Q326" s="109">
        <v>0</v>
      </c>
      <c r="R326" s="110"/>
      <c r="S326" s="110" t="s">
        <v>130</v>
      </c>
      <c r="T326" s="110" t="s">
        <v>131</v>
      </c>
      <c r="U326" s="110">
        <v>0.05</v>
      </c>
      <c r="V326" s="110">
        <v>2.5</v>
      </c>
      <c r="W326" s="110"/>
      <c r="X326" s="110" t="s">
        <v>132</v>
      </c>
      <c r="Y326" s="110" t="s">
        <v>133</v>
      </c>
      <c r="Z326" s="104"/>
      <c r="AA326" s="104"/>
      <c r="AB326" s="104"/>
      <c r="AC326" s="104"/>
      <c r="AD326" s="104"/>
      <c r="AE326" s="104"/>
      <c r="AF326" s="104"/>
      <c r="AG326" s="104" t="s">
        <v>134</v>
      </c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</row>
    <row r="327" spans="1:60" outlineLevel="1">
      <c r="A327" s="107"/>
      <c r="B327" s="108"/>
      <c r="C327" s="116" t="s">
        <v>384</v>
      </c>
      <c r="D327" s="111"/>
      <c r="E327" s="112">
        <v>25</v>
      </c>
      <c r="F327" s="110"/>
      <c r="G327" s="110"/>
      <c r="H327" s="110"/>
      <c r="I327" s="110"/>
      <c r="J327" s="110"/>
      <c r="K327" s="110"/>
      <c r="L327" s="110"/>
      <c r="M327" s="110"/>
      <c r="N327" s="109"/>
      <c r="O327" s="109"/>
      <c r="P327" s="109"/>
      <c r="Q327" s="109"/>
      <c r="R327" s="110"/>
      <c r="S327" s="110"/>
      <c r="T327" s="110"/>
      <c r="U327" s="110"/>
      <c r="V327" s="110"/>
      <c r="W327" s="110"/>
      <c r="X327" s="110"/>
      <c r="Y327" s="110"/>
      <c r="Z327" s="104"/>
      <c r="AA327" s="104"/>
      <c r="AB327" s="104"/>
      <c r="AC327" s="104"/>
      <c r="AD327" s="104"/>
      <c r="AE327" s="104"/>
      <c r="AF327" s="104"/>
      <c r="AG327" s="104" t="s">
        <v>135</v>
      </c>
      <c r="AH327" s="104">
        <v>0</v>
      </c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</row>
    <row r="328" spans="1:60" outlineLevel="2">
      <c r="A328" s="107"/>
      <c r="B328" s="108"/>
      <c r="C328" s="116" t="s">
        <v>385</v>
      </c>
      <c r="D328" s="111"/>
      <c r="E328" s="112">
        <v>25</v>
      </c>
      <c r="F328" s="110"/>
      <c r="G328" s="110"/>
      <c r="H328" s="110"/>
      <c r="I328" s="110"/>
      <c r="J328" s="110"/>
      <c r="K328" s="110"/>
      <c r="L328" s="110"/>
      <c r="M328" s="110"/>
      <c r="N328" s="109"/>
      <c r="O328" s="109"/>
      <c r="P328" s="109"/>
      <c r="Q328" s="109"/>
      <c r="R328" s="110"/>
      <c r="S328" s="110"/>
      <c r="T328" s="110"/>
      <c r="U328" s="110"/>
      <c r="V328" s="110"/>
      <c r="W328" s="110"/>
      <c r="X328" s="110"/>
      <c r="Y328" s="110"/>
      <c r="Z328" s="104"/>
      <c r="AA328" s="104"/>
      <c r="AB328" s="104"/>
      <c r="AC328" s="104"/>
      <c r="AD328" s="104"/>
      <c r="AE328" s="104"/>
      <c r="AF328" s="104"/>
      <c r="AG328" s="104" t="s">
        <v>135</v>
      </c>
      <c r="AH328" s="104">
        <v>0</v>
      </c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</row>
    <row r="329" spans="1:60">
      <c r="A329" s="167">
        <v>55</v>
      </c>
      <c r="B329" s="168" t="s">
        <v>386</v>
      </c>
      <c r="C329" s="169" t="s">
        <v>387</v>
      </c>
      <c r="D329" s="170" t="s">
        <v>164</v>
      </c>
      <c r="E329" s="171">
        <v>96.18</v>
      </c>
      <c r="F329" s="347"/>
      <c r="G329" s="172">
        <f>F329*E329</f>
        <v>0</v>
      </c>
      <c r="H329" s="110">
        <v>34.200000000000003</v>
      </c>
      <c r="I329" s="110">
        <v>3289.3560000000007</v>
      </c>
      <c r="J329" s="110">
        <v>408.8</v>
      </c>
      <c r="K329" s="110">
        <v>39318.384000000005</v>
      </c>
      <c r="L329" s="110">
        <v>21</v>
      </c>
      <c r="M329" s="110">
        <v>51555.365399999995</v>
      </c>
      <c r="N329" s="109">
        <v>1.17E-3</v>
      </c>
      <c r="O329" s="109">
        <v>0.11253060000000001</v>
      </c>
      <c r="P329" s="109">
        <v>7.5999999999999998E-2</v>
      </c>
      <c r="Q329" s="109">
        <v>7.3096800000000002</v>
      </c>
      <c r="R329" s="110"/>
      <c r="S329" s="110" t="s">
        <v>130</v>
      </c>
      <c r="T329" s="110" t="s">
        <v>131</v>
      </c>
      <c r="U329" s="110">
        <v>0.93899999999999995</v>
      </c>
      <c r="V329" s="110">
        <v>90.313019999999995</v>
      </c>
      <c r="W329" s="110"/>
      <c r="X329" s="110" t="s">
        <v>132</v>
      </c>
      <c r="Y329" s="110" t="s">
        <v>133</v>
      </c>
      <c r="Z329" s="104"/>
      <c r="AA329" s="104"/>
      <c r="AB329" s="104"/>
      <c r="AC329" s="104"/>
      <c r="AD329" s="104"/>
      <c r="AE329" s="104"/>
      <c r="AF329" s="104"/>
      <c r="AG329" s="104" t="s">
        <v>134</v>
      </c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</row>
    <row r="330" spans="1:60" outlineLevel="1">
      <c r="A330" s="107"/>
      <c r="B330" s="108"/>
      <c r="C330" s="116" t="s">
        <v>388</v>
      </c>
      <c r="D330" s="111"/>
      <c r="E330" s="112">
        <v>46.68</v>
      </c>
      <c r="F330" s="110"/>
      <c r="G330" s="110"/>
      <c r="H330" s="110"/>
      <c r="I330" s="110"/>
      <c r="J330" s="110"/>
      <c r="K330" s="110"/>
      <c r="L330" s="110"/>
      <c r="M330" s="110"/>
      <c r="N330" s="109"/>
      <c r="O330" s="109"/>
      <c r="P330" s="109"/>
      <c r="Q330" s="109"/>
      <c r="R330" s="110"/>
      <c r="S330" s="110"/>
      <c r="T330" s="110"/>
      <c r="U330" s="110"/>
      <c r="V330" s="110"/>
      <c r="W330" s="110"/>
      <c r="X330" s="110"/>
      <c r="Y330" s="110"/>
      <c r="Z330" s="104"/>
      <c r="AA330" s="104"/>
      <c r="AB330" s="104"/>
      <c r="AC330" s="104"/>
      <c r="AD330" s="104"/>
      <c r="AE330" s="104"/>
      <c r="AF330" s="104"/>
      <c r="AG330" s="104" t="s">
        <v>135</v>
      </c>
      <c r="AH330" s="104">
        <v>0</v>
      </c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</row>
    <row r="331" spans="1:60" outlineLevel="2">
      <c r="A331" s="107"/>
      <c r="B331" s="108"/>
      <c r="C331" s="116" t="s">
        <v>389</v>
      </c>
      <c r="D331" s="111"/>
      <c r="E331" s="112">
        <v>49.5</v>
      </c>
      <c r="F331" s="110"/>
      <c r="G331" s="110"/>
      <c r="H331" s="110"/>
      <c r="I331" s="110"/>
      <c r="J331" s="110"/>
      <c r="K331" s="110"/>
      <c r="L331" s="110"/>
      <c r="M331" s="110"/>
      <c r="N331" s="109"/>
      <c r="O331" s="109"/>
      <c r="P331" s="109"/>
      <c r="Q331" s="109"/>
      <c r="R331" s="110"/>
      <c r="S331" s="110"/>
      <c r="T331" s="110"/>
      <c r="U331" s="110"/>
      <c r="V331" s="110"/>
      <c r="W331" s="110"/>
      <c r="X331" s="110"/>
      <c r="Y331" s="110"/>
      <c r="Z331" s="104"/>
      <c r="AA331" s="104"/>
      <c r="AB331" s="104"/>
      <c r="AC331" s="104"/>
      <c r="AD331" s="104"/>
      <c r="AE331" s="104"/>
      <c r="AF331" s="104"/>
      <c r="AG331" s="104" t="s">
        <v>135</v>
      </c>
      <c r="AH331" s="104">
        <v>0</v>
      </c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</row>
    <row r="332" spans="1:60">
      <c r="A332" s="167">
        <v>56</v>
      </c>
      <c r="B332" s="168" t="s">
        <v>390</v>
      </c>
      <c r="C332" s="169" t="s">
        <v>391</v>
      </c>
      <c r="D332" s="170" t="s">
        <v>164</v>
      </c>
      <c r="E332" s="171">
        <v>169.31</v>
      </c>
      <c r="F332" s="347"/>
      <c r="G332" s="172">
        <f>F332*E332</f>
        <v>0</v>
      </c>
      <c r="H332" s="110">
        <v>0</v>
      </c>
      <c r="I332" s="110">
        <v>0</v>
      </c>
      <c r="J332" s="110">
        <v>129</v>
      </c>
      <c r="K332" s="110">
        <v>21840.99</v>
      </c>
      <c r="L332" s="110">
        <v>21</v>
      </c>
      <c r="M332" s="110">
        <v>26427.597900000001</v>
      </c>
      <c r="N332" s="109">
        <v>0</v>
      </c>
      <c r="O332" s="109">
        <v>0</v>
      </c>
      <c r="P332" s="109">
        <v>6.8000000000000005E-2</v>
      </c>
      <c r="Q332" s="109">
        <v>11.51308</v>
      </c>
      <c r="R332" s="110"/>
      <c r="S332" s="110" t="s">
        <v>130</v>
      </c>
      <c r="T332" s="110" t="s">
        <v>131</v>
      </c>
      <c r="U332" s="110">
        <v>0.3</v>
      </c>
      <c r="V332" s="110">
        <v>50.792999999999999</v>
      </c>
      <c r="W332" s="110"/>
      <c r="X332" s="110" t="s">
        <v>132</v>
      </c>
      <c r="Y332" s="110" t="s">
        <v>133</v>
      </c>
      <c r="Z332" s="104"/>
      <c r="AA332" s="104"/>
      <c r="AB332" s="104"/>
      <c r="AC332" s="104"/>
      <c r="AD332" s="104"/>
      <c r="AE332" s="104"/>
      <c r="AF332" s="104"/>
      <c r="AG332" s="104" t="s">
        <v>134</v>
      </c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</row>
    <row r="333" spans="1:60" outlineLevel="1">
      <c r="A333" s="107"/>
      <c r="B333" s="108"/>
      <c r="C333" s="116" t="s">
        <v>392</v>
      </c>
      <c r="D333" s="111"/>
      <c r="E333" s="112">
        <v>17.64</v>
      </c>
      <c r="F333" s="110"/>
      <c r="G333" s="110"/>
      <c r="H333" s="110"/>
      <c r="I333" s="110"/>
      <c r="J333" s="110"/>
      <c r="K333" s="110"/>
      <c r="L333" s="110"/>
      <c r="M333" s="110"/>
      <c r="N333" s="109"/>
      <c r="O333" s="109"/>
      <c r="P333" s="109"/>
      <c r="Q333" s="109"/>
      <c r="R333" s="110"/>
      <c r="S333" s="110"/>
      <c r="T333" s="110"/>
      <c r="U333" s="110"/>
      <c r="V333" s="110"/>
      <c r="W333" s="110"/>
      <c r="X333" s="110"/>
      <c r="Y333" s="110"/>
      <c r="Z333" s="104"/>
      <c r="AA333" s="104"/>
      <c r="AB333" s="104"/>
      <c r="AC333" s="104"/>
      <c r="AD333" s="104"/>
      <c r="AE333" s="104"/>
      <c r="AF333" s="104"/>
      <c r="AG333" s="104" t="s">
        <v>135</v>
      </c>
      <c r="AH333" s="104">
        <v>0</v>
      </c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</row>
    <row r="334" spans="1:60" outlineLevel="2">
      <c r="A334" s="107"/>
      <c r="B334" s="108"/>
      <c r="C334" s="116" t="s">
        <v>393</v>
      </c>
      <c r="D334" s="111"/>
      <c r="E334" s="112">
        <v>55.02</v>
      </c>
      <c r="F334" s="110"/>
      <c r="G334" s="110"/>
      <c r="H334" s="110"/>
      <c r="I334" s="110"/>
      <c r="J334" s="110"/>
      <c r="K334" s="110"/>
      <c r="L334" s="110"/>
      <c r="M334" s="110"/>
      <c r="N334" s="109"/>
      <c r="O334" s="109"/>
      <c r="P334" s="109"/>
      <c r="Q334" s="109"/>
      <c r="R334" s="110"/>
      <c r="S334" s="110"/>
      <c r="T334" s="110"/>
      <c r="U334" s="110"/>
      <c r="V334" s="110"/>
      <c r="W334" s="110"/>
      <c r="X334" s="110"/>
      <c r="Y334" s="110"/>
      <c r="Z334" s="104"/>
      <c r="AA334" s="104"/>
      <c r="AB334" s="104"/>
      <c r="AC334" s="104"/>
      <c r="AD334" s="104"/>
      <c r="AE334" s="104"/>
      <c r="AF334" s="104"/>
      <c r="AG334" s="104" t="s">
        <v>135</v>
      </c>
      <c r="AH334" s="104">
        <v>0</v>
      </c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</row>
    <row r="335" spans="1:60" outlineLevel="2">
      <c r="A335" s="107"/>
      <c r="B335" s="108"/>
      <c r="C335" s="116" t="s">
        <v>394</v>
      </c>
      <c r="D335" s="111"/>
      <c r="E335" s="112">
        <v>15.12</v>
      </c>
      <c r="F335" s="110"/>
      <c r="G335" s="110"/>
      <c r="H335" s="110"/>
      <c r="I335" s="110"/>
      <c r="J335" s="110"/>
      <c r="K335" s="110"/>
      <c r="L335" s="110"/>
      <c r="M335" s="110"/>
      <c r="N335" s="109"/>
      <c r="O335" s="109"/>
      <c r="P335" s="109"/>
      <c r="Q335" s="109"/>
      <c r="R335" s="110"/>
      <c r="S335" s="110"/>
      <c r="T335" s="110"/>
      <c r="U335" s="110"/>
      <c r="V335" s="110"/>
      <c r="W335" s="110"/>
      <c r="X335" s="110"/>
      <c r="Y335" s="110"/>
      <c r="Z335" s="104"/>
      <c r="AA335" s="104"/>
      <c r="AB335" s="104"/>
      <c r="AC335" s="104"/>
      <c r="AD335" s="104"/>
      <c r="AE335" s="104"/>
      <c r="AF335" s="104"/>
      <c r="AG335" s="104" t="s">
        <v>135</v>
      </c>
      <c r="AH335" s="104">
        <v>0</v>
      </c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</row>
    <row r="336" spans="1:60" outlineLevel="2">
      <c r="A336" s="107"/>
      <c r="B336" s="108"/>
      <c r="C336" s="116" t="s">
        <v>395</v>
      </c>
      <c r="D336" s="111"/>
      <c r="E336" s="112">
        <v>38.85</v>
      </c>
      <c r="F336" s="110"/>
      <c r="G336" s="110"/>
      <c r="H336" s="110"/>
      <c r="I336" s="110"/>
      <c r="J336" s="110"/>
      <c r="K336" s="110"/>
      <c r="L336" s="110"/>
      <c r="M336" s="110"/>
      <c r="N336" s="109"/>
      <c r="O336" s="109"/>
      <c r="P336" s="109"/>
      <c r="Q336" s="109"/>
      <c r="R336" s="110"/>
      <c r="S336" s="110"/>
      <c r="T336" s="110"/>
      <c r="U336" s="110"/>
      <c r="V336" s="110"/>
      <c r="W336" s="110"/>
      <c r="X336" s="110"/>
      <c r="Y336" s="110"/>
      <c r="Z336" s="104"/>
      <c r="AA336" s="104"/>
      <c r="AB336" s="104"/>
      <c r="AC336" s="104"/>
      <c r="AD336" s="104"/>
      <c r="AE336" s="104"/>
      <c r="AF336" s="104"/>
      <c r="AG336" s="104" t="s">
        <v>135</v>
      </c>
      <c r="AH336" s="104">
        <v>0</v>
      </c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</row>
    <row r="337" spans="1:60" outlineLevel="2">
      <c r="A337" s="107"/>
      <c r="B337" s="108"/>
      <c r="C337" s="116" t="s">
        <v>396</v>
      </c>
      <c r="D337" s="111"/>
      <c r="E337" s="112">
        <v>18.690000000000001</v>
      </c>
      <c r="F337" s="110"/>
      <c r="G337" s="110"/>
      <c r="H337" s="110"/>
      <c r="I337" s="110"/>
      <c r="J337" s="110"/>
      <c r="K337" s="110"/>
      <c r="L337" s="110"/>
      <c r="M337" s="110"/>
      <c r="N337" s="109"/>
      <c r="O337" s="109"/>
      <c r="P337" s="109"/>
      <c r="Q337" s="109"/>
      <c r="R337" s="110"/>
      <c r="S337" s="110"/>
      <c r="T337" s="110"/>
      <c r="U337" s="110"/>
      <c r="V337" s="110"/>
      <c r="W337" s="110"/>
      <c r="X337" s="110"/>
      <c r="Y337" s="110"/>
      <c r="Z337" s="104"/>
      <c r="AA337" s="104"/>
      <c r="AB337" s="104"/>
      <c r="AC337" s="104"/>
      <c r="AD337" s="104"/>
      <c r="AE337" s="104"/>
      <c r="AF337" s="104"/>
      <c r="AG337" s="104" t="s">
        <v>135</v>
      </c>
      <c r="AH337" s="104">
        <v>0</v>
      </c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</row>
    <row r="338" spans="1:60" outlineLevel="2">
      <c r="A338" s="107"/>
      <c r="B338" s="108"/>
      <c r="C338" s="116" t="s">
        <v>397</v>
      </c>
      <c r="D338" s="111"/>
      <c r="E338" s="112">
        <v>13.44</v>
      </c>
      <c r="F338" s="110"/>
      <c r="G338" s="110"/>
      <c r="H338" s="110"/>
      <c r="I338" s="110"/>
      <c r="J338" s="110"/>
      <c r="K338" s="110"/>
      <c r="L338" s="110"/>
      <c r="M338" s="110"/>
      <c r="N338" s="109"/>
      <c r="O338" s="109"/>
      <c r="P338" s="109"/>
      <c r="Q338" s="109"/>
      <c r="R338" s="110"/>
      <c r="S338" s="110"/>
      <c r="T338" s="110"/>
      <c r="U338" s="110"/>
      <c r="V338" s="110"/>
      <c r="W338" s="110"/>
      <c r="X338" s="110"/>
      <c r="Y338" s="110"/>
      <c r="Z338" s="104"/>
      <c r="AA338" s="104"/>
      <c r="AB338" s="104"/>
      <c r="AC338" s="104"/>
      <c r="AD338" s="104"/>
      <c r="AE338" s="104"/>
      <c r="AF338" s="104"/>
      <c r="AG338" s="104" t="s">
        <v>135</v>
      </c>
      <c r="AH338" s="104">
        <v>0</v>
      </c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</row>
    <row r="339" spans="1:60" outlineLevel="2">
      <c r="A339" s="107"/>
      <c r="B339" s="108"/>
      <c r="C339" s="116" t="s">
        <v>398</v>
      </c>
      <c r="D339" s="111"/>
      <c r="E339" s="112">
        <v>1.65</v>
      </c>
      <c r="F339" s="110"/>
      <c r="G339" s="110"/>
      <c r="H339" s="110"/>
      <c r="I339" s="110"/>
      <c r="J339" s="110"/>
      <c r="K339" s="110"/>
      <c r="L339" s="110"/>
      <c r="M339" s="110"/>
      <c r="N339" s="109"/>
      <c r="O339" s="109"/>
      <c r="P339" s="109"/>
      <c r="Q339" s="109"/>
      <c r="R339" s="110"/>
      <c r="S339" s="110"/>
      <c r="T339" s="110"/>
      <c r="U339" s="110"/>
      <c r="V339" s="110"/>
      <c r="W339" s="110"/>
      <c r="X339" s="110"/>
      <c r="Y339" s="110"/>
      <c r="Z339" s="104"/>
      <c r="AA339" s="104"/>
      <c r="AB339" s="104"/>
      <c r="AC339" s="104"/>
      <c r="AD339" s="104"/>
      <c r="AE339" s="104"/>
      <c r="AF339" s="104"/>
      <c r="AG339" s="104" t="s">
        <v>135</v>
      </c>
      <c r="AH339" s="104">
        <v>0</v>
      </c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</row>
    <row r="340" spans="1:60" outlineLevel="2">
      <c r="A340" s="107"/>
      <c r="B340" s="108"/>
      <c r="C340" s="116" t="s">
        <v>399</v>
      </c>
      <c r="D340" s="111"/>
      <c r="E340" s="112">
        <v>2.4</v>
      </c>
      <c r="F340" s="110"/>
      <c r="G340" s="110"/>
      <c r="H340" s="110"/>
      <c r="I340" s="110"/>
      <c r="J340" s="110"/>
      <c r="K340" s="110"/>
      <c r="L340" s="110"/>
      <c r="M340" s="110"/>
      <c r="N340" s="109"/>
      <c r="O340" s="109"/>
      <c r="P340" s="109"/>
      <c r="Q340" s="109"/>
      <c r="R340" s="110"/>
      <c r="S340" s="110"/>
      <c r="T340" s="110"/>
      <c r="U340" s="110"/>
      <c r="V340" s="110"/>
      <c r="W340" s="110"/>
      <c r="X340" s="110"/>
      <c r="Y340" s="110"/>
      <c r="Z340" s="104"/>
      <c r="AA340" s="104"/>
      <c r="AB340" s="104"/>
      <c r="AC340" s="104"/>
      <c r="AD340" s="104"/>
      <c r="AE340" s="104"/>
      <c r="AF340" s="104"/>
      <c r="AG340" s="104" t="s">
        <v>135</v>
      </c>
      <c r="AH340" s="104">
        <v>0</v>
      </c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</row>
    <row r="341" spans="1:60" outlineLevel="2">
      <c r="A341" s="107"/>
      <c r="B341" s="108"/>
      <c r="C341" s="116" t="s">
        <v>400</v>
      </c>
      <c r="D341" s="111"/>
      <c r="E341" s="112">
        <v>2</v>
      </c>
      <c r="F341" s="110"/>
      <c r="G341" s="110"/>
      <c r="H341" s="110"/>
      <c r="I341" s="110"/>
      <c r="J341" s="110"/>
      <c r="K341" s="110"/>
      <c r="L341" s="110"/>
      <c r="M341" s="110"/>
      <c r="N341" s="109"/>
      <c r="O341" s="109"/>
      <c r="P341" s="109"/>
      <c r="Q341" s="109"/>
      <c r="R341" s="110"/>
      <c r="S341" s="110"/>
      <c r="T341" s="110"/>
      <c r="U341" s="110"/>
      <c r="V341" s="110"/>
      <c r="W341" s="110"/>
      <c r="X341" s="110"/>
      <c r="Y341" s="110"/>
      <c r="Z341" s="104"/>
      <c r="AA341" s="104"/>
      <c r="AB341" s="104"/>
      <c r="AC341" s="104"/>
      <c r="AD341" s="104"/>
      <c r="AE341" s="104"/>
      <c r="AF341" s="104"/>
      <c r="AG341" s="104" t="s">
        <v>135</v>
      </c>
      <c r="AH341" s="104">
        <v>0</v>
      </c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</row>
    <row r="342" spans="1:60" outlineLevel="2">
      <c r="A342" s="107"/>
      <c r="B342" s="108"/>
      <c r="C342" s="116" t="s">
        <v>401</v>
      </c>
      <c r="D342" s="111"/>
      <c r="E342" s="112">
        <v>4.5</v>
      </c>
      <c r="F342" s="110"/>
      <c r="G342" s="110"/>
      <c r="H342" s="110"/>
      <c r="I342" s="110"/>
      <c r="J342" s="110"/>
      <c r="K342" s="110"/>
      <c r="L342" s="110"/>
      <c r="M342" s="110"/>
      <c r="N342" s="109"/>
      <c r="O342" s="109"/>
      <c r="P342" s="109"/>
      <c r="Q342" s="109"/>
      <c r="R342" s="110"/>
      <c r="S342" s="110"/>
      <c r="T342" s="110"/>
      <c r="U342" s="110"/>
      <c r="V342" s="110"/>
      <c r="W342" s="110"/>
      <c r="X342" s="110"/>
      <c r="Y342" s="110"/>
      <c r="Z342" s="104"/>
      <c r="AA342" s="104"/>
      <c r="AB342" s="104"/>
      <c r="AC342" s="104"/>
      <c r="AD342" s="104"/>
      <c r="AE342" s="104"/>
      <c r="AF342" s="104"/>
      <c r="AG342" s="104" t="s">
        <v>135</v>
      </c>
      <c r="AH342" s="104">
        <v>0</v>
      </c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</row>
    <row r="343" spans="1:60">
      <c r="A343" s="167">
        <v>57</v>
      </c>
      <c r="B343" s="168" t="s">
        <v>402</v>
      </c>
      <c r="C343" s="169" t="s">
        <v>403</v>
      </c>
      <c r="D343" s="170" t="s">
        <v>138</v>
      </c>
      <c r="E343" s="171">
        <v>1.1040000000000001</v>
      </c>
      <c r="F343" s="347"/>
      <c r="G343" s="172">
        <f>F343*E343</f>
        <v>0</v>
      </c>
      <c r="H343" s="110">
        <v>37.33</v>
      </c>
      <c r="I343" s="110">
        <v>41.212319999999998</v>
      </c>
      <c r="J343" s="110">
        <v>1004.67</v>
      </c>
      <c r="K343" s="110">
        <v>1109.1556800000001</v>
      </c>
      <c r="L343" s="110">
        <v>21</v>
      </c>
      <c r="M343" s="110">
        <v>1391.9476999999999</v>
      </c>
      <c r="N343" s="109">
        <v>1.2800000000000001E-3</v>
      </c>
      <c r="O343" s="109">
        <v>1.4131200000000001E-3</v>
      </c>
      <c r="P343" s="109">
        <v>1.95</v>
      </c>
      <c r="Q343" s="109">
        <v>2.1528</v>
      </c>
      <c r="R343" s="110"/>
      <c r="S343" s="110" t="s">
        <v>130</v>
      </c>
      <c r="T343" s="110" t="s">
        <v>131</v>
      </c>
      <c r="U343" s="110">
        <v>1.7010000000000001</v>
      </c>
      <c r="V343" s="110">
        <v>1.8779040000000002</v>
      </c>
      <c r="W343" s="110"/>
      <c r="X343" s="110" t="s">
        <v>132</v>
      </c>
      <c r="Y343" s="110" t="s">
        <v>133</v>
      </c>
      <c r="Z343" s="104"/>
      <c r="AA343" s="104"/>
      <c r="AB343" s="104"/>
      <c r="AC343" s="104"/>
      <c r="AD343" s="104"/>
      <c r="AE343" s="104"/>
      <c r="AF343" s="104"/>
      <c r="AG343" s="104" t="s">
        <v>134</v>
      </c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</row>
    <row r="344" spans="1:60" outlineLevel="1">
      <c r="A344" s="107"/>
      <c r="B344" s="108"/>
      <c r="C344" s="116" t="s">
        <v>404</v>
      </c>
      <c r="D344" s="111"/>
      <c r="E344" s="112">
        <v>0.6</v>
      </c>
      <c r="F344" s="110"/>
      <c r="G344" s="110"/>
      <c r="H344" s="110"/>
      <c r="I344" s="110"/>
      <c r="J344" s="110"/>
      <c r="K344" s="110"/>
      <c r="L344" s="110"/>
      <c r="M344" s="110"/>
      <c r="N344" s="109"/>
      <c r="O344" s="109"/>
      <c r="P344" s="109"/>
      <c r="Q344" s="109"/>
      <c r="R344" s="110"/>
      <c r="S344" s="110"/>
      <c r="T344" s="110"/>
      <c r="U344" s="110"/>
      <c r="V344" s="110"/>
      <c r="W344" s="110"/>
      <c r="X344" s="110"/>
      <c r="Y344" s="110"/>
      <c r="Z344" s="104"/>
      <c r="AA344" s="104"/>
      <c r="AB344" s="104"/>
      <c r="AC344" s="104"/>
      <c r="AD344" s="104"/>
      <c r="AE344" s="104"/>
      <c r="AF344" s="104"/>
      <c r="AG344" s="104" t="s">
        <v>135</v>
      </c>
      <c r="AH344" s="104">
        <v>0</v>
      </c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</row>
    <row r="345" spans="1:60" outlineLevel="2">
      <c r="A345" s="107"/>
      <c r="B345" s="108"/>
      <c r="C345" s="116" t="s">
        <v>405</v>
      </c>
      <c r="D345" s="111"/>
      <c r="E345" s="112">
        <v>0.504</v>
      </c>
      <c r="F345" s="110"/>
      <c r="G345" s="110"/>
      <c r="H345" s="110"/>
      <c r="I345" s="110"/>
      <c r="J345" s="110"/>
      <c r="K345" s="110"/>
      <c r="L345" s="110"/>
      <c r="M345" s="110"/>
      <c r="N345" s="109"/>
      <c r="O345" s="109"/>
      <c r="P345" s="109"/>
      <c r="Q345" s="109"/>
      <c r="R345" s="110"/>
      <c r="S345" s="110"/>
      <c r="T345" s="110"/>
      <c r="U345" s="110"/>
      <c r="V345" s="110"/>
      <c r="W345" s="110"/>
      <c r="X345" s="110"/>
      <c r="Y345" s="110"/>
      <c r="Z345" s="104"/>
      <c r="AA345" s="104"/>
      <c r="AB345" s="104"/>
      <c r="AC345" s="104"/>
      <c r="AD345" s="104"/>
      <c r="AE345" s="104"/>
      <c r="AF345" s="104"/>
      <c r="AG345" s="104" t="s">
        <v>135</v>
      </c>
      <c r="AH345" s="104">
        <v>0</v>
      </c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</row>
    <row r="346" spans="1:60" ht="22.5">
      <c r="A346" s="167">
        <v>58</v>
      </c>
      <c r="B346" s="168" t="s">
        <v>406</v>
      </c>
      <c r="C346" s="169" t="s">
        <v>407</v>
      </c>
      <c r="D346" s="170" t="s">
        <v>138</v>
      </c>
      <c r="E346" s="171">
        <v>0.88200000000000001</v>
      </c>
      <c r="F346" s="347"/>
      <c r="G346" s="172">
        <f>F346*E346</f>
        <v>0</v>
      </c>
      <c r="H346" s="110">
        <v>0</v>
      </c>
      <c r="I346" s="110">
        <v>0</v>
      </c>
      <c r="J346" s="110">
        <v>8160</v>
      </c>
      <c r="K346" s="110">
        <v>7197.12</v>
      </c>
      <c r="L346" s="110">
        <v>21</v>
      </c>
      <c r="M346" s="110">
        <v>8708.5151999999998</v>
      </c>
      <c r="N346" s="109">
        <v>0</v>
      </c>
      <c r="O346" s="109">
        <v>0</v>
      </c>
      <c r="P346" s="109">
        <v>2.2000000000000002</v>
      </c>
      <c r="Q346" s="109">
        <v>1.9404000000000001</v>
      </c>
      <c r="R346" s="110"/>
      <c r="S346" s="110" t="s">
        <v>130</v>
      </c>
      <c r="T346" s="110" t="s">
        <v>131</v>
      </c>
      <c r="U346" s="110">
        <v>18.870999999999999</v>
      </c>
      <c r="V346" s="110">
        <v>16.644221999999999</v>
      </c>
      <c r="W346" s="110"/>
      <c r="X346" s="110" t="s">
        <v>146</v>
      </c>
      <c r="Y346" s="110" t="s">
        <v>133</v>
      </c>
      <c r="Z346" s="104"/>
      <c r="AA346" s="104"/>
      <c r="AB346" s="104"/>
      <c r="AC346" s="104"/>
      <c r="AD346" s="104"/>
      <c r="AE346" s="104"/>
      <c r="AF346" s="104"/>
      <c r="AG346" s="104" t="s">
        <v>147</v>
      </c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</row>
    <row r="347" spans="1:60" outlineLevel="1">
      <c r="A347" s="107"/>
      <c r="B347" s="108"/>
      <c r="C347" s="116" t="s">
        <v>408</v>
      </c>
      <c r="D347" s="111"/>
      <c r="E347" s="112">
        <v>0.88200000000000001</v>
      </c>
      <c r="F347" s="110"/>
      <c r="G347" s="110"/>
      <c r="H347" s="110"/>
      <c r="I347" s="110"/>
      <c r="J347" s="110"/>
      <c r="K347" s="110"/>
      <c r="L347" s="110"/>
      <c r="M347" s="110"/>
      <c r="N347" s="109"/>
      <c r="O347" s="109"/>
      <c r="P347" s="109"/>
      <c r="Q347" s="109"/>
      <c r="R347" s="110"/>
      <c r="S347" s="110"/>
      <c r="T347" s="110"/>
      <c r="U347" s="110"/>
      <c r="V347" s="110"/>
      <c r="W347" s="110"/>
      <c r="X347" s="110"/>
      <c r="Y347" s="110"/>
      <c r="Z347" s="104"/>
      <c r="AA347" s="104"/>
      <c r="AB347" s="104"/>
      <c r="AC347" s="104"/>
      <c r="AD347" s="104"/>
      <c r="AE347" s="104"/>
      <c r="AF347" s="104"/>
      <c r="AG347" s="104" t="s">
        <v>135</v>
      </c>
      <c r="AH347" s="104">
        <v>0</v>
      </c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</row>
    <row r="348" spans="1:60">
      <c r="A348" s="167">
        <v>59</v>
      </c>
      <c r="B348" s="168" t="s">
        <v>1498</v>
      </c>
      <c r="C348" s="169" t="s">
        <v>1499</v>
      </c>
      <c r="D348" s="170" t="s">
        <v>164</v>
      </c>
      <c r="E348" s="171">
        <v>341.58</v>
      </c>
      <c r="F348" s="347"/>
      <c r="G348" s="172">
        <f>F348*E348</f>
        <v>0</v>
      </c>
      <c r="H348" s="110">
        <v>0</v>
      </c>
      <c r="I348" s="110">
        <v>0</v>
      </c>
      <c r="J348" s="110">
        <v>19.7</v>
      </c>
      <c r="K348" s="110">
        <v>6729.1259999999993</v>
      </c>
      <c r="L348" s="110">
        <v>21</v>
      </c>
      <c r="M348" s="110">
        <v>8142.2473</v>
      </c>
      <c r="N348" s="109">
        <v>0</v>
      </c>
      <c r="O348" s="109">
        <v>0</v>
      </c>
      <c r="P348" s="109">
        <v>0.2359</v>
      </c>
      <c r="Q348" s="109">
        <v>80.578721999999999</v>
      </c>
      <c r="R348" s="110"/>
      <c r="S348" s="110" t="s">
        <v>130</v>
      </c>
      <c r="T348" s="110" t="s">
        <v>130</v>
      </c>
      <c r="U348" s="110">
        <v>0.01</v>
      </c>
      <c r="V348" s="110">
        <v>3.4157999999999999</v>
      </c>
      <c r="W348" s="110"/>
      <c r="X348" s="110" t="s">
        <v>132</v>
      </c>
      <c r="Y348" s="110" t="s">
        <v>133</v>
      </c>
      <c r="Z348" s="104"/>
      <c r="AA348" s="104"/>
      <c r="AB348" s="104"/>
      <c r="AC348" s="104"/>
      <c r="AD348" s="104"/>
      <c r="AE348" s="104"/>
      <c r="AF348" s="104"/>
      <c r="AG348" s="104" t="s">
        <v>134</v>
      </c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</row>
    <row r="349" spans="1:60" outlineLevel="1">
      <c r="A349" s="107"/>
      <c r="B349" s="108"/>
      <c r="C349" s="116" t="s">
        <v>1500</v>
      </c>
      <c r="D349" s="111"/>
      <c r="E349" s="112">
        <v>341.58</v>
      </c>
      <c r="F349" s="110"/>
      <c r="G349" s="110"/>
      <c r="H349" s="110"/>
      <c r="I349" s="110"/>
      <c r="J349" s="110"/>
      <c r="K349" s="110"/>
      <c r="L349" s="110"/>
      <c r="M349" s="110"/>
      <c r="N349" s="109"/>
      <c r="O349" s="109"/>
      <c r="P349" s="109"/>
      <c r="Q349" s="109"/>
      <c r="R349" s="110"/>
      <c r="S349" s="110"/>
      <c r="T349" s="110"/>
      <c r="U349" s="110"/>
      <c r="V349" s="110"/>
      <c r="W349" s="110"/>
      <c r="X349" s="110"/>
      <c r="Y349" s="110"/>
      <c r="Z349" s="104"/>
      <c r="AA349" s="104"/>
      <c r="AB349" s="104"/>
      <c r="AC349" s="104"/>
      <c r="AD349" s="104"/>
      <c r="AE349" s="104"/>
      <c r="AF349" s="104"/>
      <c r="AG349" s="104" t="s">
        <v>135</v>
      </c>
      <c r="AH349" s="104">
        <v>0</v>
      </c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</row>
    <row r="350" spans="1:60">
      <c r="A350" s="167">
        <v>60</v>
      </c>
      <c r="B350" s="168" t="s">
        <v>409</v>
      </c>
      <c r="C350" s="169" t="s">
        <v>410</v>
      </c>
      <c r="D350" s="170" t="s">
        <v>155</v>
      </c>
      <c r="E350" s="171">
        <v>29.1</v>
      </c>
      <c r="F350" s="347"/>
      <c r="G350" s="172">
        <f>F350*E350</f>
        <v>0</v>
      </c>
      <c r="H350" s="110">
        <v>164.33</v>
      </c>
      <c r="I350" s="110">
        <v>4782.0030000000006</v>
      </c>
      <c r="J350" s="110">
        <v>915.67</v>
      </c>
      <c r="K350" s="110">
        <v>26645.996999999999</v>
      </c>
      <c r="L350" s="110">
        <v>21</v>
      </c>
      <c r="M350" s="110">
        <v>38027.879999999997</v>
      </c>
      <c r="N350" s="109">
        <v>0</v>
      </c>
      <c r="O350" s="109">
        <v>0</v>
      </c>
      <c r="P350" s="109">
        <v>4.6000000000000001E-4</v>
      </c>
      <c r="Q350" s="109">
        <v>1.3386E-2</v>
      </c>
      <c r="R350" s="110"/>
      <c r="S350" s="110" t="s">
        <v>130</v>
      </c>
      <c r="T350" s="110" t="s">
        <v>131</v>
      </c>
      <c r="U350" s="110">
        <v>1.5</v>
      </c>
      <c r="V350" s="110">
        <v>43.650000000000006</v>
      </c>
      <c r="W350" s="110"/>
      <c r="X350" s="110" t="s">
        <v>132</v>
      </c>
      <c r="Y350" s="110" t="s">
        <v>133</v>
      </c>
      <c r="Z350" s="104"/>
      <c r="AA350" s="104"/>
      <c r="AB350" s="104"/>
      <c r="AC350" s="104"/>
      <c r="AD350" s="104"/>
      <c r="AE350" s="104"/>
      <c r="AF350" s="104"/>
      <c r="AG350" s="104" t="s">
        <v>134</v>
      </c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</row>
    <row r="351" spans="1:60" outlineLevel="1">
      <c r="A351" s="107"/>
      <c r="B351" s="108"/>
      <c r="C351" s="116" t="s">
        <v>411</v>
      </c>
      <c r="D351" s="111"/>
      <c r="E351" s="112">
        <v>29.1</v>
      </c>
      <c r="F351" s="110"/>
      <c r="G351" s="110"/>
      <c r="H351" s="110"/>
      <c r="I351" s="110"/>
      <c r="J351" s="110"/>
      <c r="K351" s="110"/>
      <c r="L351" s="110"/>
      <c r="M351" s="110"/>
      <c r="N351" s="109"/>
      <c r="O351" s="109"/>
      <c r="P351" s="109"/>
      <c r="Q351" s="109"/>
      <c r="R351" s="110"/>
      <c r="S351" s="110"/>
      <c r="T351" s="110"/>
      <c r="U351" s="110"/>
      <c r="V351" s="110"/>
      <c r="W351" s="110"/>
      <c r="X351" s="110"/>
      <c r="Y351" s="110"/>
      <c r="Z351" s="104"/>
      <c r="AA351" s="104"/>
      <c r="AB351" s="104"/>
      <c r="AC351" s="104"/>
      <c r="AD351" s="104"/>
      <c r="AE351" s="104"/>
      <c r="AF351" s="104"/>
      <c r="AG351" s="104" t="s">
        <v>135</v>
      </c>
      <c r="AH351" s="104">
        <v>0</v>
      </c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</row>
    <row r="352" spans="1:60">
      <c r="A352" s="160">
        <v>61</v>
      </c>
      <c r="B352" s="161" t="s">
        <v>412</v>
      </c>
      <c r="C352" s="162" t="s">
        <v>413</v>
      </c>
      <c r="D352" s="163" t="s">
        <v>145</v>
      </c>
      <c r="E352" s="164">
        <v>8</v>
      </c>
      <c r="F352" s="348"/>
      <c r="G352" s="172">
        <f>F352*E352</f>
        <v>0</v>
      </c>
      <c r="H352" s="110">
        <v>0</v>
      </c>
      <c r="I352" s="110">
        <v>0</v>
      </c>
      <c r="J352" s="110">
        <v>52.2</v>
      </c>
      <c r="K352" s="110">
        <v>417.6</v>
      </c>
      <c r="L352" s="110">
        <v>21</v>
      </c>
      <c r="M352" s="110">
        <v>505.29600000000005</v>
      </c>
      <c r="N352" s="109">
        <v>0</v>
      </c>
      <c r="O352" s="109">
        <v>0</v>
      </c>
      <c r="P352" s="109">
        <v>1E-3</v>
      </c>
      <c r="Q352" s="109">
        <v>8.0000000000000002E-3</v>
      </c>
      <c r="R352" s="110"/>
      <c r="S352" s="110" t="s">
        <v>130</v>
      </c>
      <c r="T352" s="110" t="s">
        <v>131</v>
      </c>
      <c r="U352" s="110">
        <v>0.13300000000000001</v>
      </c>
      <c r="V352" s="110">
        <v>1.0640000000000001</v>
      </c>
      <c r="W352" s="110"/>
      <c r="X352" s="110" t="s">
        <v>132</v>
      </c>
      <c r="Y352" s="110" t="s">
        <v>133</v>
      </c>
      <c r="Z352" s="104"/>
      <c r="AA352" s="104"/>
      <c r="AB352" s="104"/>
      <c r="AC352" s="104"/>
      <c r="AD352" s="104"/>
      <c r="AE352" s="104"/>
      <c r="AF352" s="104"/>
      <c r="AG352" s="104" t="s">
        <v>134</v>
      </c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</row>
    <row r="353" spans="1:60">
      <c r="A353" s="167">
        <v>62</v>
      </c>
      <c r="B353" s="168" t="s">
        <v>1501</v>
      </c>
      <c r="C353" s="169" t="s">
        <v>1502</v>
      </c>
      <c r="D353" s="170" t="s">
        <v>145</v>
      </c>
      <c r="E353" s="171">
        <v>8</v>
      </c>
      <c r="F353" s="347"/>
      <c r="G353" s="172">
        <f>F353*E353</f>
        <v>0</v>
      </c>
      <c r="H353" s="110">
        <v>9.7799999999999994</v>
      </c>
      <c r="I353" s="110">
        <v>78.239999999999995</v>
      </c>
      <c r="J353" s="110">
        <v>333.72</v>
      </c>
      <c r="K353" s="110">
        <v>2669.76</v>
      </c>
      <c r="L353" s="110">
        <v>21</v>
      </c>
      <c r="M353" s="110">
        <v>3325.08</v>
      </c>
      <c r="N353" s="109">
        <v>3.4000000000000002E-4</v>
      </c>
      <c r="O353" s="109">
        <v>2.7200000000000002E-3</v>
      </c>
      <c r="P353" s="109">
        <v>0.13800000000000001</v>
      </c>
      <c r="Q353" s="109">
        <v>1.1040000000000001</v>
      </c>
      <c r="R353" s="110"/>
      <c r="S353" s="110" t="s">
        <v>130</v>
      </c>
      <c r="T353" s="110" t="s">
        <v>130</v>
      </c>
      <c r="U353" s="110">
        <v>0.81299999999999994</v>
      </c>
      <c r="V353" s="110">
        <v>6.5039999999999996</v>
      </c>
      <c r="W353" s="110"/>
      <c r="X353" s="110" t="s">
        <v>132</v>
      </c>
      <c r="Y353" s="110" t="s">
        <v>133</v>
      </c>
      <c r="Z353" s="104"/>
      <c r="AA353" s="104"/>
      <c r="AB353" s="104"/>
      <c r="AC353" s="104"/>
      <c r="AD353" s="104"/>
      <c r="AE353" s="104"/>
      <c r="AF353" s="104"/>
      <c r="AG353" s="104" t="s">
        <v>134</v>
      </c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</row>
    <row r="354" spans="1:60" ht="12.75" customHeight="1" outlineLevel="1">
      <c r="A354" s="107"/>
      <c r="B354" s="108"/>
      <c r="C354" s="182" t="s">
        <v>1503</v>
      </c>
      <c r="D354" s="182"/>
      <c r="E354" s="182"/>
      <c r="F354" s="182"/>
      <c r="G354" s="182"/>
      <c r="H354" s="110"/>
      <c r="I354" s="110"/>
      <c r="J354" s="110"/>
      <c r="K354" s="110"/>
      <c r="L354" s="110"/>
      <c r="M354" s="110"/>
      <c r="N354" s="109"/>
      <c r="O354" s="109"/>
      <c r="P354" s="109"/>
      <c r="Q354" s="109"/>
      <c r="R354" s="110"/>
      <c r="S354" s="110"/>
      <c r="T354" s="110"/>
      <c r="U354" s="110"/>
      <c r="V354" s="110"/>
      <c r="W354" s="110"/>
      <c r="X354" s="110"/>
      <c r="Y354" s="110"/>
      <c r="Z354" s="104"/>
      <c r="AA354" s="104"/>
      <c r="AB354" s="104"/>
      <c r="AC354" s="104"/>
      <c r="AD354" s="104"/>
      <c r="AE354" s="104"/>
      <c r="AF354" s="104"/>
      <c r="AG354" s="104" t="s">
        <v>166</v>
      </c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</row>
    <row r="355" spans="1:60">
      <c r="A355" s="167">
        <v>63</v>
      </c>
      <c r="B355" s="168" t="s">
        <v>1504</v>
      </c>
      <c r="C355" s="169" t="s">
        <v>1505</v>
      </c>
      <c r="D355" s="170" t="s">
        <v>145</v>
      </c>
      <c r="E355" s="171">
        <v>7</v>
      </c>
      <c r="F355" s="347"/>
      <c r="G355" s="172">
        <f>F355*E355</f>
        <v>0</v>
      </c>
      <c r="H355" s="110">
        <v>38.86</v>
      </c>
      <c r="I355" s="110">
        <v>272.02</v>
      </c>
      <c r="J355" s="110">
        <v>834.14</v>
      </c>
      <c r="K355" s="110">
        <v>5838.98</v>
      </c>
      <c r="L355" s="110">
        <v>21</v>
      </c>
      <c r="M355" s="110">
        <v>7394.31</v>
      </c>
      <c r="N355" s="109">
        <v>1.33E-3</v>
      </c>
      <c r="O355" s="109">
        <v>9.3100000000000006E-3</v>
      </c>
      <c r="P355" s="109">
        <v>0.27600000000000002</v>
      </c>
      <c r="Q355" s="109">
        <v>1.9320000000000002</v>
      </c>
      <c r="R355" s="110"/>
      <c r="S355" s="110" t="s">
        <v>130</v>
      </c>
      <c r="T355" s="110" t="s">
        <v>130</v>
      </c>
      <c r="U355" s="110">
        <v>2.024</v>
      </c>
      <c r="V355" s="110">
        <v>14.167999999999999</v>
      </c>
      <c r="W355" s="110"/>
      <c r="X355" s="110" t="s">
        <v>132</v>
      </c>
      <c r="Y355" s="110" t="s">
        <v>133</v>
      </c>
      <c r="Z355" s="104"/>
      <c r="AA355" s="104"/>
      <c r="AB355" s="104"/>
      <c r="AC355" s="104"/>
      <c r="AD355" s="104"/>
      <c r="AE355" s="104"/>
      <c r="AF355" s="104"/>
      <c r="AG355" s="104" t="s">
        <v>134</v>
      </c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</row>
    <row r="356" spans="1:60" ht="12.75" customHeight="1" outlineLevel="1">
      <c r="A356" s="107"/>
      <c r="B356" s="108"/>
      <c r="C356" s="182" t="s">
        <v>1503</v>
      </c>
      <c r="D356" s="182"/>
      <c r="E356" s="182"/>
      <c r="F356" s="182"/>
      <c r="G356" s="182"/>
      <c r="H356" s="110"/>
      <c r="I356" s="110"/>
      <c r="J356" s="110"/>
      <c r="K356" s="110"/>
      <c r="L356" s="110"/>
      <c r="M356" s="110"/>
      <c r="N356" s="109"/>
      <c r="O356" s="109"/>
      <c r="P356" s="109"/>
      <c r="Q356" s="109"/>
      <c r="R356" s="110"/>
      <c r="S356" s="110"/>
      <c r="T356" s="110"/>
      <c r="U356" s="110"/>
      <c r="V356" s="110"/>
      <c r="W356" s="110"/>
      <c r="X356" s="110"/>
      <c r="Y356" s="110"/>
      <c r="Z356" s="104"/>
      <c r="AA356" s="104"/>
      <c r="AB356" s="104"/>
      <c r="AC356" s="104"/>
      <c r="AD356" s="104"/>
      <c r="AE356" s="104"/>
      <c r="AF356" s="104"/>
      <c r="AG356" s="104" t="s">
        <v>166</v>
      </c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</row>
    <row r="357" spans="1:60">
      <c r="A357" s="167">
        <v>64</v>
      </c>
      <c r="B357" s="168" t="s">
        <v>1506</v>
      </c>
      <c r="C357" s="169" t="s">
        <v>1507</v>
      </c>
      <c r="D357" s="170" t="s">
        <v>138</v>
      </c>
      <c r="E357" s="171">
        <v>0.98</v>
      </c>
      <c r="F357" s="347"/>
      <c r="G357" s="172">
        <f>F357*E357</f>
        <v>0</v>
      </c>
      <c r="H357" s="110">
        <v>53.21</v>
      </c>
      <c r="I357" s="110">
        <v>52.145800000000001</v>
      </c>
      <c r="J357" s="110">
        <v>2241.79</v>
      </c>
      <c r="K357" s="110">
        <v>2196.9542000000001</v>
      </c>
      <c r="L357" s="110">
        <v>21</v>
      </c>
      <c r="M357" s="110">
        <v>2721.4110000000001</v>
      </c>
      <c r="N357" s="109">
        <v>1.82E-3</v>
      </c>
      <c r="O357" s="109">
        <v>1.7836E-3</v>
      </c>
      <c r="P357" s="109">
        <v>1.8</v>
      </c>
      <c r="Q357" s="109">
        <v>1.764</v>
      </c>
      <c r="R357" s="110"/>
      <c r="S357" s="110" t="s">
        <v>130</v>
      </c>
      <c r="T357" s="110" t="s">
        <v>130</v>
      </c>
      <c r="U357" s="110">
        <v>5.0199999999999996</v>
      </c>
      <c r="V357" s="110">
        <v>4.9195999999999991</v>
      </c>
      <c r="W357" s="110"/>
      <c r="X357" s="110" t="s">
        <v>132</v>
      </c>
      <c r="Y357" s="110" t="s">
        <v>133</v>
      </c>
      <c r="Z357" s="104"/>
      <c r="AA357" s="104"/>
      <c r="AB357" s="104"/>
      <c r="AC357" s="104"/>
      <c r="AD357" s="104"/>
      <c r="AE357" s="104"/>
      <c r="AF357" s="104"/>
      <c r="AG357" s="104" t="s">
        <v>134</v>
      </c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</row>
    <row r="358" spans="1:60" ht="12.75" customHeight="1" outlineLevel="1">
      <c r="A358" s="107"/>
      <c r="B358" s="108"/>
      <c r="C358" s="182" t="s">
        <v>1503</v>
      </c>
      <c r="D358" s="182"/>
      <c r="E358" s="182"/>
      <c r="F358" s="182"/>
      <c r="G358" s="182"/>
      <c r="H358" s="110"/>
      <c r="I358" s="110"/>
      <c r="J358" s="110"/>
      <c r="K358" s="110"/>
      <c r="L358" s="110"/>
      <c r="M358" s="110"/>
      <c r="N358" s="109"/>
      <c r="O358" s="109"/>
      <c r="P358" s="109"/>
      <c r="Q358" s="109"/>
      <c r="R358" s="110"/>
      <c r="S358" s="110"/>
      <c r="T358" s="110"/>
      <c r="U358" s="110"/>
      <c r="V358" s="110"/>
      <c r="W358" s="110"/>
      <c r="X358" s="110"/>
      <c r="Y358" s="110"/>
      <c r="Z358" s="104"/>
      <c r="AA358" s="104"/>
      <c r="AB358" s="104"/>
      <c r="AC358" s="104"/>
      <c r="AD358" s="104"/>
      <c r="AE358" s="104"/>
      <c r="AF358" s="104"/>
      <c r="AG358" s="104" t="s">
        <v>166</v>
      </c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</row>
    <row r="359" spans="1:60" outlineLevel="1">
      <c r="A359" s="107"/>
      <c r="B359" s="108"/>
      <c r="C359" s="116" t="s">
        <v>1508</v>
      </c>
      <c r="D359" s="111"/>
      <c r="E359" s="112">
        <v>0.98</v>
      </c>
      <c r="F359" s="110"/>
      <c r="G359" s="110"/>
      <c r="H359" s="110"/>
      <c r="I359" s="110"/>
      <c r="J359" s="110"/>
      <c r="K359" s="110"/>
      <c r="L359" s="110"/>
      <c r="M359" s="110"/>
      <c r="N359" s="109"/>
      <c r="O359" s="109"/>
      <c r="P359" s="109"/>
      <c r="Q359" s="109"/>
      <c r="R359" s="110"/>
      <c r="S359" s="110"/>
      <c r="T359" s="110"/>
      <c r="U359" s="110"/>
      <c r="V359" s="110"/>
      <c r="W359" s="110"/>
      <c r="X359" s="110"/>
      <c r="Y359" s="110"/>
      <c r="Z359" s="104"/>
      <c r="AA359" s="104"/>
      <c r="AB359" s="104"/>
      <c r="AC359" s="104"/>
      <c r="AD359" s="104"/>
      <c r="AE359" s="104"/>
      <c r="AF359" s="104"/>
      <c r="AG359" s="104" t="s">
        <v>135</v>
      </c>
      <c r="AH359" s="104">
        <v>0</v>
      </c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</row>
    <row r="360" spans="1:60">
      <c r="A360" s="167">
        <v>65</v>
      </c>
      <c r="B360" s="168" t="s">
        <v>1509</v>
      </c>
      <c r="C360" s="169" t="s">
        <v>1510</v>
      </c>
      <c r="D360" s="170" t="s">
        <v>138</v>
      </c>
      <c r="E360" s="171">
        <v>1.5840000000000001</v>
      </c>
      <c r="F360" s="347"/>
      <c r="G360" s="172">
        <f>F360*E360</f>
        <v>0</v>
      </c>
      <c r="H360" s="110">
        <v>53.21</v>
      </c>
      <c r="I360" s="110">
        <v>84.28464000000001</v>
      </c>
      <c r="J360" s="110">
        <v>2586.79</v>
      </c>
      <c r="K360" s="110">
        <v>4097.4753600000004</v>
      </c>
      <c r="L360" s="110">
        <v>21</v>
      </c>
      <c r="M360" s="110">
        <v>5059.9296000000004</v>
      </c>
      <c r="N360" s="109">
        <v>1.82E-3</v>
      </c>
      <c r="O360" s="109">
        <v>2.88288E-3</v>
      </c>
      <c r="P360" s="109">
        <v>1.8</v>
      </c>
      <c r="Q360" s="109">
        <v>2.8512000000000004</v>
      </c>
      <c r="R360" s="110"/>
      <c r="S360" s="110" t="s">
        <v>130</v>
      </c>
      <c r="T360" s="110" t="s">
        <v>130</v>
      </c>
      <c r="U360" s="110">
        <v>5.8</v>
      </c>
      <c r="V360" s="110">
        <v>9.1872000000000007</v>
      </c>
      <c r="W360" s="110"/>
      <c r="X360" s="110" t="s">
        <v>132</v>
      </c>
      <c r="Y360" s="110" t="s">
        <v>133</v>
      </c>
      <c r="Z360" s="104"/>
      <c r="AA360" s="104"/>
      <c r="AB360" s="104"/>
      <c r="AC360" s="104"/>
      <c r="AD360" s="104"/>
      <c r="AE360" s="104"/>
      <c r="AF360" s="104"/>
      <c r="AG360" s="104" t="s">
        <v>134</v>
      </c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</row>
    <row r="361" spans="1:60" ht="12.75" customHeight="1" outlineLevel="1">
      <c r="A361" s="107"/>
      <c r="B361" s="108"/>
      <c r="C361" s="182" t="s">
        <v>1503</v>
      </c>
      <c r="D361" s="182"/>
      <c r="E361" s="182"/>
      <c r="F361" s="182"/>
      <c r="G361" s="182"/>
      <c r="H361" s="110"/>
      <c r="I361" s="110"/>
      <c r="J361" s="110"/>
      <c r="K361" s="110"/>
      <c r="L361" s="110"/>
      <c r="M361" s="110"/>
      <c r="N361" s="109"/>
      <c r="O361" s="109"/>
      <c r="P361" s="109"/>
      <c r="Q361" s="109"/>
      <c r="R361" s="110"/>
      <c r="S361" s="110"/>
      <c r="T361" s="110"/>
      <c r="U361" s="110"/>
      <c r="V361" s="110"/>
      <c r="W361" s="110"/>
      <c r="X361" s="110"/>
      <c r="Y361" s="110"/>
      <c r="Z361" s="104"/>
      <c r="AA361" s="104"/>
      <c r="AB361" s="104"/>
      <c r="AC361" s="104"/>
      <c r="AD361" s="104"/>
      <c r="AE361" s="104"/>
      <c r="AF361" s="104"/>
      <c r="AG361" s="104" t="s">
        <v>166</v>
      </c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</row>
    <row r="362" spans="1:60" outlineLevel="1">
      <c r="A362" s="107"/>
      <c r="B362" s="108"/>
      <c r="C362" s="116" t="s">
        <v>1511</v>
      </c>
      <c r="D362" s="111"/>
      <c r="E362" s="112">
        <v>1.5840000000000001</v>
      </c>
      <c r="F362" s="110"/>
      <c r="G362" s="110"/>
      <c r="H362" s="110"/>
      <c r="I362" s="110"/>
      <c r="J362" s="110"/>
      <c r="K362" s="110"/>
      <c r="L362" s="110"/>
      <c r="M362" s="110"/>
      <c r="N362" s="109"/>
      <c r="O362" s="109"/>
      <c r="P362" s="109"/>
      <c r="Q362" s="109"/>
      <c r="R362" s="110"/>
      <c r="S362" s="110"/>
      <c r="T362" s="110"/>
      <c r="U362" s="110"/>
      <c r="V362" s="110"/>
      <c r="W362" s="110"/>
      <c r="X362" s="110"/>
      <c r="Y362" s="110"/>
      <c r="Z362" s="104"/>
      <c r="AA362" s="104"/>
      <c r="AB362" s="104"/>
      <c r="AC362" s="104"/>
      <c r="AD362" s="104"/>
      <c r="AE362" s="104"/>
      <c r="AF362" s="104"/>
      <c r="AG362" s="104" t="s">
        <v>135</v>
      </c>
      <c r="AH362" s="104">
        <v>0</v>
      </c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</row>
    <row r="363" spans="1:60">
      <c r="A363" s="153" t="s">
        <v>125</v>
      </c>
      <c r="B363" s="154" t="s">
        <v>63</v>
      </c>
      <c r="C363" s="155" t="s">
        <v>64</v>
      </c>
      <c r="D363" s="156"/>
      <c r="E363" s="157"/>
      <c r="F363" s="158"/>
      <c r="G363" s="159">
        <f>SUM(G364)</f>
        <v>0</v>
      </c>
      <c r="H363" s="114"/>
      <c r="I363" s="114">
        <v>0</v>
      </c>
      <c r="J363" s="114"/>
      <c r="K363" s="114">
        <v>180045.64</v>
      </c>
      <c r="L363" s="114"/>
      <c r="M363" s="114"/>
      <c r="N363" s="113"/>
      <c r="O363" s="113"/>
      <c r="P363" s="113"/>
      <c r="Q363" s="113"/>
      <c r="R363" s="114"/>
      <c r="S363" s="114"/>
      <c r="T363" s="114"/>
      <c r="U363" s="114"/>
      <c r="V363" s="114"/>
      <c r="W363" s="114"/>
      <c r="X363" s="114"/>
      <c r="Y363" s="114"/>
      <c r="AG363" t="s">
        <v>126</v>
      </c>
    </row>
    <row r="364" spans="1:60">
      <c r="A364" s="160">
        <v>66</v>
      </c>
      <c r="B364" s="161" t="s">
        <v>414</v>
      </c>
      <c r="C364" s="162" t="s">
        <v>415</v>
      </c>
      <c r="D364" s="163" t="s">
        <v>129</v>
      </c>
      <c r="E364" s="164">
        <v>485.29820999999998</v>
      </c>
      <c r="F364" s="348"/>
      <c r="G364" s="172">
        <f>F364*E364</f>
        <v>0</v>
      </c>
      <c r="H364" s="110">
        <v>0</v>
      </c>
      <c r="I364" s="110">
        <v>0</v>
      </c>
      <c r="J364" s="110">
        <v>371</v>
      </c>
      <c r="K364" s="110">
        <v>180045.63590999998</v>
      </c>
      <c r="L364" s="110">
        <v>21</v>
      </c>
      <c r="M364" s="110">
        <v>217855.22440000001</v>
      </c>
      <c r="N364" s="109">
        <v>0</v>
      </c>
      <c r="O364" s="109">
        <v>0</v>
      </c>
      <c r="P364" s="109">
        <v>0</v>
      </c>
      <c r="Q364" s="109">
        <v>0</v>
      </c>
      <c r="R364" s="110"/>
      <c r="S364" s="110" t="s">
        <v>130</v>
      </c>
      <c r="T364" s="110" t="s">
        <v>131</v>
      </c>
      <c r="U364" s="110">
        <v>0.317</v>
      </c>
      <c r="V364" s="110">
        <v>153.83953256999999</v>
      </c>
      <c r="W364" s="110"/>
      <c r="X364" s="110" t="s">
        <v>416</v>
      </c>
      <c r="Y364" s="110" t="s">
        <v>133</v>
      </c>
      <c r="Z364" s="104"/>
      <c r="AA364" s="104"/>
      <c r="AB364" s="104"/>
      <c r="AC364" s="104"/>
      <c r="AD364" s="104"/>
      <c r="AE364" s="104"/>
      <c r="AF364" s="104"/>
      <c r="AG364" s="104" t="s">
        <v>417</v>
      </c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</row>
    <row r="365" spans="1:60">
      <c r="A365" s="153" t="s">
        <v>125</v>
      </c>
      <c r="B365" s="154" t="s">
        <v>67</v>
      </c>
      <c r="C365" s="155" t="s">
        <v>68</v>
      </c>
      <c r="D365" s="156"/>
      <c r="E365" s="157"/>
      <c r="F365" s="158"/>
      <c r="G365" s="159">
        <f>SUM(G366:G372)</f>
        <v>0</v>
      </c>
      <c r="H365" s="114"/>
      <c r="I365" s="114">
        <v>79106.399999999994</v>
      </c>
      <c r="J365" s="114"/>
      <c r="K365" s="114">
        <v>29670.7</v>
      </c>
      <c r="L365" s="114"/>
      <c r="M365" s="114"/>
      <c r="N365" s="113"/>
      <c r="O365" s="113"/>
      <c r="P365" s="113"/>
      <c r="Q365" s="113"/>
      <c r="R365" s="114"/>
      <c r="S365" s="114"/>
      <c r="T365" s="114"/>
      <c r="U365" s="114"/>
      <c r="V365" s="114"/>
      <c r="W365" s="114"/>
      <c r="X365" s="114"/>
      <c r="Y365" s="114"/>
      <c r="AG365" t="s">
        <v>126</v>
      </c>
    </row>
    <row r="366" spans="1:60" ht="33.75">
      <c r="A366" s="167">
        <v>67</v>
      </c>
      <c r="B366" s="168" t="s">
        <v>418</v>
      </c>
      <c r="C366" s="169" t="s">
        <v>419</v>
      </c>
      <c r="D366" s="170" t="s">
        <v>164</v>
      </c>
      <c r="E366" s="171">
        <v>6.5750000000000002</v>
      </c>
      <c r="F366" s="347"/>
      <c r="G366" s="172">
        <f>F366*E366</f>
        <v>0</v>
      </c>
      <c r="H366" s="110">
        <v>505.01</v>
      </c>
      <c r="I366" s="110">
        <v>3320.4407500000002</v>
      </c>
      <c r="J366" s="110">
        <v>48.99</v>
      </c>
      <c r="K366" s="110">
        <v>322.10925000000003</v>
      </c>
      <c r="L366" s="110">
        <v>21</v>
      </c>
      <c r="M366" s="110">
        <v>4407.4854999999998</v>
      </c>
      <c r="N366" s="109">
        <v>6.5300000000000002E-3</v>
      </c>
      <c r="O366" s="109">
        <v>4.2934750000000001E-2</v>
      </c>
      <c r="P366" s="109">
        <v>0</v>
      </c>
      <c r="Q366" s="109">
        <v>0</v>
      </c>
      <c r="R366" s="110"/>
      <c r="S366" s="110" t="s">
        <v>130</v>
      </c>
      <c r="T366" s="110" t="s">
        <v>131</v>
      </c>
      <c r="U366" s="110">
        <v>0.09</v>
      </c>
      <c r="V366" s="110">
        <v>0.59175</v>
      </c>
      <c r="W366" s="110"/>
      <c r="X366" s="110" t="s">
        <v>132</v>
      </c>
      <c r="Y366" s="110" t="s">
        <v>133</v>
      </c>
      <c r="Z366" s="104"/>
      <c r="AA366" s="104"/>
      <c r="AB366" s="104"/>
      <c r="AC366" s="104"/>
      <c r="AD366" s="104"/>
      <c r="AE366" s="104"/>
      <c r="AF366" s="104"/>
      <c r="AG366" s="104" t="s">
        <v>134</v>
      </c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</row>
    <row r="367" spans="1:60" outlineLevel="1">
      <c r="A367" s="107"/>
      <c r="B367" s="108"/>
      <c r="C367" s="116" t="s">
        <v>420</v>
      </c>
      <c r="D367" s="111"/>
      <c r="E367" s="112">
        <v>6.5750000000000002</v>
      </c>
      <c r="F367" s="110"/>
      <c r="G367" s="110"/>
      <c r="H367" s="110"/>
      <c r="I367" s="110"/>
      <c r="J367" s="110"/>
      <c r="K367" s="110"/>
      <c r="L367" s="110"/>
      <c r="M367" s="110"/>
      <c r="N367" s="109"/>
      <c r="O367" s="109"/>
      <c r="P367" s="109"/>
      <c r="Q367" s="109"/>
      <c r="R367" s="110"/>
      <c r="S367" s="110"/>
      <c r="T367" s="110"/>
      <c r="U367" s="110"/>
      <c r="V367" s="110"/>
      <c r="W367" s="110"/>
      <c r="X367" s="110"/>
      <c r="Y367" s="110"/>
      <c r="Z367" s="104"/>
      <c r="AA367" s="104"/>
      <c r="AB367" s="104"/>
      <c r="AC367" s="104"/>
      <c r="AD367" s="104"/>
      <c r="AE367" s="104"/>
      <c r="AF367" s="104"/>
      <c r="AG367" s="104" t="s">
        <v>135</v>
      </c>
      <c r="AH367" s="104">
        <v>0</v>
      </c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</row>
    <row r="368" spans="1:60" ht="22.5">
      <c r="A368" s="167">
        <v>68</v>
      </c>
      <c r="B368" s="168" t="s">
        <v>1512</v>
      </c>
      <c r="C368" s="169" t="s">
        <v>1513</v>
      </c>
      <c r="D368" s="170" t="s">
        <v>164</v>
      </c>
      <c r="E368" s="171">
        <v>346.91</v>
      </c>
      <c r="F368" s="347"/>
      <c r="G368" s="172">
        <f>F368*E368</f>
        <v>0</v>
      </c>
      <c r="H368" s="110">
        <v>0</v>
      </c>
      <c r="I368" s="110">
        <v>0</v>
      </c>
      <c r="J368" s="110">
        <v>84.6</v>
      </c>
      <c r="K368" s="110">
        <v>29348.585999999999</v>
      </c>
      <c r="L368" s="110">
        <v>21</v>
      </c>
      <c r="M368" s="110">
        <v>35511.793899999997</v>
      </c>
      <c r="N368" s="109">
        <v>0</v>
      </c>
      <c r="O368" s="109">
        <v>0</v>
      </c>
      <c r="P368" s="109">
        <v>0</v>
      </c>
      <c r="Q368" s="109">
        <v>0</v>
      </c>
      <c r="R368" s="110"/>
      <c r="S368" s="110" t="s">
        <v>130</v>
      </c>
      <c r="T368" s="110" t="s">
        <v>130</v>
      </c>
      <c r="U368" s="110">
        <v>0.15</v>
      </c>
      <c r="V368" s="110">
        <v>52.036500000000004</v>
      </c>
      <c r="W368" s="110"/>
      <c r="X368" s="110" t="s">
        <v>132</v>
      </c>
      <c r="Y368" s="110" t="s">
        <v>133</v>
      </c>
      <c r="Z368" s="104"/>
      <c r="AA368" s="104"/>
      <c r="AB368" s="104"/>
      <c r="AC368" s="104"/>
      <c r="AD368" s="104"/>
      <c r="AE368" s="104"/>
      <c r="AF368" s="104"/>
      <c r="AG368" s="104" t="s">
        <v>134</v>
      </c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</row>
    <row r="369" spans="1:60" ht="12.75" customHeight="1" outlineLevel="1">
      <c r="A369" s="107"/>
      <c r="B369" s="108"/>
      <c r="C369" s="182" t="s">
        <v>1514</v>
      </c>
      <c r="D369" s="182"/>
      <c r="E369" s="182"/>
      <c r="F369" s="182"/>
      <c r="G369" s="182"/>
      <c r="H369" s="110"/>
      <c r="I369" s="110"/>
      <c r="J369" s="110"/>
      <c r="K369" s="110"/>
      <c r="L369" s="110"/>
      <c r="M369" s="110"/>
      <c r="N369" s="109"/>
      <c r="O369" s="109"/>
      <c r="P369" s="109"/>
      <c r="Q369" s="109"/>
      <c r="R369" s="110"/>
      <c r="S369" s="110"/>
      <c r="T369" s="110"/>
      <c r="U369" s="110"/>
      <c r="V369" s="110"/>
      <c r="W369" s="110"/>
      <c r="X369" s="110"/>
      <c r="Y369" s="110"/>
      <c r="Z369" s="104"/>
      <c r="AA369" s="104"/>
      <c r="AB369" s="104"/>
      <c r="AC369" s="104"/>
      <c r="AD369" s="104"/>
      <c r="AE369" s="104"/>
      <c r="AF369" s="104"/>
      <c r="AG369" s="104" t="s">
        <v>166</v>
      </c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</row>
    <row r="370" spans="1:60">
      <c r="A370" s="167">
        <v>69</v>
      </c>
      <c r="B370" s="168" t="s">
        <v>1515</v>
      </c>
      <c r="C370" s="169" t="s">
        <v>1516</v>
      </c>
      <c r="D370" s="170" t="s">
        <v>164</v>
      </c>
      <c r="E370" s="171">
        <v>381.601</v>
      </c>
      <c r="F370" s="347"/>
      <c r="G370" s="172">
        <f>F370*E370</f>
        <v>0</v>
      </c>
      <c r="H370" s="110">
        <v>113.5</v>
      </c>
      <c r="I370" s="110">
        <v>43311.713499999998</v>
      </c>
      <c r="J370" s="110">
        <v>0</v>
      </c>
      <c r="K370" s="110">
        <v>0</v>
      </c>
      <c r="L370" s="110">
        <v>21</v>
      </c>
      <c r="M370" s="110">
        <v>52407.169099999999</v>
      </c>
      <c r="N370" s="109">
        <v>8.0000000000000004E-4</v>
      </c>
      <c r="O370" s="109">
        <v>0.30528080000000002</v>
      </c>
      <c r="P370" s="109">
        <v>0</v>
      </c>
      <c r="Q370" s="109">
        <v>0</v>
      </c>
      <c r="R370" s="110" t="s">
        <v>525</v>
      </c>
      <c r="S370" s="110" t="s">
        <v>130</v>
      </c>
      <c r="T370" s="110" t="s">
        <v>130</v>
      </c>
      <c r="U370" s="110">
        <v>0</v>
      </c>
      <c r="V370" s="110">
        <v>0</v>
      </c>
      <c r="W370" s="110"/>
      <c r="X370" s="110" t="s">
        <v>526</v>
      </c>
      <c r="Y370" s="110" t="s">
        <v>133</v>
      </c>
      <c r="Z370" s="104"/>
      <c r="AA370" s="104"/>
      <c r="AB370" s="104"/>
      <c r="AC370" s="104"/>
      <c r="AD370" s="104"/>
      <c r="AE370" s="104"/>
      <c r="AF370" s="104"/>
      <c r="AG370" s="104" t="s">
        <v>527</v>
      </c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</row>
    <row r="371" spans="1:60" outlineLevel="1">
      <c r="A371" s="107"/>
      <c r="B371" s="108"/>
      <c r="C371" s="116" t="s">
        <v>1517</v>
      </c>
      <c r="D371" s="111"/>
      <c r="E371" s="112">
        <v>381.601</v>
      </c>
      <c r="F371" s="110"/>
      <c r="G371" s="110"/>
      <c r="H371" s="110"/>
      <c r="I371" s="110"/>
      <c r="J371" s="110"/>
      <c r="K371" s="110"/>
      <c r="L371" s="110"/>
      <c r="M371" s="110"/>
      <c r="N371" s="109"/>
      <c r="O371" s="109"/>
      <c r="P371" s="109"/>
      <c r="Q371" s="109"/>
      <c r="R371" s="110"/>
      <c r="S371" s="110"/>
      <c r="T371" s="110"/>
      <c r="U371" s="110"/>
      <c r="V371" s="110"/>
      <c r="W371" s="110"/>
      <c r="X371" s="110"/>
      <c r="Y371" s="110"/>
      <c r="Z371" s="104"/>
      <c r="AA371" s="104"/>
      <c r="AB371" s="104"/>
      <c r="AC371" s="104"/>
      <c r="AD371" s="104"/>
      <c r="AE371" s="104"/>
      <c r="AF371" s="104"/>
      <c r="AG371" s="104" t="s">
        <v>135</v>
      </c>
      <c r="AH371" s="104">
        <v>0</v>
      </c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</row>
    <row r="372" spans="1:60">
      <c r="A372" s="167">
        <v>70</v>
      </c>
      <c r="B372" s="168" t="s">
        <v>1518</v>
      </c>
      <c r="C372" s="169" t="s">
        <v>1519</v>
      </c>
      <c r="D372" s="170" t="s">
        <v>164</v>
      </c>
      <c r="E372" s="171">
        <v>381.601</v>
      </c>
      <c r="F372" s="347"/>
      <c r="G372" s="172">
        <f>F372*E372</f>
        <v>0</v>
      </c>
      <c r="H372" s="110">
        <v>85.1</v>
      </c>
      <c r="I372" s="110">
        <v>32474.245099999996</v>
      </c>
      <c r="J372" s="110">
        <v>0</v>
      </c>
      <c r="K372" s="110">
        <v>0</v>
      </c>
      <c r="L372" s="110">
        <v>21</v>
      </c>
      <c r="M372" s="110">
        <v>39293.842499999999</v>
      </c>
      <c r="N372" s="109">
        <v>5.9999999999999995E-4</v>
      </c>
      <c r="O372" s="109">
        <v>0.22896059999999999</v>
      </c>
      <c r="P372" s="109">
        <v>0</v>
      </c>
      <c r="Q372" s="109">
        <v>0</v>
      </c>
      <c r="R372" s="110" t="s">
        <v>525</v>
      </c>
      <c r="S372" s="110" t="s">
        <v>130</v>
      </c>
      <c r="T372" s="110" t="s">
        <v>130</v>
      </c>
      <c r="U372" s="110">
        <v>0</v>
      </c>
      <c r="V372" s="110">
        <v>0</v>
      </c>
      <c r="W372" s="110"/>
      <c r="X372" s="110" t="s">
        <v>526</v>
      </c>
      <c r="Y372" s="110" t="s">
        <v>133</v>
      </c>
      <c r="Z372" s="104"/>
      <c r="AA372" s="104"/>
      <c r="AB372" s="104"/>
      <c r="AC372" s="104"/>
      <c r="AD372" s="104"/>
      <c r="AE372" s="104"/>
      <c r="AF372" s="104"/>
      <c r="AG372" s="104" t="s">
        <v>527</v>
      </c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</row>
    <row r="373" spans="1:60" outlineLevel="1">
      <c r="A373" s="107"/>
      <c r="B373" s="108"/>
      <c r="C373" s="116" t="s">
        <v>1517</v>
      </c>
      <c r="D373" s="111"/>
      <c r="E373" s="112">
        <v>381.601</v>
      </c>
      <c r="F373" s="110"/>
      <c r="G373" s="110"/>
      <c r="H373" s="110"/>
      <c r="I373" s="110"/>
      <c r="J373" s="110"/>
      <c r="K373" s="110"/>
      <c r="L373" s="110"/>
      <c r="M373" s="110"/>
      <c r="N373" s="109"/>
      <c r="O373" s="109"/>
      <c r="P373" s="109"/>
      <c r="Q373" s="109"/>
      <c r="R373" s="110"/>
      <c r="S373" s="110"/>
      <c r="T373" s="110"/>
      <c r="U373" s="110"/>
      <c r="V373" s="110"/>
      <c r="W373" s="110"/>
      <c r="X373" s="110"/>
      <c r="Y373" s="110"/>
      <c r="Z373" s="104"/>
      <c r="AA373" s="104"/>
      <c r="AB373" s="104"/>
      <c r="AC373" s="104"/>
      <c r="AD373" s="104"/>
      <c r="AE373" s="104"/>
      <c r="AF373" s="104"/>
      <c r="AG373" s="104" t="s">
        <v>135</v>
      </c>
      <c r="AH373" s="104">
        <v>0</v>
      </c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</row>
    <row r="374" spans="1:60">
      <c r="A374" s="153" t="s">
        <v>125</v>
      </c>
      <c r="B374" s="154" t="s">
        <v>69</v>
      </c>
      <c r="C374" s="155" t="s">
        <v>70</v>
      </c>
      <c r="D374" s="156"/>
      <c r="E374" s="157"/>
      <c r="F374" s="158"/>
      <c r="G374" s="159">
        <f>SUM(G375)</f>
        <v>0</v>
      </c>
      <c r="H374" s="114"/>
      <c r="I374" s="114">
        <v>0</v>
      </c>
      <c r="J374" s="114"/>
      <c r="K374" s="114">
        <v>3741.66</v>
      </c>
      <c r="L374" s="114"/>
      <c r="M374" s="114"/>
      <c r="N374" s="113"/>
      <c r="O374" s="113"/>
      <c r="P374" s="113"/>
      <c r="Q374" s="113"/>
      <c r="R374" s="114"/>
      <c r="S374" s="114"/>
      <c r="T374" s="114"/>
      <c r="U374" s="114"/>
      <c r="V374" s="114"/>
      <c r="W374" s="114"/>
      <c r="X374" s="114"/>
      <c r="Y374" s="114"/>
      <c r="AG374" t="s">
        <v>126</v>
      </c>
    </row>
    <row r="375" spans="1:60">
      <c r="A375" s="167">
        <v>71</v>
      </c>
      <c r="B375" s="168" t="s">
        <v>421</v>
      </c>
      <c r="C375" s="169" t="s">
        <v>422</v>
      </c>
      <c r="D375" s="170" t="s">
        <v>155</v>
      </c>
      <c r="E375" s="171">
        <v>73.8</v>
      </c>
      <c r="F375" s="347"/>
      <c r="G375" s="172">
        <f>F375*E375</f>
        <v>0</v>
      </c>
      <c r="H375" s="110">
        <v>0</v>
      </c>
      <c r="I375" s="110">
        <v>0</v>
      </c>
      <c r="J375" s="110">
        <v>50.7</v>
      </c>
      <c r="K375" s="110">
        <v>3741.66</v>
      </c>
      <c r="L375" s="110">
        <v>21</v>
      </c>
      <c r="M375" s="110">
        <v>4527.4085999999998</v>
      </c>
      <c r="N375" s="109">
        <v>0</v>
      </c>
      <c r="O375" s="109">
        <v>0</v>
      </c>
      <c r="P375" s="109">
        <v>1.24E-3</v>
      </c>
      <c r="Q375" s="109">
        <v>9.1511999999999996E-2</v>
      </c>
      <c r="R375" s="110"/>
      <c r="S375" s="110" t="s">
        <v>130</v>
      </c>
      <c r="T375" s="110" t="s">
        <v>131</v>
      </c>
      <c r="U375" s="110">
        <v>9.2999999999999999E-2</v>
      </c>
      <c r="V375" s="110">
        <v>6.8633999999999995</v>
      </c>
      <c r="W375" s="110"/>
      <c r="X375" s="110" t="s">
        <v>132</v>
      </c>
      <c r="Y375" s="110" t="s">
        <v>133</v>
      </c>
      <c r="Z375" s="104"/>
      <c r="AA375" s="104"/>
      <c r="AB375" s="104"/>
      <c r="AC375" s="104"/>
      <c r="AD375" s="104"/>
      <c r="AE375" s="104"/>
      <c r="AF375" s="104"/>
      <c r="AG375" s="104" t="s">
        <v>134</v>
      </c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</row>
    <row r="376" spans="1:60" outlineLevel="1">
      <c r="A376" s="107"/>
      <c r="B376" s="108"/>
      <c r="C376" s="116" t="s">
        <v>423</v>
      </c>
      <c r="D376" s="111"/>
      <c r="E376" s="112">
        <v>73.8</v>
      </c>
      <c r="F376" s="110"/>
      <c r="G376" s="110"/>
      <c r="H376" s="110"/>
      <c r="I376" s="110"/>
      <c r="J376" s="110"/>
      <c r="K376" s="110"/>
      <c r="L376" s="110"/>
      <c r="M376" s="110"/>
      <c r="N376" s="109"/>
      <c r="O376" s="109"/>
      <c r="P376" s="109"/>
      <c r="Q376" s="109"/>
      <c r="R376" s="110"/>
      <c r="S376" s="110"/>
      <c r="T376" s="110"/>
      <c r="U376" s="110"/>
      <c r="V376" s="110"/>
      <c r="W376" s="110"/>
      <c r="X376" s="110"/>
      <c r="Y376" s="110"/>
      <c r="Z376" s="104"/>
      <c r="AA376" s="104"/>
      <c r="AB376" s="104"/>
      <c r="AC376" s="104"/>
      <c r="AD376" s="104"/>
      <c r="AE376" s="104"/>
      <c r="AF376" s="104"/>
      <c r="AG376" s="104" t="s">
        <v>135</v>
      </c>
      <c r="AH376" s="104">
        <v>0</v>
      </c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</row>
    <row r="377" spans="1:60">
      <c r="A377" s="153" t="s">
        <v>125</v>
      </c>
      <c r="B377" s="154" t="s">
        <v>71</v>
      </c>
      <c r="C377" s="155" t="s">
        <v>72</v>
      </c>
      <c r="D377" s="156"/>
      <c r="E377" s="157"/>
      <c r="F377" s="158"/>
      <c r="G377" s="159">
        <f>SUM(G378:G380)</f>
        <v>0</v>
      </c>
      <c r="H377" s="114"/>
      <c r="I377" s="114">
        <v>0</v>
      </c>
      <c r="J377" s="114"/>
      <c r="K377" s="114">
        <v>28334.81</v>
      </c>
      <c r="L377" s="114"/>
      <c r="M377" s="114"/>
      <c r="N377" s="113"/>
      <c r="O377" s="113"/>
      <c r="P377" s="113"/>
      <c r="Q377" s="113"/>
      <c r="R377" s="114"/>
      <c r="S377" s="114"/>
      <c r="T377" s="114"/>
      <c r="U377" s="114"/>
      <c r="V377" s="114"/>
      <c r="W377" s="114"/>
      <c r="X377" s="114"/>
      <c r="Y377" s="114"/>
      <c r="AG377" t="s">
        <v>126</v>
      </c>
    </row>
    <row r="378" spans="1:60">
      <c r="A378" s="167">
        <v>72</v>
      </c>
      <c r="B378" s="168" t="s">
        <v>424</v>
      </c>
      <c r="C378" s="169" t="s">
        <v>425</v>
      </c>
      <c r="D378" s="170" t="s">
        <v>164</v>
      </c>
      <c r="E378" s="171">
        <v>435</v>
      </c>
      <c r="F378" s="347"/>
      <c r="G378" s="172">
        <f>F378*E378</f>
        <v>0</v>
      </c>
      <c r="H378" s="110">
        <v>0</v>
      </c>
      <c r="I378" s="110">
        <v>0</v>
      </c>
      <c r="J378" s="110">
        <v>42.2</v>
      </c>
      <c r="K378" s="110">
        <v>18357</v>
      </c>
      <c r="L378" s="110">
        <v>21</v>
      </c>
      <c r="M378" s="110">
        <v>22211.97</v>
      </c>
      <c r="N378" s="109">
        <v>0</v>
      </c>
      <c r="O378" s="109">
        <v>0</v>
      </c>
      <c r="P378" s="109">
        <v>1.4E-2</v>
      </c>
      <c r="Q378" s="109">
        <v>6.09</v>
      </c>
      <c r="R378" s="110"/>
      <c r="S378" s="110" t="s">
        <v>130</v>
      </c>
      <c r="T378" s="110" t="s">
        <v>131</v>
      </c>
      <c r="U378" s="110">
        <v>0.08</v>
      </c>
      <c r="V378" s="110">
        <v>34.800000000000004</v>
      </c>
      <c r="W378" s="110"/>
      <c r="X378" s="110" t="s">
        <v>132</v>
      </c>
      <c r="Y378" s="110" t="s">
        <v>133</v>
      </c>
      <c r="Z378" s="104"/>
      <c r="AA378" s="104"/>
      <c r="AB378" s="104"/>
      <c r="AC378" s="104"/>
      <c r="AD378" s="104"/>
      <c r="AE378" s="104"/>
      <c r="AF378" s="104"/>
      <c r="AG378" s="104" t="s">
        <v>134</v>
      </c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</row>
    <row r="379" spans="1:60" outlineLevel="1">
      <c r="A379" s="107"/>
      <c r="B379" s="108"/>
      <c r="C379" s="116" t="s">
        <v>426</v>
      </c>
      <c r="D379" s="111"/>
      <c r="E379" s="112">
        <v>435</v>
      </c>
      <c r="F379" s="110"/>
      <c r="G379" s="110"/>
      <c r="H379" s="110"/>
      <c r="I379" s="110"/>
      <c r="J379" s="110"/>
      <c r="K379" s="110"/>
      <c r="L379" s="110"/>
      <c r="M379" s="110"/>
      <c r="N379" s="109"/>
      <c r="O379" s="109"/>
      <c r="P379" s="109"/>
      <c r="Q379" s="109"/>
      <c r="R379" s="110"/>
      <c r="S379" s="110"/>
      <c r="T379" s="110"/>
      <c r="U379" s="110"/>
      <c r="V379" s="110"/>
      <c r="W379" s="110"/>
      <c r="X379" s="110"/>
      <c r="Y379" s="110"/>
      <c r="Z379" s="104"/>
      <c r="AA379" s="104"/>
      <c r="AB379" s="104"/>
      <c r="AC379" s="104"/>
      <c r="AD379" s="104"/>
      <c r="AE379" s="104"/>
      <c r="AF379" s="104"/>
      <c r="AG379" s="104" t="s">
        <v>135</v>
      </c>
      <c r="AH379" s="104">
        <v>0</v>
      </c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</row>
    <row r="380" spans="1:60" ht="22.5">
      <c r="A380" s="160">
        <v>73</v>
      </c>
      <c r="B380" s="161" t="s">
        <v>427</v>
      </c>
      <c r="C380" s="162" t="s">
        <v>428</v>
      </c>
      <c r="D380" s="163" t="s">
        <v>129</v>
      </c>
      <c r="E380" s="164">
        <v>5.4375</v>
      </c>
      <c r="F380" s="348"/>
      <c r="G380" s="172">
        <f>F380*E380</f>
        <v>0</v>
      </c>
      <c r="H380" s="110">
        <v>0</v>
      </c>
      <c r="I380" s="110">
        <v>0</v>
      </c>
      <c r="J380" s="110">
        <v>1835</v>
      </c>
      <c r="K380" s="110">
        <v>9977.8125</v>
      </c>
      <c r="L380" s="110">
        <v>21</v>
      </c>
      <c r="M380" s="110">
        <v>12073.150099999999</v>
      </c>
      <c r="N380" s="109">
        <v>0</v>
      </c>
      <c r="O380" s="109">
        <v>0</v>
      </c>
      <c r="P380" s="109">
        <v>0</v>
      </c>
      <c r="Q380" s="109">
        <v>0</v>
      </c>
      <c r="R380" s="110"/>
      <c r="S380" s="110" t="s">
        <v>130</v>
      </c>
      <c r="T380" s="110" t="s">
        <v>131</v>
      </c>
      <c r="U380" s="110">
        <v>1.863</v>
      </c>
      <c r="V380" s="110">
        <v>10.130062499999999</v>
      </c>
      <c r="W380" s="110"/>
      <c r="X380" s="110" t="s">
        <v>132</v>
      </c>
      <c r="Y380" s="110" t="s">
        <v>133</v>
      </c>
      <c r="Z380" s="104"/>
      <c r="AA380" s="104"/>
      <c r="AB380" s="104"/>
      <c r="AC380" s="104"/>
      <c r="AD380" s="104"/>
      <c r="AE380" s="104"/>
      <c r="AF380" s="104"/>
      <c r="AG380" s="104" t="s">
        <v>134</v>
      </c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</row>
    <row r="381" spans="1:60">
      <c r="A381" s="153" t="s">
        <v>125</v>
      </c>
      <c r="B381" s="154" t="s">
        <v>77</v>
      </c>
      <c r="C381" s="155" t="s">
        <v>78</v>
      </c>
      <c r="D381" s="156"/>
      <c r="E381" s="157"/>
      <c r="F381" s="158"/>
      <c r="G381" s="159">
        <f>SUM(G382:G412)</f>
        <v>0</v>
      </c>
      <c r="H381" s="114"/>
      <c r="I381" s="114">
        <v>17602.52</v>
      </c>
      <c r="J381" s="114"/>
      <c r="K381" s="114">
        <v>1064387.48</v>
      </c>
      <c r="L381" s="114"/>
      <c r="M381" s="114"/>
      <c r="N381" s="113"/>
      <c r="O381" s="113"/>
      <c r="P381" s="113"/>
      <c r="Q381" s="113"/>
      <c r="R381" s="114"/>
      <c r="S381" s="114"/>
      <c r="T381" s="114"/>
      <c r="U381" s="114"/>
      <c r="V381" s="114"/>
      <c r="W381" s="114"/>
      <c r="X381" s="114"/>
      <c r="Y381" s="114"/>
      <c r="AG381" t="s">
        <v>126</v>
      </c>
    </row>
    <row r="382" spans="1:60">
      <c r="A382" s="455">
        <v>74</v>
      </c>
      <c r="B382" s="456" t="s">
        <v>429</v>
      </c>
      <c r="C382" s="457" t="s">
        <v>430</v>
      </c>
      <c r="D382" s="458" t="s">
        <v>145</v>
      </c>
      <c r="E382" s="459">
        <v>3</v>
      </c>
      <c r="F382" s="460"/>
      <c r="G382" s="461">
        <f>F382*E382</f>
        <v>0</v>
      </c>
      <c r="H382" s="110">
        <v>0</v>
      </c>
      <c r="I382" s="110">
        <v>0</v>
      </c>
      <c r="J382" s="110">
        <v>230</v>
      </c>
      <c r="K382" s="110">
        <v>690</v>
      </c>
      <c r="L382" s="110">
        <v>21</v>
      </c>
      <c r="M382" s="110">
        <v>834.9</v>
      </c>
      <c r="N382" s="109">
        <v>0</v>
      </c>
      <c r="O382" s="109">
        <v>0</v>
      </c>
      <c r="P382" s="109">
        <v>0.1104</v>
      </c>
      <c r="Q382" s="109">
        <v>0.33119999999999999</v>
      </c>
      <c r="R382" s="110"/>
      <c r="S382" s="110" t="s">
        <v>130</v>
      </c>
      <c r="T382" s="110" t="s">
        <v>131</v>
      </c>
      <c r="U382" s="110">
        <v>0.46</v>
      </c>
      <c r="V382" s="110">
        <v>1.3800000000000001</v>
      </c>
      <c r="W382" s="110"/>
      <c r="X382" s="110" t="s">
        <v>132</v>
      </c>
      <c r="Y382" s="110" t="s">
        <v>133</v>
      </c>
      <c r="Z382" s="104"/>
      <c r="AA382" s="104"/>
      <c r="AB382" s="104"/>
      <c r="AC382" s="104"/>
      <c r="AD382" s="104"/>
      <c r="AE382" s="104"/>
      <c r="AF382" s="104"/>
      <c r="AG382" s="104" t="s">
        <v>134</v>
      </c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</row>
    <row r="383" spans="1:60">
      <c r="A383" s="107"/>
      <c r="B383" s="108"/>
      <c r="C383" s="452" t="s">
        <v>2305</v>
      </c>
      <c r="D383" s="453"/>
      <c r="E383" s="109"/>
      <c r="F383" s="110"/>
      <c r="G383" s="110"/>
      <c r="H383" s="110"/>
      <c r="I383" s="110"/>
      <c r="J383" s="110"/>
      <c r="K383" s="110"/>
      <c r="L383" s="110"/>
      <c r="M383" s="110"/>
      <c r="N383" s="109"/>
      <c r="O383" s="109"/>
      <c r="P383" s="109"/>
      <c r="Q383" s="109"/>
      <c r="R383" s="110"/>
      <c r="S383" s="110"/>
      <c r="T383" s="110"/>
      <c r="U383" s="110"/>
      <c r="V383" s="110"/>
      <c r="W383" s="110"/>
      <c r="X383" s="110"/>
      <c r="Y383" s="110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</row>
    <row r="384" spans="1:60" ht="22.5">
      <c r="A384" s="455">
        <v>75</v>
      </c>
      <c r="B384" s="456" t="s">
        <v>432</v>
      </c>
      <c r="C384" s="457" t="s">
        <v>433</v>
      </c>
      <c r="D384" s="458" t="s">
        <v>434</v>
      </c>
      <c r="E384" s="459">
        <v>1</v>
      </c>
      <c r="F384" s="460"/>
      <c r="G384" s="461">
        <f>F384*E384</f>
        <v>0</v>
      </c>
      <c r="H384" s="110">
        <v>2116.27</v>
      </c>
      <c r="I384" s="110">
        <v>2116.27</v>
      </c>
      <c r="J384" s="110">
        <v>127883.73</v>
      </c>
      <c r="K384" s="110">
        <v>127883.73</v>
      </c>
      <c r="L384" s="110">
        <v>21</v>
      </c>
      <c r="M384" s="110">
        <v>157300</v>
      </c>
      <c r="N384" s="109">
        <v>1.9000000000000001E-4</v>
      </c>
      <c r="O384" s="109">
        <v>1.9000000000000001E-4</v>
      </c>
      <c r="P384" s="109">
        <v>0</v>
      </c>
      <c r="Q384" s="109">
        <v>0</v>
      </c>
      <c r="R384" s="110"/>
      <c r="S384" s="110" t="s">
        <v>182</v>
      </c>
      <c r="T384" s="110" t="s">
        <v>183</v>
      </c>
      <c r="U384" s="110">
        <v>0.81399999999999995</v>
      </c>
      <c r="V384" s="110">
        <v>0.81399999999999995</v>
      </c>
      <c r="W384" s="110"/>
      <c r="X384" s="110" t="s">
        <v>132</v>
      </c>
      <c r="Y384" s="110" t="s">
        <v>133</v>
      </c>
      <c r="Z384" s="104"/>
      <c r="AA384" s="104"/>
      <c r="AB384" s="104"/>
      <c r="AC384" s="104"/>
      <c r="AD384" s="104"/>
      <c r="AE384" s="104"/>
      <c r="AF384" s="104"/>
      <c r="AG384" s="104" t="s">
        <v>134</v>
      </c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</row>
    <row r="385" spans="1:60" outlineLevel="1">
      <c r="A385" s="107"/>
      <c r="B385" s="108"/>
      <c r="C385" s="182" t="s">
        <v>431</v>
      </c>
      <c r="D385" s="182"/>
      <c r="E385" s="182"/>
      <c r="F385" s="182"/>
      <c r="G385" s="182"/>
      <c r="H385" s="110"/>
      <c r="I385" s="110"/>
      <c r="J385" s="110"/>
      <c r="K385" s="110"/>
      <c r="L385" s="110"/>
      <c r="M385" s="110"/>
      <c r="N385" s="109"/>
      <c r="O385" s="109"/>
      <c r="P385" s="109"/>
      <c r="Q385" s="109"/>
      <c r="R385" s="110"/>
      <c r="S385" s="110"/>
      <c r="T385" s="110"/>
      <c r="U385" s="110"/>
      <c r="V385" s="110"/>
      <c r="W385" s="110"/>
      <c r="X385" s="110"/>
      <c r="Y385" s="110"/>
      <c r="Z385" s="104"/>
      <c r="AA385" s="104"/>
      <c r="AB385" s="104"/>
      <c r="AC385" s="104"/>
      <c r="AD385" s="104"/>
      <c r="AE385" s="104"/>
      <c r="AF385" s="104"/>
      <c r="AG385" s="104" t="s">
        <v>166</v>
      </c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</row>
    <row r="386" spans="1:60" ht="22.5">
      <c r="A386" s="167">
        <v>76</v>
      </c>
      <c r="B386" s="168" t="s">
        <v>435</v>
      </c>
      <c r="C386" s="169" t="s">
        <v>436</v>
      </c>
      <c r="D386" s="170" t="s">
        <v>434</v>
      </c>
      <c r="E386" s="171">
        <v>1</v>
      </c>
      <c r="F386" s="347"/>
      <c r="G386" s="172">
        <f>F386*E386</f>
        <v>0</v>
      </c>
      <c r="H386" s="110">
        <v>2116.27</v>
      </c>
      <c r="I386" s="110">
        <v>2116.27</v>
      </c>
      <c r="J386" s="110">
        <v>127883.73</v>
      </c>
      <c r="K386" s="110">
        <v>127883.73</v>
      </c>
      <c r="L386" s="110">
        <v>21</v>
      </c>
      <c r="M386" s="110">
        <v>157300</v>
      </c>
      <c r="N386" s="109">
        <v>1.9000000000000001E-4</v>
      </c>
      <c r="O386" s="109">
        <v>1.9000000000000001E-4</v>
      </c>
      <c r="P386" s="109">
        <v>0</v>
      </c>
      <c r="Q386" s="109">
        <v>0</v>
      </c>
      <c r="R386" s="110"/>
      <c r="S386" s="110" t="s">
        <v>182</v>
      </c>
      <c r="T386" s="110" t="s">
        <v>183</v>
      </c>
      <c r="U386" s="110">
        <v>0.81399999999999995</v>
      </c>
      <c r="V386" s="110">
        <v>0.81399999999999995</v>
      </c>
      <c r="W386" s="110"/>
      <c r="X386" s="110" t="s">
        <v>132</v>
      </c>
      <c r="Y386" s="110" t="s">
        <v>133</v>
      </c>
      <c r="Z386" s="104"/>
      <c r="AA386" s="104"/>
      <c r="AB386" s="104"/>
      <c r="AC386" s="104"/>
      <c r="AD386" s="104"/>
      <c r="AE386" s="104"/>
      <c r="AF386" s="104"/>
      <c r="AG386" s="104" t="s">
        <v>134</v>
      </c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</row>
    <row r="387" spans="1:60" outlineLevel="1">
      <c r="A387" s="107"/>
      <c r="B387" s="108"/>
      <c r="C387" s="182" t="s">
        <v>431</v>
      </c>
      <c r="D387" s="182"/>
      <c r="E387" s="182"/>
      <c r="F387" s="182"/>
      <c r="G387" s="182"/>
      <c r="H387" s="110"/>
      <c r="I387" s="110"/>
      <c r="J387" s="110"/>
      <c r="K387" s="110"/>
      <c r="L387" s="110"/>
      <c r="M387" s="110"/>
      <c r="N387" s="109"/>
      <c r="O387" s="109"/>
      <c r="P387" s="109"/>
      <c r="Q387" s="109"/>
      <c r="R387" s="110"/>
      <c r="S387" s="110"/>
      <c r="T387" s="110"/>
      <c r="U387" s="110"/>
      <c r="V387" s="110"/>
      <c r="W387" s="110"/>
      <c r="X387" s="110"/>
      <c r="Y387" s="110"/>
      <c r="Z387" s="104"/>
      <c r="AA387" s="104"/>
      <c r="AB387" s="104"/>
      <c r="AC387" s="104"/>
      <c r="AD387" s="104"/>
      <c r="AE387" s="104"/>
      <c r="AF387" s="104"/>
      <c r="AG387" s="104" t="s">
        <v>166</v>
      </c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</row>
    <row r="388" spans="1:60" ht="22.5">
      <c r="A388" s="167">
        <v>77</v>
      </c>
      <c r="B388" s="168" t="s">
        <v>437</v>
      </c>
      <c r="C388" s="169" t="s">
        <v>438</v>
      </c>
      <c r="D388" s="170" t="s">
        <v>434</v>
      </c>
      <c r="E388" s="171">
        <v>1</v>
      </c>
      <c r="F388" s="347"/>
      <c r="G388" s="172">
        <f>F388*E388</f>
        <v>0</v>
      </c>
      <c r="H388" s="110">
        <v>2441.85</v>
      </c>
      <c r="I388" s="110">
        <v>2441.85</v>
      </c>
      <c r="J388" s="110">
        <v>147558.15</v>
      </c>
      <c r="K388" s="110">
        <v>147558.15</v>
      </c>
      <c r="L388" s="110">
        <v>21</v>
      </c>
      <c r="M388" s="110">
        <v>181500</v>
      </c>
      <c r="N388" s="109">
        <v>1.9000000000000001E-4</v>
      </c>
      <c r="O388" s="109">
        <v>1.9000000000000001E-4</v>
      </c>
      <c r="P388" s="109">
        <v>0</v>
      </c>
      <c r="Q388" s="109">
        <v>0</v>
      </c>
      <c r="R388" s="110"/>
      <c r="S388" s="110" t="s">
        <v>182</v>
      </c>
      <c r="T388" s="110" t="s">
        <v>183</v>
      </c>
      <c r="U388" s="110">
        <v>0.81399999999999995</v>
      </c>
      <c r="V388" s="110">
        <v>0.81399999999999995</v>
      </c>
      <c r="W388" s="110"/>
      <c r="X388" s="110" t="s">
        <v>132</v>
      </c>
      <c r="Y388" s="110" t="s">
        <v>133</v>
      </c>
      <c r="Z388" s="104"/>
      <c r="AA388" s="104"/>
      <c r="AB388" s="104"/>
      <c r="AC388" s="104"/>
      <c r="AD388" s="104"/>
      <c r="AE388" s="104"/>
      <c r="AF388" s="104"/>
      <c r="AG388" s="104" t="s">
        <v>134</v>
      </c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</row>
    <row r="389" spans="1:60" outlineLevel="1">
      <c r="A389" s="107"/>
      <c r="B389" s="108"/>
      <c r="C389" s="182" t="s">
        <v>431</v>
      </c>
      <c r="D389" s="182"/>
      <c r="E389" s="182"/>
      <c r="F389" s="182"/>
      <c r="G389" s="182"/>
      <c r="H389" s="110"/>
      <c r="I389" s="110"/>
      <c r="J389" s="110"/>
      <c r="K389" s="110"/>
      <c r="L389" s="110"/>
      <c r="M389" s="110"/>
      <c r="N389" s="109"/>
      <c r="O389" s="109"/>
      <c r="P389" s="109"/>
      <c r="Q389" s="109"/>
      <c r="R389" s="110"/>
      <c r="S389" s="110"/>
      <c r="T389" s="110"/>
      <c r="U389" s="110"/>
      <c r="V389" s="110"/>
      <c r="W389" s="110"/>
      <c r="X389" s="110"/>
      <c r="Y389" s="110"/>
      <c r="Z389" s="104"/>
      <c r="AA389" s="104"/>
      <c r="AB389" s="104"/>
      <c r="AC389" s="104"/>
      <c r="AD389" s="104"/>
      <c r="AE389" s="104"/>
      <c r="AF389" s="104"/>
      <c r="AG389" s="104" t="s">
        <v>166</v>
      </c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</row>
    <row r="390" spans="1:60" ht="22.5">
      <c r="A390" s="167">
        <v>78</v>
      </c>
      <c r="B390" s="168" t="s">
        <v>439</v>
      </c>
      <c r="C390" s="169" t="s">
        <v>440</v>
      </c>
      <c r="D390" s="170" t="s">
        <v>434</v>
      </c>
      <c r="E390" s="171">
        <v>1</v>
      </c>
      <c r="F390" s="347"/>
      <c r="G390" s="172">
        <f>F390*E390</f>
        <v>0</v>
      </c>
      <c r="H390" s="110">
        <v>2441.85</v>
      </c>
      <c r="I390" s="110">
        <v>2441.85</v>
      </c>
      <c r="J390" s="110">
        <v>147558.15</v>
      </c>
      <c r="K390" s="110">
        <v>147558.15</v>
      </c>
      <c r="L390" s="110">
        <v>21</v>
      </c>
      <c r="M390" s="110">
        <v>181500</v>
      </c>
      <c r="N390" s="109">
        <v>1.9000000000000001E-4</v>
      </c>
      <c r="O390" s="109">
        <v>1.9000000000000001E-4</v>
      </c>
      <c r="P390" s="109">
        <v>0</v>
      </c>
      <c r="Q390" s="109">
        <v>0</v>
      </c>
      <c r="R390" s="110"/>
      <c r="S390" s="110" t="s">
        <v>182</v>
      </c>
      <c r="T390" s="110" t="s">
        <v>183</v>
      </c>
      <c r="U390" s="110">
        <v>0.81399999999999995</v>
      </c>
      <c r="V390" s="110">
        <v>0.81399999999999995</v>
      </c>
      <c r="W390" s="110"/>
      <c r="X390" s="110" t="s">
        <v>132</v>
      </c>
      <c r="Y390" s="110" t="s">
        <v>133</v>
      </c>
      <c r="Z390" s="104"/>
      <c r="AA390" s="104"/>
      <c r="AB390" s="104"/>
      <c r="AC390" s="104"/>
      <c r="AD390" s="104"/>
      <c r="AE390" s="104"/>
      <c r="AF390" s="104"/>
      <c r="AG390" s="104" t="s">
        <v>134</v>
      </c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</row>
    <row r="391" spans="1:60" outlineLevel="1">
      <c r="A391" s="107"/>
      <c r="B391" s="108"/>
      <c r="C391" s="182" t="s">
        <v>431</v>
      </c>
      <c r="D391" s="182"/>
      <c r="E391" s="182"/>
      <c r="F391" s="182"/>
      <c r="G391" s="182"/>
      <c r="H391" s="110"/>
      <c r="I391" s="110"/>
      <c r="J391" s="110"/>
      <c r="K391" s="110"/>
      <c r="L391" s="110"/>
      <c r="M391" s="110"/>
      <c r="N391" s="109"/>
      <c r="O391" s="109"/>
      <c r="P391" s="109"/>
      <c r="Q391" s="109"/>
      <c r="R391" s="110"/>
      <c r="S391" s="110"/>
      <c r="T391" s="110"/>
      <c r="U391" s="110"/>
      <c r="V391" s="110"/>
      <c r="W391" s="110"/>
      <c r="X391" s="110"/>
      <c r="Y391" s="110"/>
      <c r="Z391" s="104"/>
      <c r="AA391" s="104"/>
      <c r="AB391" s="104"/>
      <c r="AC391" s="104"/>
      <c r="AD391" s="104"/>
      <c r="AE391" s="104"/>
      <c r="AF391" s="104"/>
      <c r="AG391" s="104" t="s">
        <v>166</v>
      </c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</row>
    <row r="392" spans="1:60" ht="22.5">
      <c r="A392" s="167">
        <v>79</v>
      </c>
      <c r="B392" s="168" t="s">
        <v>441</v>
      </c>
      <c r="C392" s="169" t="s">
        <v>442</v>
      </c>
      <c r="D392" s="170" t="s">
        <v>443</v>
      </c>
      <c r="E392" s="171">
        <v>12</v>
      </c>
      <c r="F392" s="347"/>
      <c r="G392" s="172">
        <f>F392*E392</f>
        <v>0</v>
      </c>
      <c r="H392" s="110">
        <v>4.07</v>
      </c>
      <c r="I392" s="110">
        <v>48.84</v>
      </c>
      <c r="J392" s="110">
        <v>245.93</v>
      </c>
      <c r="K392" s="110">
        <v>2951.16</v>
      </c>
      <c r="L392" s="110">
        <v>21</v>
      </c>
      <c r="M392" s="110">
        <v>3630</v>
      </c>
      <c r="N392" s="109">
        <v>1.9000000000000001E-4</v>
      </c>
      <c r="O392" s="109">
        <v>2.2799999999999999E-3</v>
      </c>
      <c r="P392" s="109">
        <v>0</v>
      </c>
      <c r="Q392" s="109">
        <v>0</v>
      </c>
      <c r="R392" s="110"/>
      <c r="S392" s="110" t="s">
        <v>182</v>
      </c>
      <c r="T392" s="110" t="s">
        <v>183</v>
      </c>
      <c r="U392" s="110">
        <v>0.81399999999999995</v>
      </c>
      <c r="V392" s="110">
        <v>9.7679999999999989</v>
      </c>
      <c r="W392" s="110"/>
      <c r="X392" s="110" t="s">
        <v>132</v>
      </c>
      <c r="Y392" s="110" t="s">
        <v>133</v>
      </c>
      <c r="Z392" s="104"/>
      <c r="AA392" s="104"/>
      <c r="AB392" s="104"/>
      <c r="AC392" s="104"/>
      <c r="AD392" s="104"/>
      <c r="AE392" s="104"/>
      <c r="AF392" s="104"/>
      <c r="AG392" s="104" t="s">
        <v>134</v>
      </c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</row>
    <row r="393" spans="1:60" outlineLevel="1">
      <c r="A393" s="107"/>
      <c r="B393" s="108"/>
      <c r="C393" s="182" t="s">
        <v>431</v>
      </c>
      <c r="D393" s="182"/>
      <c r="E393" s="182"/>
      <c r="F393" s="182"/>
      <c r="G393" s="182"/>
      <c r="H393" s="110"/>
      <c r="I393" s="110"/>
      <c r="J393" s="110"/>
      <c r="K393" s="110"/>
      <c r="L393" s="110"/>
      <c r="M393" s="110"/>
      <c r="N393" s="109"/>
      <c r="O393" s="109"/>
      <c r="P393" s="109"/>
      <c r="Q393" s="109"/>
      <c r="R393" s="110"/>
      <c r="S393" s="110"/>
      <c r="T393" s="110"/>
      <c r="U393" s="110"/>
      <c r="V393" s="110"/>
      <c r="W393" s="110"/>
      <c r="X393" s="110"/>
      <c r="Y393" s="110"/>
      <c r="Z393" s="104"/>
      <c r="AA393" s="104"/>
      <c r="AB393" s="104"/>
      <c r="AC393" s="104"/>
      <c r="AD393" s="104"/>
      <c r="AE393" s="104"/>
      <c r="AF393" s="104"/>
      <c r="AG393" s="104" t="s">
        <v>166</v>
      </c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</row>
    <row r="394" spans="1:60" ht="22.5">
      <c r="A394" s="167">
        <v>80</v>
      </c>
      <c r="B394" s="168" t="s">
        <v>444</v>
      </c>
      <c r="C394" s="169" t="s">
        <v>445</v>
      </c>
      <c r="D394" s="170" t="s">
        <v>443</v>
      </c>
      <c r="E394" s="171">
        <v>1</v>
      </c>
      <c r="F394" s="347"/>
      <c r="G394" s="172">
        <f>F394*E394</f>
        <v>0</v>
      </c>
      <c r="H394" s="110">
        <v>781.39</v>
      </c>
      <c r="I394" s="110">
        <v>781.39</v>
      </c>
      <c r="J394" s="110">
        <v>47218.61</v>
      </c>
      <c r="K394" s="110">
        <v>47218.61</v>
      </c>
      <c r="L394" s="110">
        <v>21</v>
      </c>
      <c r="M394" s="110">
        <v>58080</v>
      </c>
      <c r="N394" s="109">
        <v>1.9000000000000001E-4</v>
      </c>
      <c r="O394" s="109">
        <v>1.9000000000000001E-4</v>
      </c>
      <c r="P394" s="109">
        <v>0</v>
      </c>
      <c r="Q394" s="109">
        <v>0</v>
      </c>
      <c r="R394" s="110"/>
      <c r="S394" s="110" t="s">
        <v>182</v>
      </c>
      <c r="T394" s="110" t="s">
        <v>183</v>
      </c>
      <c r="U394" s="110">
        <v>0.81399999999999995</v>
      </c>
      <c r="V394" s="110">
        <v>0.81399999999999995</v>
      </c>
      <c r="W394" s="110"/>
      <c r="X394" s="110" t="s">
        <v>132</v>
      </c>
      <c r="Y394" s="110" t="s">
        <v>133</v>
      </c>
      <c r="Z394" s="104"/>
      <c r="AA394" s="104"/>
      <c r="AB394" s="104"/>
      <c r="AC394" s="104"/>
      <c r="AD394" s="104"/>
      <c r="AE394" s="104"/>
      <c r="AF394" s="104"/>
      <c r="AG394" s="104" t="s">
        <v>134</v>
      </c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</row>
    <row r="395" spans="1:60" outlineLevel="1">
      <c r="A395" s="107"/>
      <c r="B395" s="108"/>
      <c r="C395" s="182" t="s">
        <v>431</v>
      </c>
      <c r="D395" s="182"/>
      <c r="E395" s="182"/>
      <c r="F395" s="182"/>
      <c r="G395" s="182"/>
      <c r="H395" s="110"/>
      <c r="I395" s="110"/>
      <c r="J395" s="110"/>
      <c r="K395" s="110"/>
      <c r="L395" s="110"/>
      <c r="M395" s="110"/>
      <c r="N395" s="109"/>
      <c r="O395" s="109"/>
      <c r="P395" s="109"/>
      <c r="Q395" s="109"/>
      <c r="R395" s="110"/>
      <c r="S395" s="110"/>
      <c r="T395" s="110"/>
      <c r="U395" s="110"/>
      <c r="V395" s="110"/>
      <c r="W395" s="110"/>
      <c r="X395" s="110"/>
      <c r="Y395" s="110"/>
      <c r="Z395" s="104"/>
      <c r="AA395" s="104"/>
      <c r="AB395" s="104"/>
      <c r="AC395" s="104"/>
      <c r="AD395" s="104"/>
      <c r="AE395" s="104"/>
      <c r="AF395" s="104"/>
      <c r="AG395" s="104" t="s">
        <v>166</v>
      </c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</row>
    <row r="396" spans="1:60" ht="22.5">
      <c r="A396" s="167">
        <v>81</v>
      </c>
      <c r="B396" s="168" t="s">
        <v>446</v>
      </c>
      <c r="C396" s="169" t="s">
        <v>447</v>
      </c>
      <c r="D396" s="170" t="s">
        <v>443</v>
      </c>
      <c r="E396" s="171">
        <v>1</v>
      </c>
      <c r="F396" s="347"/>
      <c r="G396" s="172">
        <f>F396*E396</f>
        <v>0</v>
      </c>
      <c r="H396" s="110">
        <v>781.39</v>
      </c>
      <c r="I396" s="110">
        <v>781.39</v>
      </c>
      <c r="J396" s="110">
        <v>47218.61</v>
      </c>
      <c r="K396" s="110">
        <v>47218.61</v>
      </c>
      <c r="L396" s="110">
        <v>21</v>
      </c>
      <c r="M396" s="110">
        <v>58080</v>
      </c>
      <c r="N396" s="109">
        <v>1.9000000000000001E-4</v>
      </c>
      <c r="O396" s="109">
        <v>1.9000000000000001E-4</v>
      </c>
      <c r="P396" s="109">
        <v>0</v>
      </c>
      <c r="Q396" s="109">
        <v>0</v>
      </c>
      <c r="R396" s="110"/>
      <c r="S396" s="110" t="s">
        <v>182</v>
      </c>
      <c r="T396" s="110" t="s">
        <v>183</v>
      </c>
      <c r="U396" s="110">
        <v>0.81399999999999995</v>
      </c>
      <c r="V396" s="110">
        <v>0.81399999999999995</v>
      </c>
      <c r="W396" s="110"/>
      <c r="X396" s="110" t="s">
        <v>132</v>
      </c>
      <c r="Y396" s="110" t="s">
        <v>133</v>
      </c>
      <c r="Z396" s="104"/>
      <c r="AA396" s="104"/>
      <c r="AB396" s="104"/>
      <c r="AC396" s="104"/>
      <c r="AD396" s="104"/>
      <c r="AE396" s="104"/>
      <c r="AF396" s="104"/>
      <c r="AG396" s="104" t="s">
        <v>134</v>
      </c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</row>
    <row r="397" spans="1:60" outlineLevel="1">
      <c r="A397" s="107"/>
      <c r="B397" s="108"/>
      <c r="C397" s="182" t="s">
        <v>431</v>
      </c>
      <c r="D397" s="182"/>
      <c r="E397" s="182"/>
      <c r="F397" s="182"/>
      <c r="G397" s="182"/>
      <c r="H397" s="110"/>
      <c r="I397" s="110"/>
      <c r="J397" s="110"/>
      <c r="K397" s="110"/>
      <c r="L397" s="110"/>
      <c r="M397" s="110"/>
      <c r="N397" s="109"/>
      <c r="O397" s="109"/>
      <c r="P397" s="109"/>
      <c r="Q397" s="109"/>
      <c r="R397" s="110"/>
      <c r="S397" s="110"/>
      <c r="T397" s="110"/>
      <c r="U397" s="110"/>
      <c r="V397" s="110"/>
      <c r="W397" s="110"/>
      <c r="X397" s="110"/>
      <c r="Y397" s="110"/>
      <c r="Z397" s="104"/>
      <c r="AA397" s="104"/>
      <c r="AB397" s="104"/>
      <c r="AC397" s="104"/>
      <c r="AD397" s="104"/>
      <c r="AE397" s="104"/>
      <c r="AF397" s="104"/>
      <c r="AG397" s="104" t="s">
        <v>166</v>
      </c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</row>
    <row r="398" spans="1:60" ht="22.5">
      <c r="A398" s="167">
        <v>82</v>
      </c>
      <c r="B398" s="168" t="s">
        <v>449</v>
      </c>
      <c r="C398" s="169" t="s">
        <v>450</v>
      </c>
      <c r="D398" s="170" t="s">
        <v>443</v>
      </c>
      <c r="E398" s="171">
        <v>2</v>
      </c>
      <c r="F398" s="347"/>
      <c r="G398" s="172">
        <f>F398*E398</f>
        <v>0</v>
      </c>
      <c r="H398" s="110">
        <v>227.91</v>
      </c>
      <c r="I398" s="110">
        <v>455.82</v>
      </c>
      <c r="J398" s="110">
        <v>13772.09</v>
      </c>
      <c r="K398" s="110">
        <v>27544.18</v>
      </c>
      <c r="L398" s="110">
        <v>21</v>
      </c>
      <c r="M398" s="110">
        <v>33880</v>
      </c>
      <c r="N398" s="109">
        <v>1.9000000000000001E-4</v>
      </c>
      <c r="O398" s="109">
        <v>3.8000000000000002E-4</v>
      </c>
      <c r="P398" s="109">
        <v>0</v>
      </c>
      <c r="Q398" s="109">
        <v>0</v>
      </c>
      <c r="R398" s="110"/>
      <c r="S398" s="110" t="s">
        <v>182</v>
      </c>
      <c r="T398" s="110" t="s">
        <v>183</v>
      </c>
      <c r="U398" s="110">
        <v>0.81399999999999995</v>
      </c>
      <c r="V398" s="110">
        <v>1.6279999999999999</v>
      </c>
      <c r="W398" s="110"/>
      <c r="X398" s="110" t="s">
        <v>132</v>
      </c>
      <c r="Y398" s="110" t="s">
        <v>133</v>
      </c>
      <c r="Z398" s="104"/>
      <c r="AA398" s="104"/>
      <c r="AB398" s="104"/>
      <c r="AC398" s="104"/>
      <c r="AD398" s="104"/>
      <c r="AE398" s="104"/>
      <c r="AF398" s="104"/>
      <c r="AG398" s="104" t="s">
        <v>134</v>
      </c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</row>
    <row r="399" spans="1:60" outlineLevel="1">
      <c r="A399" s="107"/>
      <c r="B399" s="108"/>
      <c r="C399" s="182" t="s">
        <v>431</v>
      </c>
      <c r="D399" s="182"/>
      <c r="E399" s="182"/>
      <c r="F399" s="182"/>
      <c r="G399" s="182"/>
      <c r="H399" s="110"/>
      <c r="I399" s="110"/>
      <c r="J399" s="110"/>
      <c r="K399" s="110"/>
      <c r="L399" s="110"/>
      <c r="M399" s="110"/>
      <c r="N399" s="109"/>
      <c r="O399" s="109"/>
      <c r="P399" s="109"/>
      <c r="Q399" s="109"/>
      <c r="R399" s="110"/>
      <c r="S399" s="110"/>
      <c r="T399" s="110"/>
      <c r="U399" s="110"/>
      <c r="V399" s="110"/>
      <c r="W399" s="110"/>
      <c r="X399" s="110"/>
      <c r="Y399" s="110"/>
      <c r="Z399" s="104"/>
      <c r="AA399" s="104"/>
      <c r="AB399" s="104"/>
      <c r="AC399" s="104"/>
      <c r="AD399" s="104"/>
      <c r="AE399" s="104"/>
      <c r="AF399" s="104"/>
      <c r="AG399" s="104" t="s">
        <v>166</v>
      </c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</row>
    <row r="400" spans="1:60" ht="22.5">
      <c r="A400" s="167">
        <v>83</v>
      </c>
      <c r="B400" s="168" t="s">
        <v>451</v>
      </c>
      <c r="C400" s="169" t="s">
        <v>452</v>
      </c>
      <c r="D400" s="170" t="s">
        <v>443</v>
      </c>
      <c r="E400" s="171">
        <v>7</v>
      </c>
      <c r="F400" s="347"/>
      <c r="G400" s="172">
        <f>F400*E400</f>
        <v>0</v>
      </c>
      <c r="H400" s="110">
        <v>227.91</v>
      </c>
      <c r="I400" s="110">
        <v>1595.37</v>
      </c>
      <c r="J400" s="110">
        <v>13772.09</v>
      </c>
      <c r="K400" s="110">
        <v>96404.63</v>
      </c>
      <c r="L400" s="110">
        <v>21</v>
      </c>
      <c r="M400" s="110">
        <v>118580</v>
      </c>
      <c r="N400" s="109">
        <v>1.9000000000000001E-4</v>
      </c>
      <c r="O400" s="109">
        <v>1.33E-3</v>
      </c>
      <c r="P400" s="109">
        <v>0</v>
      </c>
      <c r="Q400" s="109">
        <v>0</v>
      </c>
      <c r="R400" s="110"/>
      <c r="S400" s="110" t="s">
        <v>182</v>
      </c>
      <c r="T400" s="110" t="s">
        <v>183</v>
      </c>
      <c r="U400" s="110">
        <v>0.81399999999999995</v>
      </c>
      <c r="V400" s="110">
        <v>5.6979999999999995</v>
      </c>
      <c r="W400" s="110"/>
      <c r="X400" s="110" t="s">
        <v>132</v>
      </c>
      <c r="Y400" s="110" t="s">
        <v>133</v>
      </c>
      <c r="Z400" s="104"/>
      <c r="AA400" s="104"/>
      <c r="AB400" s="104"/>
      <c r="AC400" s="104"/>
      <c r="AD400" s="104"/>
      <c r="AE400" s="104"/>
      <c r="AF400" s="104"/>
      <c r="AG400" s="104" t="s">
        <v>134</v>
      </c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</row>
    <row r="401" spans="1:60" outlineLevel="1">
      <c r="A401" s="107"/>
      <c r="B401" s="108"/>
      <c r="C401" s="182" t="s">
        <v>431</v>
      </c>
      <c r="D401" s="182"/>
      <c r="E401" s="182"/>
      <c r="F401" s="182"/>
      <c r="G401" s="182"/>
      <c r="H401" s="110"/>
      <c r="I401" s="110"/>
      <c r="J401" s="110"/>
      <c r="K401" s="110"/>
      <c r="L401" s="110"/>
      <c r="M401" s="110"/>
      <c r="N401" s="109"/>
      <c r="O401" s="109"/>
      <c r="P401" s="109"/>
      <c r="Q401" s="109"/>
      <c r="R401" s="110"/>
      <c r="S401" s="110"/>
      <c r="T401" s="110"/>
      <c r="U401" s="110"/>
      <c r="V401" s="110"/>
      <c r="W401" s="110"/>
      <c r="X401" s="110"/>
      <c r="Y401" s="110"/>
      <c r="Z401" s="104"/>
      <c r="AA401" s="104"/>
      <c r="AB401" s="104"/>
      <c r="AC401" s="104"/>
      <c r="AD401" s="104"/>
      <c r="AE401" s="104"/>
      <c r="AF401" s="104"/>
      <c r="AG401" s="104" t="s">
        <v>166</v>
      </c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</row>
    <row r="402" spans="1:60" ht="22.5">
      <c r="A402" s="167">
        <v>84</v>
      </c>
      <c r="B402" s="168" t="s">
        <v>453</v>
      </c>
      <c r="C402" s="169" t="s">
        <v>454</v>
      </c>
      <c r="D402" s="170" t="s">
        <v>443</v>
      </c>
      <c r="E402" s="171">
        <v>4</v>
      </c>
      <c r="F402" s="347"/>
      <c r="G402" s="172">
        <f>F402*E402</f>
        <v>0</v>
      </c>
      <c r="H402" s="110">
        <v>231.16</v>
      </c>
      <c r="I402" s="110">
        <v>924.64</v>
      </c>
      <c r="J402" s="110">
        <v>13968.84</v>
      </c>
      <c r="K402" s="110">
        <v>55875.360000000001</v>
      </c>
      <c r="L402" s="110">
        <v>21</v>
      </c>
      <c r="M402" s="110">
        <v>68728</v>
      </c>
      <c r="N402" s="109">
        <v>1.9000000000000001E-4</v>
      </c>
      <c r="O402" s="109">
        <v>7.6000000000000004E-4</v>
      </c>
      <c r="P402" s="109">
        <v>0</v>
      </c>
      <c r="Q402" s="109">
        <v>0</v>
      </c>
      <c r="R402" s="110"/>
      <c r="S402" s="110" t="s">
        <v>182</v>
      </c>
      <c r="T402" s="110" t="s">
        <v>183</v>
      </c>
      <c r="U402" s="110">
        <v>0.81399999999999995</v>
      </c>
      <c r="V402" s="110">
        <v>3.2559999999999998</v>
      </c>
      <c r="W402" s="110"/>
      <c r="X402" s="110" t="s">
        <v>132</v>
      </c>
      <c r="Y402" s="110" t="s">
        <v>133</v>
      </c>
      <c r="Z402" s="104"/>
      <c r="AA402" s="104"/>
      <c r="AB402" s="104"/>
      <c r="AC402" s="104"/>
      <c r="AD402" s="104"/>
      <c r="AE402" s="104"/>
      <c r="AF402" s="104"/>
      <c r="AG402" s="104" t="s">
        <v>134</v>
      </c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</row>
    <row r="403" spans="1:60" outlineLevel="1">
      <c r="A403" s="107"/>
      <c r="B403" s="108"/>
      <c r="C403" s="182" t="s">
        <v>431</v>
      </c>
      <c r="D403" s="182"/>
      <c r="E403" s="182"/>
      <c r="F403" s="182"/>
      <c r="G403" s="182"/>
      <c r="H403" s="110"/>
      <c r="I403" s="110"/>
      <c r="J403" s="110"/>
      <c r="K403" s="110"/>
      <c r="L403" s="110"/>
      <c r="M403" s="110"/>
      <c r="N403" s="109"/>
      <c r="O403" s="109"/>
      <c r="P403" s="109"/>
      <c r="Q403" s="109"/>
      <c r="R403" s="110"/>
      <c r="S403" s="110"/>
      <c r="T403" s="110"/>
      <c r="U403" s="110"/>
      <c r="V403" s="110"/>
      <c r="W403" s="110"/>
      <c r="X403" s="110"/>
      <c r="Y403" s="110"/>
      <c r="Z403" s="104"/>
      <c r="AA403" s="104"/>
      <c r="AB403" s="104"/>
      <c r="AC403" s="104"/>
      <c r="AD403" s="104"/>
      <c r="AE403" s="104"/>
      <c r="AF403" s="104"/>
      <c r="AG403" s="104" t="s">
        <v>166</v>
      </c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</row>
    <row r="404" spans="1:60" ht="22.5">
      <c r="A404" s="167">
        <v>85</v>
      </c>
      <c r="B404" s="168" t="s">
        <v>455</v>
      </c>
      <c r="C404" s="169" t="s">
        <v>456</v>
      </c>
      <c r="D404" s="170" t="s">
        <v>443</v>
      </c>
      <c r="E404" s="171">
        <v>1</v>
      </c>
      <c r="F404" s="347"/>
      <c r="G404" s="172">
        <f>F404*E404</f>
        <v>0</v>
      </c>
      <c r="H404" s="110">
        <v>244.18</v>
      </c>
      <c r="I404" s="110">
        <v>244.18</v>
      </c>
      <c r="J404" s="110">
        <v>14755.82</v>
      </c>
      <c r="K404" s="110">
        <v>14755.82</v>
      </c>
      <c r="L404" s="110">
        <v>21</v>
      </c>
      <c r="M404" s="110">
        <v>18150</v>
      </c>
      <c r="N404" s="109">
        <v>1.9000000000000001E-4</v>
      </c>
      <c r="O404" s="109">
        <v>1.9000000000000001E-4</v>
      </c>
      <c r="P404" s="109">
        <v>0</v>
      </c>
      <c r="Q404" s="109">
        <v>0</v>
      </c>
      <c r="R404" s="110"/>
      <c r="S404" s="110" t="s">
        <v>182</v>
      </c>
      <c r="T404" s="110" t="s">
        <v>183</v>
      </c>
      <c r="U404" s="110">
        <v>0.81399999999999995</v>
      </c>
      <c r="V404" s="110">
        <v>0.81399999999999995</v>
      </c>
      <c r="W404" s="110"/>
      <c r="X404" s="110" t="s">
        <v>132</v>
      </c>
      <c r="Y404" s="110" t="s">
        <v>133</v>
      </c>
      <c r="Z404" s="104"/>
      <c r="AA404" s="104"/>
      <c r="AB404" s="104"/>
      <c r="AC404" s="104"/>
      <c r="AD404" s="104"/>
      <c r="AE404" s="104"/>
      <c r="AF404" s="104"/>
      <c r="AG404" s="104" t="s">
        <v>134</v>
      </c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</row>
    <row r="405" spans="1:60" outlineLevel="1">
      <c r="A405" s="107"/>
      <c r="B405" s="108"/>
      <c r="C405" s="182" t="s">
        <v>431</v>
      </c>
      <c r="D405" s="182"/>
      <c r="E405" s="182"/>
      <c r="F405" s="182"/>
      <c r="G405" s="182"/>
      <c r="H405" s="110"/>
      <c r="I405" s="110"/>
      <c r="J405" s="110"/>
      <c r="K405" s="110"/>
      <c r="L405" s="110"/>
      <c r="M405" s="110"/>
      <c r="N405" s="109"/>
      <c r="O405" s="109"/>
      <c r="P405" s="109"/>
      <c r="Q405" s="109"/>
      <c r="R405" s="110"/>
      <c r="S405" s="110"/>
      <c r="T405" s="110"/>
      <c r="U405" s="110"/>
      <c r="V405" s="110"/>
      <c r="W405" s="110"/>
      <c r="X405" s="110"/>
      <c r="Y405" s="110"/>
      <c r="Z405" s="104"/>
      <c r="AA405" s="104"/>
      <c r="AB405" s="104"/>
      <c r="AC405" s="104"/>
      <c r="AD405" s="104"/>
      <c r="AE405" s="104"/>
      <c r="AF405" s="104"/>
      <c r="AG405" s="104" t="s">
        <v>166</v>
      </c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</row>
    <row r="406" spans="1:60" ht="22.5">
      <c r="A406" s="167">
        <v>86</v>
      </c>
      <c r="B406" s="168" t="s">
        <v>457</v>
      </c>
      <c r="C406" s="169" t="s">
        <v>458</v>
      </c>
      <c r="D406" s="170" t="s">
        <v>443</v>
      </c>
      <c r="E406" s="171">
        <v>1</v>
      </c>
      <c r="F406" s="347"/>
      <c r="G406" s="172">
        <f>F406*E406</f>
        <v>0</v>
      </c>
      <c r="H406" s="110">
        <v>236.05</v>
      </c>
      <c r="I406" s="110">
        <v>236.05</v>
      </c>
      <c r="J406" s="110">
        <v>14263.95</v>
      </c>
      <c r="K406" s="110">
        <v>14263.95</v>
      </c>
      <c r="L406" s="110">
        <v>21</v>
      </c>
      <c r="M406" s="110">
        <v>17545</v>
      </c>
      <c r="N406" s="109">
        <v>1.9000000000000001E-4</v>
      </c>
      <c r="O406" s="109">
        <v>1.9000000000000001E-4</v>
      </c>
      <c r="P406" s="109">
        <v>0</v>
      </c>
      <c r="Q406" s="109">
        <v>0</v>
      </c>
      <c r="R406" s="110"/>
      <c r="S406" s="110" t="s">
        <v>182</v>
      </c>
      <c r="T406" s="110" t="s">
        <v>183</v>
      </c>
      <c r="U406" s="110">
        <v>0.81399999999999995</v>
      </c>
      <c r="V406" s="110">
        <v>0.81399999999999995</v>
      </c>
      <c r="W406" s="110"/>
      <c r="X406" s="110" t="s">
        <v>132</v>
      </c>
      <c r="Y406" s="110" t="s">
        <v>133</v>
      </c>
      <c r="Z406" s="104"/>
      <c r="AA406" s="104"/>
      <c r="AB406" s="104"/>
      <c r="AC406" s="104"/>
      <c r="AD406" s="104"/>
      <c r="AE406" s="104"/>
      <c r="AF406" s="104"/>
      <c r="AG406" s="104" t="s">
        <v>134</v>
      </c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</row>
    <row r="407" spans="1:60" outlineLevel="1">
      <c r="A407" s="107"/>
      <c r="B407" s="108"/>
      <c r="C407" s="182" t="s">
        <v>431</v>
      </c>
      <c r="D407" s="182"/>
      <c r="E407" s="182"/>
      <c r="F407" s="182"/>
      <c r="G407" s="182"/>
      <c r="H407" s="110"/>
      <c r="I407" s="110"/>
      <c r="J407" s="110"/>
      <c r="K407" s="110"/>
      <c r="L407" s="110"/>
      <c r="M407" s="110"/>
      <c r="N407" s="109"/>
      <c r="O407" s="109"/>
      <c r="P407" s="109"/>
      <c r="Q407" s="109"/>
      <c r="R407" s="110"/>
      <c r="S407" s="110"/>
      <c r="T407" s="110"/>
      <c r="U407" s="110"/>
      <c r="V407" s="110"/>
      <c r="W407" s="110"/>
      <c r="X407" s="110"/>
      <c r="Y407" s="110"/>
      <c r="Z407" s="104"/>
      <c r="AA407" s="104"/>
      <c r="AB407" s="104"/>
      <c r="AC407" s="104"/>
      <c r="AD407" s="104"/>
      <c r="AE407" s="104"/>
      <c r="AF407" s="104"/>
      <c r="AG407" s="104" t="s">
        <v>166</v>
      </c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</row>
    <row r="408" spans="1:60" ht="22.5">
      <c r="A408" s="167">
        <v>87</v>
      </c>
      <c r="B408" s="168" t="s">
        <v>459</v>
      </c>
      <c r="C408" s="169" t="s">
        <v>460</v>
      </c>
      <c r="D408" s="170" t="s">
        <v>443</v>
      </c>
      <c r="E408" s="171">
        <v>8</v>
      </c>
      <c r="F408" s="347"/>
      <c r="G408" s="172">
        <f>F408*E408</f>
        <v>0</v>
      </c>
      <c r="H408" s="110">
        <v>227.91</v>
      </c>
      <c r="I408" s="110">
        <v>1823.28</v>
      </c>
      <c r="J408" s="110">
        <v>13772.09</v>
      </c>
      <c r="K408" s="110">
        <v>110176.72</v>
      </c>
      <c r="L408" s="110">
        <v>21</v>
      </c>
      <c r="M408" s="110">
        <v>135520</v>
      </c>
      <c r="N408" s="109">
        <v>1.9000000000000001E-4</v>
      </c>
      <c r="O408" s="109">
        <v>1.5200000000000001E-3</v>
      </c>
      <c r="P408" s="109">
        <v>0</v>
      </c>
      <c r="Q408" s="109">
        <v>0</v>
      </c>
      <c r="R408" s="110"/>
      <c r="S408" s="110" t="s">
        <v>182</v>
      </c>
      <c r="T408" s="110" t="s">
        <v>183</v>
      </c>
      <c r="U408" s="110">
        <v>0.81399999999999995</v>
      </c>
      <c r="V408" s="110">
        <v>6.5119999999999996</v>
      </c>
      <c r="W408" s="110"/>
      <c r="X408" s="110" t="s">
        <v>132</v>
      </c>
      <c r="Y408" s="110" t="s">
        <v>133</v>
      </c>
      <c r="Z408" s="104"/>
      <c r="AA408" s="104"/>
      <c r="AB408" s="104"/>
      <c r="AC408" s="104"/>
      <c r="AD408" s="104"/>
      <c r="AE408" s="104"/>
      <c r="AF408" s="104"/>
      <c r="AG408" s="104" t="s">
        <v>134</v>
      </c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</row>
    <row r="409" spans="1:60" outlineLevel="1">
      <c r="A409" s="107"/>
      <c r="B409" s="108"/>
      <c r="C409" s="182" t="s">
        <v>431</v>
      </c>
      <c r="D409" s="182"/>
      <c r="E409" s="182"/>
      <c r="F409" s="182"/>
      <c r="G409" s="182"/>
      <c r="H409" s="110"/>
      <c r="I409" s="110"/>
      <c r="J409" s="110"/>
      <c r="K409" s="110"/>
      <c r="L409" s="110"/>
      <c r="M409" s="110"/>
      <c r="N409" s="109"/>
      <c r="O409" s="109"/>
      <c r="P409" s="109"/>
      <c r="Q409" s="109"/>
      <c r="R409" s="110"/>
      <c r="S409" s="110"/>
      <c r="T409" s="110"/>
      <c r="U409" s="110"/>
      <c r="V409" s="110"/>
      <c r="W409" s="110"/>
      <c r="X409" s="110"/>
      <c r="Y409" s="110"/>
      <c r="Z409" s="104"/>
      <c r="AA409" s="104"/>
      <c r="AB409" s="104"/>
      <c r="AC409" s="104"/>
      <c r="AD409" s="104"/>
      <c r="AE409" s="104"/>
      <c r="AF409" s="104"/>
      <c r="AG409" s="104" t="s">
        <v>166</v>
      </c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</row>
    <row r="410" spans="1:60" ht="22.5">
      <c r="A410" s="167">
        <v>88</v>
      </c>
      <c r="B410" s="168" t="s">
        <v>461</v>
      </c>
      <c r="C410" s="169" t="s">
        <v>462</v>
      </c>
      <c r="D410" s="170" t="s">
        <v>443</v>
      </c>
      <c r="E410" s="171">
        <v>2</v>
      </c>
      <c r="F410" s="347"/>
      <c r="G410" s="172">
        <f>F410*E410</f>
        <v>0</v>
      </c>
      <c r="H410" s="110">
        <v>276.74</v>
      </c>
      <c r="I410" s="110">
        <v>553.48</v>
      </c>
      <c r="J410" s="110">
        <v>16723.259999999998</v>
      </c>
      <c r="K410" s="110">
        <v>33446.519999999997</v>
      </c>
      <c r="L410" s="110">
        <v>21</v>
      </c>
      <c r="M410" s="110">
        <v>41140</v>
      </c>
      <c r="N410" s="109">
        <v>1.9000000000000001E-4</v>
      </c>
      <c r="O410" s="109">
        <v>3.8000000000000002E-4</v>
      </c>
      <c r="P410" s="109">
        <v>0</v>
      </c>
      <c r="Q410" s="109">
        <v>0</v>
      </c>
      <c r="R410" s="110"/>
      <c r="S410" s="110" t="s">
        <v>182</v>
      </c>
      <c r="T410" s="110" t="s">
        <v>183</v>
      </c>
      <c r="U410" s="110">
        <v>0.81399999999999995</v>
      </c>
      <c r="V410" s="110">
        <v>1.6279999999999999</v>
      </c>
      <c r="W410" s="110"/>
      <c r="X410" s="110" t="s">
        <v>132</v>
      </c>
      <c r="Y410" s="110" t="s">
        <v>133</v>
      </c>
      <c r="Z410" s="104"/>
      <c r="AA410" s="104"/>
      <c r="AB410" s="104"/>
      <c r="AC410" s="104"/>
      <c r="AD410" s="104"/>
      <c r="AE410" s="104"/>
      <c r="AF410" s="104"/>
      <c r="AG410" s="104" t="s">
        <v>134</v>
      </c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</row>
    <row r="411" spans="1:60" outlineLevel="1">
      <c r="A411" s="107"/>
      <c r="B411" s="108"/>
      <c r="C411" s="182" t="s">
        <v>431</v>
      </c>
      <c r="D411" s="182"/>
      <c r="E411" s="182"/>
      <c r="F411" s="182"/>
      <c r="G411" s="182"/>
      <c r="H411" s="110"/>
      <c r="I411" s="110"/>
      <c r="J411" s="110"/>
      <c r="K411" s="110"/>
      <c r="L411" s="110"/>
      <c r="M411" s="110"/>
      <c r="N411" s="109"/>
      <c r="O411" s="109"/>
      <c r="P411" s="109"/>
      <c r="Q411" s="109"/>
      <c r="R411" s="110"/>
      <c r="S411" s="110"/>
      <c r="T411" s="110"/>
      <c r="U411" s="110"/>
      <c r="V411" s="110"/>
      <c r="W411" s="110"/>
      <c r="X411" s="110"/>
      <c r="Y411" s="110"/>
      <c r="Z411" s="104"/>
      <c r="AA411" s="104"/>
      <c r="AB411" s="104"/>
      <c r="AC411" s="104"/>
      <c r="AD411" s="104"/>
      <c r="AE411" s="104"/>
      <c r="AF411" s="104"/>
      <c r="AG411" s="104" t="s">
        <v>166</v>
      </c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</row>
    <row r="412" spans="1:60" ht="22.5">
      <c r="A412" s="167">
        <v>89</v>
      </c>
      <c r="B412" s="168" t="s">
        <v>463</v>
      </c>
      <c r="C412" s="169" t="s">
        <v>464</v>
      </c>
      <c r="D412" s="170" t="s">
        <v>443</v>
      </c>
      <c r="E412" s="171">
        <v>4</v>
      </c>
      <c r="F412" s="347"/>
      <c r="G412" s="172">
        <f>F412*E412</f>
        <v>0</v>
      </c>
      <c r="H412" s="110">
        <v>260.45999999999998</v>
      </c>
      <c r="I412" s="110">
        <v>1041.8399999999999</v>
      </c>
      <c r="J412" s="110">
        <v>15739.54</v>
      </c>
      <c r="K412" s="110">
        <v>62958.16</v>
      </c>
      <c r="L412" s="110">
        <v>21</v>
      </c>
      <c r="M412" s="110">
        <v>77440</v>
      </c>
      <c r="N412" s="109">
        <v>1.9000000000000001E-4</v>
      </c>
      <c r="O412" s="109">
        <v>7.6000000000000004E-4</v>
      </c>
      <c r="P412" s="109">
        <v>0</v>
      </c>
      <c r="Q412" s="109">
        <v>0</v>
      </c>
      <c r="R412" s="110"/>
      <c r="S412" s="110" t="s">
        <v>182</v>
      </c>
      <c r="T412" s="110" t="s">
        <v>183</v>
      </c>
      <c r="U412" s="110">
        <v>0.81399999999999995</v>
      </c>
      <c r="V412" s="110">
        <v>3.2559999999999998</v>
      </c>
      <c r="W412" s="110"/>
      <c r="X412" s="110" t="s">
        <v>132</v>
      </c>
      <c r="Y412" s="110" t="s">
        <v>133</v>
      </c>
      <c r="Z412" s="104"/>
      <c r="AA412" s="104"/>
      <c r="AB412" s="104"/>
      <c r="AC412" s="104"/>
      <c r="AD412" s="104"/>
      <c r="AE412" s="104"/>
      <c r="AF412" s="104"/>
      <c r="AG412" s="104" t="s">
        <v>134</v>
      </c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</row>
    <row r="413" spans="1:60" outlineLevel="1">
      <c r="A413" s="107"/>
      <c r="B413" s="108"/>
      <c r="C413" s="182" t="s">
        <v>431</v>
      </c>
      <c r="D413" s="182"/>
      <c r="E413" s="182"/>
      <c r="F413" s="182"/>
      <c r="G413" s="182"/>
      <c r="H413" s="110"/>
      <c r="I413" s="110"/>
      <c r="J413" s="110"/>
      <c r="K413" s="110"/>
      <c r="L413" s="110"/>
      <c r="M413" s="110"/>
      <c r="N413" s="109"/>
      <c r="O413" s="109"/>
      <c r="P413" s="109"/>
      <c r="Q413" s="109"/>
      <c r="R413" s="110"/>
      <c r="S413" s="110"/>
      <c r="T413" s="110"/>
      <c r="U413" s="110"/>
      <c r="V413" s="110"/>
      <c r="W413" s="110"/>
      <c r="X413" s="110"/>
      <c r="Y413" s="110"/>
      <c r="Z413" s="104"/>
      <c r="AA413" s="104"/>
      <c r="AB413" s="104"/>
      <c r="AC413" s="104"/>
      <c r="AD413" s="104"/>
      <c r="AE413" s="104"/>
      <c r="AF413" s="104"/>
      <c r="AG413" s="104" t="s">
        <v>166</v>
      </c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</row>
    <row r="414" spans="1:60">
      <c r="A414" s="153" t="s">
        <v>125</v>
      </c>
      <c r="B414" s="154" t="s">
        <v>79</v>
      </c>
      <c r="C414" s="155" t="s">
        <v>80</v>
      </c>
      <c r="D414" s="156"/>
      <c r="E414" s="157"/>
      <c r="F414" s="158"/>
      <c r="G414" s="159">
        <f>SUM(G415:G459)</f>
        <v>0</v>
      </c>
      <c r="H414" s="114"/>
      <c r="I414" s="114">
        <v>28332.11</v>
      </c>
      <c r="J414" s="114"/>
      <c r="K414" s="114">
        <v>2093915.33</v>
      </c>
      <c r="L414" s="114"/>
      <c r="M414" s="114"/>
      <c r="N414" s="113"/>
      <c r="O414" s="113"/>
      <c r="P414" s="113"/>
      <c r="Q414" s="113"/>
      <c r="R414" s="114"/>
      <c r="S414" s="114"/>
      <c r="T414" s="114"/>
      <c r="U414" s="114"/>
      <c r="V414" s="114"/>
      <c r="W414" s="114"/>
      <c r="X414" s="114"/>
      <c r="Y414" s="114"/>
      <c r="AG414" t="s">
        <v>126</v>
      </c>
    </row>
    <row r="415" spans="1:60">
      <c r="A415" s="167">
        <v>90</v>
      </c>
      <c r="B415" s="168" t="s">
        <v>1520</v>
      </c>
      <c r="C415" s="169" t="s">
        <v>1521</v>
      </c>
      <c r="D415" s="170" t="s">
        <v>524</v>
      </c>
      <c r="E415" s="171">
        <v>595.29</v>
      </c>
      <c r="F415" s="347"/>
      <c r="G415" s="172">
        <f>F415*E415</f>
        <v>0</v>
      </c>
      <c r="H415" s="110">
        <v>10.06</v>
      </c>
      <c r="I415" s="110">
        <v>5988.6174000000001</v>
      </c>
      <c r="J415" s="110">
        <v>32.74</v>
      </c>
      <c r="K415" s="110">
        <v>19489.794600000001</v>
      </c>
      <c r="L415" s="110">
        <v>21</v>
      </c>
      <c r="M415" s="110">
        <v>30828.876100000001</v>
      </c>
      <c r="N415" s="109">
        <v>5.0000000000000002E-5</v>
      </c>
      <c r="O415" s="109">
        <v>2.9764499999999999E-2</v>
      </c>
      <c r="P415" s="109">
        <v>0</v>
      </c>
      <c r="Q415" s="109">
        <v>0</v>
      </c>
      <c r="R415" s="110"/>
      <c r="S415" s="110" t="s">
        <v>130</v>
      </c>
      <c r="T415" s="110" t="s">
        <v>130</v>
      </c>
      <c r="U415" s="110">
        <v>5.1999999999999998E-2</v>
      </c>
      <c r="V415" s="110">
        <v>30.955079999999995</v>
      </c>
      <c r="W415" s="110"/>
      <c r="X415" s="110" t="s">
        <v>132</v>
      </c>
      <c r="Y415" s="110" t="s">
        <v>133</v>
      </c>
      <c r="Z415" s="104"/>
      <c r="AA415" s="104"/>
      <c r="AB415" s="104"/>
      <c r="AC415" s="104"/>
      <c r="AD415" s="104"/>
      <c r="AE415" s="104"/>
      <c r="AF415" s="104"/>
      <c r="AG415" s="104" t="s">
        <v>134</v>
      </c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</row>
    <row r="416" spans="1:60" outlineLevel="1">
      <c r="A416" s="107"/>
      <c r="B416" s="108"/>
      <c r="C416" s="116" t="s">
        <v>1522</v>
      </c>
      <c r="D416" s="111"/>
      <c r="E416" s="112">
        <v>595.29</v>
      </c>
      <c r="F416" s="110"/>
      <c r="G416" s="110"/>
      <c r="H416" s="110"/>
      <c r="I416" s="110"/>
      <c r="J416" s="110"/>
      <c r="K416" s="110"/>
      <c r="L416" s="110"/>
      <c r="M416" s="110"/>
      <c r="N416" s="109"/>
      <c r="O416" s="109"/>
      <c r="P416" s="109"/>
      <c r="Q416" s="109"/>
      <c r="R416" s="110"/>
      <c r="S416" s="110"/>
      <c r="T416" s="110"/>
      <c r="U416" s="110"/>
      <c r="V416" s="110"/>
      <c r="W416" s="110"/>
      <c r="X416" s="110"/>
      <c r="Y416" s="110"/>
      <c r="Z416" s="104"/>
      <c r="AA416" s="104"/>
      <c r="AB416" s="104"/>
      <c r="AC416" s="104"/>
      <c r="AD416" s="104"/>
      <c r="AE416" s="104"/>
      <c r="AF416" s="104"/>
      <c r="AG416" s="104" t="s">
        <v>135</v>
      </c>
      <c r="AH416" s="104">
        <v>0</v>
      </c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</row>
    <row r="417" spans="1:60">
      <c r="A417" s="167">
        <v>91</v>
      </c>
      <c r="B417" s="168" t="s">
        <v>1523</v>
      </c>
      <c r="C417" s="169" t="s">
        <v>1524</v>
      </c>
      <c r="D417" s="170" t="s">
        <v>524</v>
      </c>
      <c r="E417" s="171">
        <v>792.1</v>
      </c>
      <c r="F417" s="347"/>
      <c r="G417" s="172">
        <f>F417*E417</f>
        <v>0</v>
      </c>
      <c r="H417" s="110">
        <v>10.14</v>
      </c>
      <c r="I417" s="110">
        <v>8031.8940000000002</v>
      </c>
      <c r="J417" s="110">
        <v>24.16</v>
      </c>
      <c r="K417" s="110">
        <v>19137.136000000002</v>
      </c>
      <c r="L417" s="110">
        <v>21</v>
      </c>
      <c r="M417" s="110">
        <v>32874.526299999998</v>
      </c>
      <c r="N417" s="109">
        <v>5.0000000000000002E-5</v>
      </c>
      <c r="O417" s="109">
        <v>3.9605000000000001E-2</v>
      </c>
      <c r="P417" s="109">
        <v>0</v>
      </c>
      <c r="Q417" s="109">
        <v>0</v>
      </c>
      <c r="R417" s="110"/>
      <c r="S417" s="110" t="s">
        <v>130</v>
      </c>
      <c r="T417" s="110" t="s">
        <v>130</v>
      </c>
      <c r="U417" s="110">
        <v>3.4000000000000002E-2</v>
      </c>
      <c r="V417" s="110">
        <v>26.931400000000004</v>
      </c>
      <c r="W417" s="110"/>
      <c r="X417" s="110" t="s">
        <v>132</v>
      </c>
      <c r="Y417" s="110" t="s">
        <v>133</v>
      </c>
      <c r="Z417" s="104"/>
      <c r="AA417" s="104"/>
      <c r="AB417" s="104"/>
      <c r="AC417" s="104"/>
      <c r="AD417" s="104"/>
      <c r="AE417" s="104"/>
      <c r="AF417" s="104"/>
      <c r="AG417" s="104" t="s">
        <v>134</v>
      </c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</row>
    <row r="418" spans="1:60" outlineLevel="1">
      <c r="A418" s="107"/>
      <c r="B418" s="108"/>
      <c r="C418" s="116" t="s">
        <v>1525</v>
      </c>
      <c r="D418" s="111"/>
      <c r="E418" s="112">
        <v>792.1</v>
      </c>
      <c r="F418" s="110"/>
      <c r="G418" s="110"/>
      <c r="H418" s="110"/>
      <c r="I418" s="110"/>
      <c r="J418" s="110"/>
      <c r="K418" s="110"/>
      <c r="L418" s="110"/>
      <c r="M418" s="110"/>
      <c r="N418" s="109"/>
      <c r="O418" s="109"/>
      <c r="P418" s="109"/>
      <c r="Q418" s="109"/>
      <c r="R418" s="110"/>
      <c r="S418" s="110"/>
      <c r="T418" s="110"/>
      <c r="U418" s="110"/>
      <c r="V418" s="110"/>
      <c r="W418" s="110"/>
      <c r="X418" s="110"/>
      <c r="Y418" s="110"/>
      <c r="Z418" s="104"/>
      <c r="AA418" s="104"/>
      <c r="AB418" s="104"/>
      <c r="AC418" s="104"/>
      <c r="AD418" s="104"/>
      <c r="AE418" s="104"/>
      <c r="AF418" s="104"/>
      <c r="AG418" s="104" t="s">
        <v>135</v>
      </c>
      <c r="AH418" s="104">
        <v>0</v>
      </c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</row>
    <row r="419" spans="1:60" ht="33.75">
      <c r="A419" s="455">
        <v>92</v>
      </c>
      <c r="B419" s="456" t="s">
        <v>465</v>
      </c>
      <c r="C419" s="457" t="s">
        <v>466</v>
      </c>
      <c r="D419" s="458" t="s">
        <v>467</v>
      </c>
      <c r="E419" s="459">
        <v>1</v>
      </c>
      <c r="F419" s="460"/>
      <c r="G419" s="461">
        <f t="shared" ref="G419:G459" si="0">F419*E419</f>
        <v>0</v>
      </c>
      <c r="H419" s="110">
        <v>414.92</v>
      </c>
      <c r="I419" s="110">
        <v>414.92</v>
      </c>
      <c r="J419" s="110">
        <v>59585.08</v>
      </c>
      <c r="K419" s="110">
        <v>59585.08</v>
      </c>
      <c r="L419" s="110">
        <v>21</v>
      </c>
      <c r="M419" s="110">
        <v>72600</v>
      </c>
      <c r="N419" s="109">
        <v>0</v>
      </c>
      <c r="O419" s="109">
        <v>0</v>
      </c>
      <c r="P419" s="109">
        <v>0</v>
      </c>
      <c r="Q419" s="109">
        <v>0</v>
      </c>
      <c r="R419" s="110"/>
      <c r="S419" s="110" t="s">
        <v>182</v>
      </c>
      <c r="T419" s="110" t="s">
        <v>183</v>
      </c>
      <c r="U419" s="110">
        <v>0.67800000000000005</v>
      </c>
      <c r="V419" s="110">
        <v>0.67800000000000005</v>
      </c>
      <c r="W419" s="110"/>
      <c r="X419" s="110" t="s">
        <v>132</v>
      </c>
      <c r="Y419" s="110" t="s">
        <v>133</v>
      </c>
      <c r="Z419" s="104"/>
      <c r="AA419" s="104"/>
      <c r="AB419" s="104"/>
      <c r="AC419" s="104"/>
      <c r="AD419" s="104"/>
      <c r="AE419" s="104"/>
      <c r="AF419" s="104"/>
      <c r="AG419" s="104" t="s">
        <v>134</v>
      </c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</row>
    <row r="420" spans="1:60" ht="67.5">
      <c r="A420" s="107"/>
      <c r="B420" s="108"/>
      <c r="C420" s="462" t="s">
        <v>2306</v>
      </c>
      <c r="D420" s="453"/>
      <c r="E420" s="109"/>
      <c r="F420" s="110"/>
      <c r="G420" s="110"/>
      <c r="H420" s="110"/>
      <c r="I420" s="110"/>
      <c r="J420" s="110"/>
      <c r="K420" s="110"/>
      <c r="L420" s="110"/>
      <c r="M420" s="110"/>
      <c r="N420" s="109"/>
      <c r="O420" s="109"/>
      <c r="P420" s="109"/>
      <c r="Q420" s="109"/>
      <c r="R420" s="110"/>
      <c r="S420" s="110"/>
      <c r="T420" s="110"/>
      <c r="U420" s="110"/>
      <c r="V420" s="110"/>
      <c r="W420" s="110"/>
      <c r="X420" s="110"/>
      <c r="Y420" s="110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</row>
    <row r="421" spans="1:60" ht="112.5">
      <c r="A421" s="107"/>
      <c r="B421" s="108"/>
      <c r="C421" s="462" t="s">
        <v>2307</v>
      </c>
      <c r="D421" s="453"/>
      <c r="E421" s="109"/>
      <c r="F421" s="110"/>
      <c r="G421" s="110"/>
      <c r="H421" s="110"/>
      <c r="I421" s="110"/>
      <c r="J421" s="110"/>
      <c r="K421" s="110"/>
      <c r="L421" s="110"/>
      <c r="M421" s="110"/>
      <c r="N421" s="109"/>
      <c r="O421" s="109"/>
      <c r="P421" s="109"/>
      <c r="Q421" s="109"/>
      <c r="R421" s="110"/>
      <c r="S421" s="110"/>
      <c r="T421" s="110"/>
      <c r="U421" s="110"/>
      <c r="V421" s="110"/>
      <c r="W421" s="110"/>
      <c r="X421" s="110"/>
      <c r="Y421" s="110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</row>
    <row r="422" spans="1:60">
      <c r="A422" s="107"/>
      <c r="B422" s="108"/>
      <c r="C422" s="462" t="s">
        <v>2308</v>
      </c>
      <c r="D422" s="453"/>
      <c r="E422" s="109"/>
      <c r="F422" s="110"/>
      <c r="G422" s="110"/>
      <c r="H422" s="110"/>
      <c r="I422" s="110"/>
      <c r="J422" s="110"/>
      <c r="K422" s="110"/>
      <c r="L422" s="110"/>
      <c r="M422" s="110"/>
      <c r="N422" s="109"/>
      <c r="O422" s="109"/>
      <c r="P422" s="109"/>
      <c r="Q422" s="109"/>
      <c r="R422" s="110"/>
      <c r="S422" s="110"/>
      <c r="T422" s="110"/>
      <c r="U422" s="110"/>
      <c r="V422" s="110"/>
      <c r="W422" s="110"/>
      <c r="X422" s="110"/>
      <c r="Y422" s="110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</row>
    <row r="423" spans="1:60">
      <c r="A423" s="107"/>
      <c r="B423" s="108"/>
      <c r="C423" s="462" t="s">
        <v>2309</v>
      </c>
      <c r="D423" s="453"/>
      <c r="E423" s="109"/>
      <c r="F423" s="110"/>
      <c r="G423" s="110"/>
      <c r="H423" s="110"/>
      <c r="I423" s="110"/>
      <c r="J423" s="110"/>
      <c r="K423" s="110"/>
      <c r="L423" s="110"/>
      <c r="M423" s="110"/>
      <c r="N423" s="109"/>
      <c r="O423" s="109"/>
      <c r="P423" s="109"/>
      <c r="Q423" s="109"/>
      <c r="R423" s="110"/>
      <c r="S423" s="110"/>
      <c r="T423" s="110"/>
      <c r="U423" s="110"/>
      <c r="V423" s="110"/>
      <c r="W423" s="110"/>
      <c r="X423" s="110"/>
      <c r="Y423" s="110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</row>
    <row r="424" spans="1:60">
      <c r="A424" s="107"/>
      <c r="B424" s="108"/>
      <c r="C424" s="462" t="s">
        <v>2310</v>
      </c>
      <c r="D424" s="453"/>
      <c r="E424" s="109"/>
      <c r="F424" s="110"/>
      <c r="G424" s="110"/>
      <c r="H424" s="110"/>
      <c r="I424" s="110"/>
      <c r="J424" s="110"/>
      <c r="K424" s="110"/>
      <c r="L424" s="110"/>
      <c r="M424" s="110"/>
      <c r="N424" s="109"/>
      <c r="O424" s="109"/>
      <c r="P424" s="109"/>
      <c r="Q424" s="109"/>
      <c r="R424" s="110"/>
      <c r="S424" s="110"/>
      <c r="T424" s="110"/>
      <c r="U424" s="110"/>
      <c r="V424" s="110"/>
      <c r="W424" s="110"/>
      <c r="X424" s="110"/>
      <c r="Y424" s="110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</row>
    <row r="425" spans="1:60">
      <c r="A425" s="107"/>
      <c r="B425" s="108"/>
      <c r="C425" s="462" t="s">
        <v>2311</v>
      </c>
      <c r="D425" s="453"/>
      <c r="E425" s="109"/>
      <c r="F425" s="110"/>
      <c r="G425" s="110"/>
      <c r="H425" s="110"/>
      <c r="I425" s="110"/>
      <c r="J425" s="110"/>
      <c r="K425" s="110"/>
      <c r="L425" s="110"/>
      <c r="M425" s="110"/>
      <c r="N425" s="109"/>
      <c r="O425" s="109"/>
      <c r="P425" s="109"/>
      <c r="Q425" s="109"/>
      <c r="R425" s="110"/>
      <c r="S425" s="110"/>
      <c r="T425" s="110"/>
      <c r="U425" s="110"/>
      <c r="V425" s="110"/>
      <c r="W425" s="110"/>
      <c r="X425" s="110"/>
      <c r="Y425" s="110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</row>
    <row r="426" spans="1:60">
      <c r="A426" s="107"/>
      <c r="B426" s="108"/>
      <c r="C426" s="462" t="s">
        <v>2312</v>
      </c>
      <c r="D426" s="453"/>
      <c r="E426" s="109"/>
      <c r="F426" s="110"/>
      <c r="G426" s="110"/>
      <c r="H426" s="110"/>
      <c r="I426" s="110"/>
      <c r="J426" s="110"/>
      <c r="K426" s="110"/>
      <c r="L426" s="110"/>
      <c r="M426" s="110"/>
      <c r="N426" s="109"/>
      <c r="O426" s="109"/>
      <c r="P426" s="109"/>
      <c r="Q426" s="109"/>
      <c r="R426" s="110"/>
      <c r="S426" s="110"/>
      <c r="T426" s="110"/>
      <c r="U426" s="110"/>
      <c r="V426" s="110"/>
      <c r="W426" s="110"/>
      <c r="X426" s="110"/>
      <c r="Y426" s="110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</row>
    <row r="427" spans="1:60">
      <c r="A427" s="107"/>
      <c r="B427" s="108"/>
      <c r="C427" s="462" t="s">
        <v>2313</v>
      </c>
      <c r="D427" s="453"/>
      <c r="E427" s="109"/>
      <c r="F427" s="110"/>
      <c r="G427" s="110"/>
      <c r="H427" s="110"/>
      <c r="I427" s="110"/>
      <c r="J427" s="110"/>
      <c r="K427" s="110"/>
      <c r="L427" s="110"/>
      <c r="M427" s="110"/>
      <c r="N427" s="109"/>
      <c r="O427" s="109"/>
      <c r="P427" s="109"/>
      <c r="Q427" s="109"/>
      <c r="R427" s="110"/>
      <c r="S427" s="110"/>
      <c r="T427" s="110"/>
      <c r="U427" s="110"/>
      <c r="V427" s="110"/>
      <c r="W427" s="110"/>
      <c r="X427" s="110"/>
      <c r="Y427" s="110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</row>
    <row r="428" spans="1:60">
      <c r="A428" s="107"/>
      <c r="B428" s="108"/>
      <c r="C428" s="462" t="s">
        <v>2314</v>
      </c>
      <c r="D428" s="453"/>
      <c r="E428" s="109"/>
      <c r="F428" s="110"/>
      <c r="G428" s="110"/>
      <c r="H428" s="110"/>
      <c r="I428" s="110"/>
      <c r="J428" s="110"/>
      <c r="K428" s="110"/>
      <c r="L428" s="110"/>
      <c r="M428" s="110"/>
      <c r="N428" s="109"/>
      <c r="O428" s="109"/>
      <c r="P428" s="109"/>
      <c r="Q428" s="109"/>
      <c r="R428" s="110"/>
      <c r="S428" s="110"/>
      <c r="T428" s="110"/>
      <c r="U428" s="110"/>
      <c r="V428" s="110"/>
      <c r="W428" s="110"/>
      <c r="X428" s="110"/>
      <c r="Y428" s="110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</row>
    <row r="429" spans="1:60">
      <c r="A429" s="107"/>
      <c r="B429" s="108"/>
      <c r="C429" s="462" t="s">
        <v>2315</v>
      </c>
      <c r="D429" s="453"/>
      <c r="E429" s="109"/>
      <c r="F429" s="110"/>
      <c r="G429" s="110"/>
      <c r="H429" s="110"/>
      <c r="I429" s="110"/>
      <c r="J429" s="110"/>
      <c r="K429" s="110"/>
      <c r="L429" s="110"/>
      <c r="M429" s="110"/>
      <c r="N429" s="109"/>
      <c r="O429" s="109"/>
      <c r="P429" s="109"/>
      <c r="Q429" s="109"/>
      <c r="R429" s="110"/>
      <c r="S429" s="110"/>
      <c r="T429" s="110"/>
      <c r="U429" s="110"/>
      <c r="V429" s="110"/>
      <c r="W429" s="110"/>
      <c r="X429" s="110"/>
      <c r="Y429" s="110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</row>
    <row r="430" spans="1:60" ht="22.5">
      <c r="A430" s="107"/>
      <c r="B430" s="108"/>
      <c r="C430" s="462" t="s">
        <v>2316</v>
      </c>
      <c r="D430" s="453"/>
      <c r="E430" s="109"/>
      <c r="F430" s="110"/>
      <c r="G430" s="110"/>
      <c r="H430" s="110"/>
      <c r="I430" s="110"/>
      <c r="J430" s="110"/>
      <c r="K430" s="110"/>
      <c r="L430" s="110"/>
      <c r="M430" s="110"/>
      <c r="N430" s="109"/>
      <c r="O430" s="109"/>
      <c r="P430" s="109"/>
      <c r="Q430" s="109"/>
      <c r="R430" s="110"/>
      <c r="S430" s="110"/>
      <c r="T430" s="110"/>
      <c r="U430" s="110"/>
      <c r="V430" s="110"/>
      <c r="W430" s="110"/>
      <c r="X430" s="110"/>
      <c r="Y430" s="110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</row>
    <row r="431" spans="1:60" ht="22.5">
      <c r="A431" s="107"/>
      <c r="B431" s="108"/>
      <c r="C431" s="463" t="s">
        <v>2317</v>
      </c>
      <c r="D431" s="453"/>
      <c r="E431" s="109"/>
      <c r="F431" s="110"/>
      <c r="G431" s="110"/>
      <c r="H431" s="110"/>
      <c r="I431" s="110"/>
      <c r="J431" s="110"/>
      <c r="K431" s="110"/>
      <c r="L431" s="110"/>
      <c r="M431" s="110"/>
      <c r="N431" s="109"/>
      <c r="O431" s="109"/>
      <c r="P431" s="109"/>
      <c r="Q431" s="109"/>
      <c r="R431" s="110"/>
      <c r="S431" s="110"/>
      <c r="T431" s="110"/>
      <c r="U431" s="110"/>
      <c r="V431" s="110"/>
      <c r="W431" s="110"/>
      <c r="X431" s="110"/>
      <c r="Y431" s="110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</row>
    <row r="432" spans="1:60">
      <c r="A432" s="107"/>
      <c r="B432" s="108"/>
      <c r="C432" s="463" t="s">
        <v>2318</v>
      </c>
      <c r="D432" s="453"/>
      <c r="E432" s="109"/>
      <c r="F432" s="110"/>
      <c r="G432" s="110"/>
      <c r="H432" s="110"/>
      <c r="I432" s="110"/>
      <c r="J432" s="110"/>
      <c r="K432" s="110"/>
      <c r="L432" s="110"/>
      <c r="M432" s="110"/>
      <c r="N432" s="109"/>
      <c r="O432" s="109"/>
      <c r="P432" s="109"/>
      <c r="Q432" s="109"/>
      <c r="R432" s="110"/>
      <c r="S432" s="110"/>
      <c r="T432" s="110"/>
      <c r="U432" s="110"/>
      <c r="V432" s="110"/>
      <c r="W432" s="110"/>
      <c r="X432" s="110"/>
      <c r="Y432" s="110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</row>
    <row r="433" spans="1:60" ht="22.5">
      <c r="A433" s="107"/>
      <c r="B433" s="108"/>
      <c r="C433" s="463" t="s">
        <v>2319</v>
      </c>
      <c r="D433" s="453"/>
      <c r="E433" s="109"/>
      <c r="F433" s="110"/>
      <c r="G433" s="110"/>
      <c r="H433" s="110"/>
      <c r="I433" s="110"/>
      <c r="J433" s="110"/>
      <c r="K433" s="110"/>
      <c r="L433" s="110"/>
      <c r="M433" s="110"/>
      <c r="N433" s="109"/>
      <c r="O433" s="109"/>
      <c r="P433" s="109"/>
      <c r="Q433" s="109"/>
      <c r="R433" s="110"/>
      <c r="S433" s="110"/>
      <c r="T433" s="110"/>
      <c r="U433" s="110"/>
      <c r="V433" s="110"/>
      <c r="W433" s="110"/>
      <c r="X433" s="110"/>
      <c r="Y433" s="110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</row>
    <row r="434" spans="1:60">
      <c r="A434" s="107"/>
      <c r="B434" s="108"/>
      <c r="C434" s="463" t="s">
        <v>2320</v>
      </c>
      <c r="D434" s="453"/>
      <c r="E434" s="109"/>
      <c r="F434" s="110"/>
      <c r="G434" s="110"/>
      <c r="H434" s="110"/>
      <c r="I434" s="110"/>
      <c r="J434" s="110"/>
      <c r="K434" s="110"/>
      <c r="L434" s="110"/>
      <c r="M434" s="110"/>
      <c r="N434" s="109"/>
      <c r="O434" s="109"/>
      <c r="P434" s="109"/>
      <c r="Q434" s="109"/>
      <c r="R434" s="110"/>
      <c r="S434" s="110"/>
      <c r="T434" s="110"/>
      <c r="U434" s="110"/>
      <c r="V434" s="110"/>
      <c r="W434" s="110"/>
      <c r="X434" s="110"/>
      <c r="Y434" s="110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</row>
    <row r="435" spans="1:60" ht="22.5">
      <c r="A435" s="107"/>
      <c r="B435" s="108"/>
      <c r="C435" s="463" t="s">
        <v>2321</v>
      </c>
      <c r="D435" s="453"/>
      <c r="E435" s="109"/>
      <c r="F435" s="110"/>
      <c r="G435" s="110"/>
      <c r="H435" s="110"/>
      <c r="I435" s="110"/>
      <c r="J435" s="110"/>
      <c r="K435" s="110"/>
      <c r="L435" s="110"/>
      <c r="M435" s="110"/>
      <c r="N435" s="109"/>
      <c r="O435" s="109"/>
      <c r="P435" s="109"/>
      <c r="Q435" s="109"/>
      <c r="R435" s="110"/>
      <c r="S435" s="110"/>
      <c r="T435" s="110"/>
      <c r="U435" s="110"/>
      <c r="V435" s="110"/>
      <c r="W435" s="110"/>
      <c r="X435" s="110"/>
      <c r="Y435" s="110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</row>
    <row r="436" spans="1:60">
      <c r="A436" s="107"/>
      <c r="B436" s="108"/>
      <c r="C436" s="463" t="s">
        <v>2322</v>
      </c>
      <c r="D436" s="453"/>
      <c r="E436" s="109"/>
      <c r="F436" s="110"/>
      <c r="G436" s="110"/>
      <c r="H436" s="110"/>
      <c r="I436" s="110"/>
      <c r="J436" s="110"/>
      <c r="K436" s="110"/>
      <c r="L436" s="110"/>
      <c r="M436" s="110"/>
      <c r="N436" s="109"/>
      <c r="O436" s="109"/>
      <c r="P436" s="109"/>
      <c r="Q436" s="109"/>
      <c r="R436" s="110"/>
      <c r="S436" s="110"/>
      <c r="T436" s="110"/>
      <c r="U436" s="110"/>
      <c r="V436" s="110"/>
      <c r="W436" s="110"/>
      <c r="X436" s="110"/>
      <c r="Y436" s="110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</row>
    <row r="437" spans="1:60">
      <c r="A437" s="107"/>
      <c r="B437" s="108"/>
      <c r="C437" s="463" t="s">
        <v>2323</v>
      </c>
      <c r="D437" s="453"/>
      <c r="E437" s="109"/>
      <c r="F437" s="110"/>
      <c r="G437" s="110"/>
      <c r="H437" s="110"/>
      <c r="I437" s="110"/>
      <c r="J437" s="110"/>
      <c r="K437" s="110"/>
      <c r="L437" s="110"/>
      <c r="M437" s="110"/>
      <c r="N437" s="109"/>
      <c r="O437" s="109"/>
      <c r="P437" s="109"/>
      <c r="Q437" s="109"/>
      <c r="R437" s="110"/>
      <c r="S437" s="110"/>
      <c r="T437" s="110"/>
      <c r="U437" s="110"/>
      <c r="V437" s="110"/>
      <c r="W437" s="110"/>
      <c r="X437" s="110"/>
      <c r="Y437" s="110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</row>
    <row r="438" spans="1:60">
      <c r="A438" s="107"/>
      <c r="B438" s="108"/>
      <c r="C438" s="463" t="s">
        <v>2324</v>
      </c>
      <c r="D438" s="453"/>
      <c r="E438" s="109"/>
      <c r="F438" s="110"/>
      <c r="G438" s="110"/>
      <c r="H438" s="110"/>
      <c r="I438" s="110"/>
      <c r="J438" s="110"/>
      <c r="K438" s="110"/>
      <c r="L438" s="110"/>
      <c r="M438" s="110"/>
      <c r="N438" s="109"/>
      <c r="O438" s="109"/>
      <c r="P438" s="109"/>
      <c r="Q438" s="109"/>
      <c r="R438" s="110"/>
      <c r="S438" s="110"/>
      <c r="T438" s="110"/>
      <c r="U438" s="110"/>
      <c r="V438" s="110"/>
      <c r="W438" s="110"/>
      <c r="X438" s="110"/>
      <c r="Y438" s="110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</row>
    <row r="439" spans="1:60">
      <c r="A439" s="107"/>
      <c r="B439" s="108"/>
      <c r="C439" s="463" t="s">
        <v>2325</v>
      </c>
      <c r="D439" s="453"/>
      <c r="E439" s="109"/>
      <c r="F439" s="110"/>
      <c r="G439" s="110"/>
      <c r="H439" s="110"/>
      <c r="I439" s="110"/>
      <c r="J439" s="110"/>
      <c r="K439" s="110"/>
      <c r="L439" s="110"/>
      <c r="M439" s="110"/>
      <c r="N439" s="109"/>
      <c r="O439" s="109"/>
      <c r="P439" s="109"/>
      <c r="Q439" s="109"/>
      <c r="R439" s="110"/>
      <c r="S439" s="110"/>
      <c r="T439" s="110"/>
      <c r="U439" s="110"/>
      <c r="V439" s="110"/>
      <c r="W439" s="110"/>
      <c r="X439" s="110"/>
      <c r="Y439" s="110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</row>
    <row r="440" spans="1:60">
      <c r="A440" s="107"/>
      <c r="B440" s="108"/>
      <c r="C440" s="463" t="s">
        <v>2326</v>
      </c>
      <c r="D440" s="453"/>
      <c r="E440" s="109"/>
      <c r="F440" s="110"/>
      <c r="G440" s="110"/>
      <c r="H440" s="110"/>
      <c r="I440" s="110"/>
      <c r="J440" s="110"/>
      <c r="K440" s="110"/>
      <c r="L440" s="110"/>
      <c r="M440" s="110"/>
      <c r="N440" s="109"/>
      <c r="O440" s="109"/>
      <c r="P440" s="109"/>
      <c r="Q440" s="109"/>
      <c r="R440" s="110"/>
      <c r="S440" s="110"/>
      <c r="T440" s="110"/>
      <c r="U440" s="110"/>
      <c r="V440" s="110"/>
      <c r="W440" s="110"/>
      <c r="X440" s="110"/>
      <c r="Y440" s="110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</row>
    <row r="441" spans="1:60">
      <c r="A441" s="107"/>
      <c r="B441" s="108"/>
      <c r="C441" s="463" t="s">
        <v>2327</v>
      </c>
      <c r="D441" s="453"/>
      <c r="E441" s="109"/>
      <c r="F441" s="110"/>
      <c r="G441" s="110"/>
      <c r="H441" s="110"/>
      <c r="I441" s="110"/>
      <c r="J441" s="110"/>
      <c r="K441" s="110"/>
      <c r="L441" s="110"/>
      <c r="M441" s="110"/>
      <c r="N441" s="109"/>
      <c r="O441" s="109"/>
      <c r="P441" s="109"/>
      <c r="Q441" s="109"/>
      <c r="R441" s="110"/>
      <c r="S441" s="110"/>
      <c r="T441" s="110"/>
      <c r="U441" s="110"/>
      <c r="V441" s="110"/>
      <c r="W441" s="110"/>
      <c r="X441" s="110"/>
      <c r="Y441" s="110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</row>
    <row r="442" spans="1:60">
      <c r="A442" s="107"/>
      <c r="B442" s="108"/>
      <c r="C442" s="463" t="s">
        <v>2328</v>
      </c>
      <c r="D442" s="453"/>
      <c r="E442" s="109"/>
      <c r="F442" s="110"/>
      <c r="G442" s="110"/>
      <c r="H442" s="110"/>
      <c r="I442" s="110"/>
      <c r="J442" s="110"/>
      <c r="K442" s="110"/>
      <c r="L442" s="110"/>
      <c r="M442" s="110"/>
      <c r="N442" s="109"/>
      <c r="O442" s="109"/>
      <c r="P442" s="109"/>
      <c r="Q442" s="109"/>
      <c r="R442" s="110"/>
      <c r="S442" s="110"/>
      <c r="T442" s="110"/>
      <c r="U442" s="110"/>
      <c r="V442" s="110"/>
      <c r="W442" s="110"/>
      <c r="X442" s="110"/>
      <c r="Y442" s="110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</row>
    <row r="443" spans="1:60">
      <c r="A443" s="107"/>
      <c r="B443" s="108"/>
      <c r="C443" s="463" t="s">
        <v>2329</v>
      </c>
      <c r="D443" s="453"/>
      <c r="E443" s="109"/>
      <c r="F443" s="110"/>
      <c r="G443" s="110"/>
      <c r="H443" s="110"/>
      <c r="I443" s="110"/>
      <c r="J443" s="110"/>
      <c r="K443" s="110"/>
      <c r="L443" s="110"/>
      <c r="M443" s="110"/>
      <c r="N443" s="109"/>
      <c r="O443" s="109"/>
      <c r="P443" s="109"/>
      <c r="Q443" s="109"/>
      <c r="R443" s="110"/>
      <c r="S443" s="110"/>
      <c r="T443" s="110"/>
      <c r="U443" s="110"/>
      <c r="V443" s="110"/>
      <c r="W443" s="110"/>
      <c r="X443" s="110"/>
      <c r="Y443" s="110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</row>
    <row r="444" spans="1:60">
      <c r="A444" s="107"/>
      <c r="B444" s="108"/>
      <c r="C444" s="463" t="s">
        <v>2330</v>
      </c>
      <c r="D444" s="453"/>
      <c r="E444" s="109"/>
      <c r="F444" s="454"/>
      <c r="G444" s="110"/>
      <c r="H444" s="110"/>
      <c r="I444" s="110"/>
      <c r="J444" s="110"/>
      <c r="K444" s="110"/>
      <c r="L444" s="110"/>
      <c r="M444" s="110"/>
      <c r="N444" s="109"/>
      <c r="O444" s="109"/>
      <c r="P444" s="109"/>
      <c r="Q444" s="109"/>
      <c r="R444" s="110"/>
      <c r="S444" s="110"/>
      <c r="T444" s="110"/>
      <c r="U444" s="110"/>
      <c r="V444" s="110"/>
      <c r="W444" s="110"/>
      <c r="X444" s="110"/>
      <c r="Y444" s="110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</row>
    <row r="445" spans="1:60" ht="22.5">
      <c r="A445" s="455">
        <v>93</v>
      </c>
      <c r="B445" s="456" t="s">
        <v>468</v>
      </c>
      <c r="C445" s="457" t="s">
        <v>469</v>
      </c>
      <c r="D445" s="458" t="s">
        <v>443</v>
      </c>
      <c r="E445" s="459">
        <v>44</v>
      </c>
      <c r="F445" s="460"/>
      <c r="G445" s="461">
        <f t="shared" si="0"/>
        <v>0</v>
      </c>
      <c r="H445" s="110">
        <v>4.49</v>
      </c>
      <c r="I445" s="110">
        <v>197.56</v>
      </c>
      <c r="J445" s="110">
        <v>645.51</v>
      </c>
      <c r="K445" s="110">
        <v>28402.44</v>
      </c>
      <c r="L445" s="110">
        <v>21</v>
      </c>
      <c r="M445" s="110">
        <v>34606</v>
      </c>
      <c r="N445" s="109">
        <v>0</v>
      </c>
      <c r="O445" s="109">
        <v>0</v>
      </c>
      <c r="P445" s="109">
        <v>0</v>
      </c>
      <c r="Q445" s="109">
        <v>0</v>
      </c>
      <c r="R445" s="110"/>
      <c r="S445" s="110" t="s">
        <v>182</v>
      </c>
      <c r="T445" s="110" t="s">
        <v>183</v>
      </c>
      <c r="U445" s="110">
        <v>0.67800000000000005</v>
      </c>
      <c r="V445" s="110">
        <v>29.832000000000001</v>
      </c>
      <c r="W445" s="110"/>
      <c r="X445" s="110" t="s">
        <v>132</v>
      </c>
      <c r="Y445" s="110" t="s">
        <v>133</v>
      </c>
      <c r="Z445" s="104"/>
      <c r="AA445" s="104"/>
      <c r="AB445" s="104"/>
      <c r="AC445" s="104"/>
      <c r="AD445" s="104"/>
      <c r="AE445" s="104"/>
      <c r="AF445" s="104"/>
      <c r="AG445" s="104" t="s">
        <v>134</v>
      </c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</row>
    <row r="446" spans="1:60" ht="45">
      <c r="A446" s="107"/>
      <c r="B446" s="108"/>
      <c r="C446" s="464" t="s">
        <v>2331</v>
      </c>
      <c r="D446" s="453"/>
      <c r="E446" s="109"/>
      <c r="F446" s="110"/>
      <c r="G446" s="110"/>
      <c r="H446" s="110"/>
      <c r="I446" s="110"/>
      <c r="J446" s="110"/>
      <c r="K446" s="110"/>
      <c r="L446" s="110"/>
      <c r="M446" s="110"/>
      <c r="N446" s="109"/>
      <c r="O446" s="109"/>
      <c r="P446" s="109"/>
      <c r="Q446" s="109"/>
      <c r="R446" s="110"/>
      <c r="S446" s="110"/>
      <c r="T446" s="110"/>
      <c r="U446" s="110"/>
      <c r="V446" s="110"/>
      <c r="W446" s="110"/>
      <c r="X446" s="110"/>
      <c r="Y446" s="110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</row>
    <row r="447" spans="1:60" ht="22.5">
      <c r="A447" s="455">
        <v>94</v>
      </c>
      <c r="B447" s="456" t="s">
        <v>470</v>
      </c>
      <c r="C447" s="457" t="s">
        <v>471</v>
      </c>
      <c r="D447" s="458" t="s">
        <v>443</v>
      </c>
      <c r="E447" s="459">
        <v>1</v>
      </c>
      <c r="F447" s="460"/>
      <c r="G447" s="461">
        <f t="shared" si="0"/>
        <v>0</v>
      </c>
      <c r="H447" s="110">
        <v>1141.02</v>
      </c>
      <c r="I447" s="110">
        <v>1141.02</v>
      </c>
      <c r="J447" s="110">
        <v>163858.98000000001</v>
      </c>
      <c r="K447" s="110">
        <v>163858.98000000001</v>
      </c>
      <c r="L447" s="110">
        <v>21</v>
      </c>
      <c r="M447" s="110">
        <v>199650</v>
      </c>
      <c r="N447" s="109">
        <v>0</v>
      </c>
      <c r="O447" s="109">
        <v>0</v>
      </c>
      <c r="P447" s="109">
        <v>0</v>
      </c>
      <c r="Q447" s="109">
        <v>0</v>
      </c>
      <c r="R447" s="110"/>
      <c r="S447" s="110" t="s">
        <v>182</v>
      </c>
      <c r="T447" s="110" t="s">
        <v>183</v>
      </c>
      <c r="U447" s="110">
        <v>0.67800000000000005</v>
      </c>
      <c r="V447" s="110">
        <v>0.67800000000000005</v>
      </c>
      <c r="W447" s="110"/>
      <c r="X447" s="110" t="s">
        <v>132</v>
      </c>
      <c r="Y447" s="110" t="s">
        <v>133</v>
      </c>
      <c r="Z447" s="104"/>
      <c r="AA447" s="104"/>
      <c r="AB447" s="104"/>
      <c r="AC447" s="104"/>
      <c r="AD447" s="104"/>
      <c r="AE447" s="104"/>
      <c r="AF447" s="104"/>
      <c r="AG447" s="104" t="s">
        <v>134</v>
      </c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</row>
    <row r="448" spans="1:60" ht="22.5">
      <c r="A448" s="160">
        <v>95</v>
      </c>
      <c r="B448" s="161" t="s">
        <v>472</v>
      </c>
      <c r="C448" s="162" t="s">
        <v>473</v>
      </c>
      <c r="D448" s="163" t="s">
        <v>443</v>
      </c>
      <c r="E448" s="164">
        <v>1</v>
      </c>
      <c r="F448" s="348"/>
      <c r="G448" s="172">
        <f t="shared" si="0"/>
        <v>0</v>
      </c>
      <c r="H448" s="110">
        <v>760.68</v>
      </c>
      <c r="I448" s="110">
        <v>760.68</v>
      </c>
      <c r="J448" s="110">
        <v>109239.32</v>
      </c>
      <c r="K448" s="110">
        <v>109239.32</v>
      </c>
      <c r="L448" s="110">
        <v>21</v>
      </c>
      <c r="M448" s="110">
        <v>133100</v>
      </c>
      <c r="N448" s="109">
        <v>0</v>
      </c>
      <c r="O448" s="109">
        <v>0</v>
      </c>
      <c r="P448" s="109">
        <v>0</v>
      </c>
      <c r="Q448" s="109">
        <v>0</v>
      </c>
      <c r="R448" s="110"/>
      <c r="S448" s="110" t="s">
        <v>182</v>
      </c>
      <c r="T448" s="110" t="s">
        <v>183</v>
      </c>
      <c r="U448" s="110">
        <v>0.67800000000000005</v>
      </c>
      <c r="V448" s="110">
        <v>0.67800000000000005</v>
      </c>
      <c r="W448" s="110"/>
      <c r="X448" s="110" t="s">
        <v>132</v>
      </c>
      <c r="Y448" s="110" t="s">
        <v>133</v>
      </c>
      <c r="Z448" s="104"/>
      <c r="AA448" s="104"/>
      <c r="AB448" s="104"/>
      <c r="AC448" s="104"/>
      <c r="AD448" s="104"/>
      <c r="AE448" s="104"/>
      <c r="AF448" s="104"/>
      <c r="AG448" s="104" t="s">
        <v>134</v>
      </c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</row>
    <row r="449" spans="1:60" ht="22.5">
      <c r="A449" s="160">
        <v>96</v>
      </c>
      <c r="B449" s="161" t="s">
        <v>474</v>
      </c>
      <c r="C449" s="162" t="s">
        <v>475</v>
      </c>
      <c r="D449" s="163" t="s">
        <v>443</v>
      </c>
      <c r="E449" s="164">
        <v>1</v>
      </c>
      <c r="F449" s="348"/>
      <c r="G449" s="172">
        <f t="shared" si="0"/>
        <v>0</v>
      </c>
      <c r="H449" s="110">
        <v>567.04999999999995</v>
      </c>
      <c r="I449" s="110">
        <v>567.04999999999995</v>
      </c>
      <c r="J449" s="110">
        <v>81432.95</v>
      </c>
      <c r="K449" s="110">
        <v>81432.95</v>
      </c>
      <c r="L449" s="110">
        <v>21</v>
      </c>
      <c r="M449" s="110">
        <v>99220</v>
      </c>
      <c r="N449" s="109">
        <v>0</v>
      </c>
      <c r="O449" s="109">
        <v>0</v>
      </c>
      <c r="P449" s="109">
        <v>0</v>
      </c>
      <c r="Q449" s="109">
        <v>0</v>
      </c>
      <c r="R449" s="110"/>
      <c r="S449" s="110" t="s">
        <v>182</v>
      </c>
      <c r="T449" s="110" t="s">
        <v>183</v>
      </c>
      <c r="U449" s="110">
        <v>0.67800000000000005</v>
      </c>
      <c r="V449" s="110">
        <v>0.67800000000000005</v>
      </c>
      <c r="W449" s="110"/>
      <c r="X449" s="110" t="s">
        <v>132</v>
      </c>
      <c r="Y449" s="110" t="s">
        <v>133</v>
      </c>
      <c r="Z449" s="104"/>
      <c r="AA449" s="104"/>
      <c r="AB449" s="104"/>
      <c r="AC449" s="104"/>
      <c r="AD449" s="104"/>
      <c r="AE449" s="104"/>
      <c r="AF449" s="104"/>
      <c r="AG449" s="104" t="s">
        <v>134</v>
      </c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</row>
    <row r="450" spans="1:60" ht="22.5">
      <c r="A450" s="160">
        <v>97</v>
      </c>
      <c r="B450" s="161" t="s">
        <v>476</v>
      </c>
      <c r="C450" s="162" t="s">
        <v>477</v>
      </c>
      <c r="D450" s="163" t="s">
        <v>443</v>
      </c>
      <c r="E450" s="164">
        <v>1</v>
      </c>
      <c r="F450" s="348"/>
      <c r="G450" s="172">
        <f t="shared" si="0"/>
        <v>0</v>
      </c>
      <c r="H450" s="110">
        <v>650.03</v>
      </c>
      <c r="I450" s="110">
        <v>650.03</v>
      </c>
      <c r="J450" s="110">
        <v>93349.97</v>
      </c>
      <c r="K450" s="110">
        <v>93349.97</v>
      </c>
      <c r="L450" s="110">
        <v>21</v>
      </c>
      <c r="M450" s="110">
        <v>113740</v>
      </c>
      <c r="N450" s="109">
        <v>0</v>
      </c>
      <c r="O450" s="109">
        <v>0</v>
      </c>
      <c r="P450" s="109">
        <v>0</v>
      </c>
      <c r="Q450" s="109">
        <v>0</v>
      </c>
      <c r="R450" s="110"/>
      <c r="S450" s="110" t="s">
        <v>182</v>
      </c>
      <c r="T450" s="110" t="s">
        <v>183</v>
      </c>
      <c r="U450" s="110">
        <v>0.67800000000000005</v>
      </c>
      <c r="V450" s="110">
        <v>0.67800000000000005</v>
      </c>
      <c r="W450" s="110"/>
      <c r="X450" s="110" t="s">
        <v>132</v>
      </c>
      <c r="Y450" s="110" t="s">
        <v>133</v>
      </c>
      <c r="Z450" s="104"/>
      <c r="AA450" s="104"/>
      <c r="AB450" s="104"/>
      <c r="AC450" s="104"/>
      <c r="AD450" s="104"/>
      <c r="AE450" s="104"/>
      <c r="AF450" s="104"/>
      <c r="AG450" s="104" t="s">
        <v>134</v>
      </c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</row>
    <row r="451" spans="1:60" ht="22.5">
      <c r="A451" s="160">
        <v>98</v>
      </c>
      <c r="B451" s="161" t="s">
        <v>478</v>
      </c>
      <c r="C451" s="162" t="s">
        <v>479</v>
      </c>
      <c r="D451" s="163" t="s">
        <v>443</v>
      </c>
      <c r="E451" s="164">
        <v>1</v>
      </c>
      <c r="F451" s="348"/>
      <c r="G451" s="172">
        <f t="shared" si="0"/>
        <v>0</v>
      </c>
      <c r="H451" s="110">
        <v>760.68</v>
      </c>
      <c r="I451" s="110">
        <v>760.68</v>
      </c>
      <c r="J451" s="110">
        <v>109239.32</v>
      </c>
      <c r="K451" s="110">
        <v>109239.32</v>
      </c>
      <c r="L451" s="110">
        <v>21</v>
      </c>
      <c r="M451" s="110">
        <v>133100</v>
      </c>
      <c r="N451" s="109">
        <v>0</v>
      </c>
      <c r="O451" s="109">
        <v>0</v>
      </c>
      <c r="P451" s="109">
        <v>0</v>
      </c>
      <c r="Q451" s="109">
        <v>0</v>
      </c>
      <c r="R451" s="110"/>
      <c r="S451" s="110" t="s">
        <v>182</v>
      </c>
      <c r="T451" s="110" t="s">
        <v>183</v>
      </c>
      <c r="U451" s="110">
        <v>0.67800000000000005</v>
      </c>
      <c r="V451" s="110">
        <v>0.67800000000000005</v>
      </c>
      <c r="W451" s="110"/>
      <c r="X451" s="110" t="s">
        <v>132</v>
      </c>
      <c r="Y451" s="110" t="s">
        <v>133</v>
      </c>
      <c r="Z451" s="104"/>
      <c r="AA451" s="104"/>
      <c r="AB451" s="104"/>
      <c r="AC451" s="104"/>
      <c r="AD451" s="104"/>
      <c r="AE451" s="104"/>
      <c r="AF451" s="104"/>
      <c r="AG451" s="104" t="s">
        <v>134</v>
      </c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</row>
    <row r="452" spans="1:60" ht="22.5">
      <c r="A452" s="160">
        <v>99</v>
      </c>
      <c r="B452" s="161" t="s">
        <v>480</v>
      </c>
      <c r="C452" s="162" t="s">
        <v>481</v>
      </c>
      <c r="D452" s="163" t="s">
        <v>443</v>
      </c>
      <c r="E452" s="164">
        <v>1</v>
      </c>
      <c r="F452" s="348"/>
      <c r="G452" s="172">
        <f t="shared" si="0"/>
        <v>0</v>
      </c>
      <c r="H452" s="110">
        <v>1071.8599999999999</v>
      </c>
      <c r="I452" s="110">
        <v>1071.8599999999999</v>
      </c>
      <c r="J452" s="110">
        <v>153928.14000000001</v>
      </c>
      <c r="K452" s="110">
        <v>153928.14000000001</v>
      </c>
      <c r="L452" s="110">
        <v>21</v>
      </c>
      <c r="M452" s="110">
        <v>187550</v>
      </c>
      <c r="N452" s="109">
        <v>0</v>
      </c>
      <c r="O452" s="109">
        <v>0</v>
      </c>
      <c r="P452" s="109">
        <v>0</v>
      </c>
      <c r="Q452" s="109">
        <v>0</v>
      </c>
      <c r="R452" s="110"/>
      <c r="S452" s="110" t="s">
        <v>182</v>
      </c>
      <c r="T452" s="110" t="s">
        <v>183</v>
      </c>
      <c r="U452" s="110">
        <v>0.67800000000000005</v>
      </c>
      <c r="V452" s="110">
        <v>0.67800000000000005</v>
      </c>
      <c r="W452" s="110"/>
      <c r="X452" s="110" t="s">
        <v>132</v>
      </c>
      <c r="Y452" s="110" t="s">
        <v>133</v>
      </c>
      <c r="Z452" s="104"/>
      <c r="AA452" s="104"/>
      <c r="AB452" s="104"/>
      <c r="AC452" s="104"/>
      <c r="AD452" s="104"/>
      <c r="AE452" s="104"/>
      <c r="AF452" s="104"/>
      <c r="AG452" s="104" t="s">
        <v>134</v>
      </c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</row>
    <row r="453" spans="1:60" ht="22.5">
      <c r="A453" s="160">
        <v>100</v>
      </c>
      <c r="B453" s="161" t="s">
        <v>482</v>
      </c>
      <c r="C453" s="162" t="s">
        <v>483</v>
      </c>
      <c r="D453" s="163" t="s">
        <v>443</v>
      </c>
      <c r="E453" s="164">
        <v>1</v>
      </c>
      <c r="F453" s="348"/>
      <c r="G453" s="172">
        <f t="shared" si="0"/>
        <v>0</v>
      </c>
      <c r="H453" s="110">
        <v>2766.1</v>
      </c>
      <c r="I453" s="110">
        <v>2766.1</v>
      </c>
      <c r="J453" s="110">
        <v>397233.9</v>
      </c>
      <c r="K453" s="110">
        <v>397233.9</v>
      </c>
      <c r="L453" s="110">
        <v>21</v>
      </c>
      <c r="M453" s="110">
        <v>484000</v>
      </c>
      <c r="N453" s="109">
        <v>0</v>
      </c>
      <c r="O453" s="109">
        <v>0</v>
      </c>
      <c r="P453" s="109">
        <v>0</v>
      </c>
      <c r="Q453" s="109">
        <v>0</v>
      </c>
      <c r="R453" s="110"/>
      <c r="S453" s="110" t="s">
        <v>182</v>
      </c>
      <c r="T453" s="110" t="s">
        <v>183</v>
      </c>
      <c r="U453" s="110">
        <v>0.67800000000000005</v>
      </c>
      <c r="V453" s="110">
        <v>0.67800000000000005</v>
      </c>
      <c r="W453" s="110"/>
      <c r="X453" s="110" t="s">
        <v>132</v>
      </c>
      <c r="Y453" s="110" t="s">
        <v>133</v>
      </c>
      <c r="Z453" s="104"/>
      <c r="AA453" s="104"/>
      <c r="AB453" s="104"/>
      <c r="AC453" s="104"/>
      <c r="AD453" s="104"/>
      <c r="AE453" s="104"/>
      <c r="AF453" s="104"/>
      <c r="AG453" s="104" t="s">
        <v>134</v>
      </c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</row>
    <row r="454" spans="1:60" ht="22.5">
      <c r="A454" s="160">
        <v>101</v>
      </c>
      <c r="B454" s="161" t="s">
        <v>484</v>
      </c>
      <c r="C454" s="162" t="s">
        <v>485</v>
      </c>
      <c r="D454" s="163" t="s">
        <v>443</v>
      </c>
      <c r="E454" s="164">
        <v>1</v>
      </c>
      <c r="F454" s="348"/>
      <c r="G454" s="172">
        <f t="shared" si="0"/>
        <v>0</v>
      </c>
      <c r="H454" s="110">
        <v>1728.81</v>
      </c>
      <c r="I454" s="110">
        <v>1728.81</v>
      </c>
      <c r="J454" s="110">
        <v>248271.19</v>
      </c>
      <c r="K454" s="110">
        <v>248271.19</v>
      </c>
      <c r="L454" s="110">
        <v>21</v>
      </c>
      <c r="M454" s="110">
        <v>302500</v>
      </c>
      <c r="N454" s="109">
        <v>0</v>
      </c>
      <c r="O454" s="109">
        <v>0</v>
      </c>
      <c r="P454" s="109">
        <v>0</v>
      </c>
      <c r="Q454" s="109">
        <v>0</v>
      </c>
      <c r="R454" s="110"/>
      <c r="S454" s="110" t="s">
        <v>182</v>
      </c>
      <c r="T454" s="110" t="s">
        <v>183</v>
      </c>
      <c r="U454" s="110">
        <v>0.67800000000000005</v>
      </c>
      <c r="V454" s="110">
        <v>0.67800000000000005</v>
      </c>
      <c r="W454" s="110"/>
      <c r="X454" s="110" t="s">
        <v>132</v>
      </c>
      <c r="Y454" s="110" t="s">
        <v>133</v>
      </c>
      <c r="Z454" s="104"/>
      <c r="AA454" s="104"/>
      <c r="AB454" s="104"/>
      <c r="AC454" s="104"/>
      <c r="AD454" s="104"/>
      <c r="AE454" s="104"/>
      <c r="AF454" s="104"/>
      <c r="AG454" s="104" t="s">
        <v>134</v>
      </c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</row>
    <row r="455" spans="1:60" ht="22.5">
      <c r="A455" s="160">
        <v>102</v>
      </c>
      <c r="B455" s="161" t="s">
        <v>486</v>
      </c>
      <c r="C455" s="162" t="s">
        <v>487</v>
      </c>
      <c r="D455" s="163" t="s">
        <v>443</v>
      </c>
      <c r="E455" s="164">
        <v>1</v>
      </c>
      <c r="F455" s="348"/>
      <c r="G455" s="172">
        <f t="shared" si="0"/>
        <v>0</v>
      </c>
      <c r="H455" s="110">
        <v>795.25</v>
      </c>
      <c r="I455" s="110">
        <v>795.25</v>
      </c>
      <c r="J455" s="110">
        <v>114204.75</v>
      </c>
      <c r="K455" s="110">
        <v>114204.75</v>
      </c>
      <c r="L455" s="110">
        <v>21</v>
      </c>
      <c r="M455" s="110">
        <v>139150</v>
      </c>
      <c r="N455" s="109">
        <v>0</v>
      </c>
      <c r="O455" s="109">
        <v>0</v>
      </c>
      <c r="P455" s="109">
        <v>0</v>
      </c>
      <c r="Q455" s="109">
        <v>0</v>
      </c>
      <c r="R455" s="110"/>
      <c r="S455" s="110" t="s">
        <v>182</v>
      </c>
      <c r="T455" s="110" t="s">
        <v>183</v>
      </c>
      <c r="U455" s="110">
        <v>0.67800000000000005</v>
      </c>
      <c r="V455" s="110">
        <v>0.67800000000000005</v>
      </c>
      <c r="W455" s="110"/>
      <c r="X455" s="110" t="s">
        <v>132</v>
      </c>
      <c r="Y455" s="110" t="s">
        <v>133</v>
      </c>
      <c r="Z455" s="104"/>
      <c r="AA455" s="104"/>
      <c r="AB455" s="104"/>
      <c r="AC455" s="104"/>
      <c r="AD455" s="104"/>
      <c r="AE455" s="104"/>
      <c r="AF455" s="104"/>
      <c r="AG455" s="104" t="s">
        <v>134</v>
      </c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</row>
    <row r="456" spans="1:60" ht="22.5">
      <c r="A456" s="160">
        <v>103</v>
      </c>
      <c r="B456" s="161" t="s">
        <v>488</v>
      </c>
      <c r="C456" s="162" t="s">
        <v>489</v>
      </c>
      <c r="D456" s="163" t="s">
        <v>443</v>
      </c>
      <c r="E456" s="164">
        <v>1</v>
      </c>
      <c r="F456" s="348"/>
      <c r="G456" s="172">
        <f t="shared" si="0"/>
        <v>0</v>
      </c>
      <c r="H456" s="110">
        <v>656.95</v>
      </c>
      <c r="I456" s="110">
        <v>656.95</v>
      </c>
      <c r="J456" s="110">
        <v>94343.05</v>
      </c>
      <c r="K456" s="110">
        <v>94343.05</v>
      </c>
      <c r="L456" s="110">
        <v>21</v>
      </c>
      <c r="M456" s="110">
        <v>114950</v>
      </c>
      <c r="N456" s="109">
        <v>0</v>
      </c>
      <c r="O456" s="109">
        <v>0</v>
      </c>
      <c r="P456" s="109">
        <v>0</v>
      </c>
      <c r="Q456" s="109">
        <v>0</v>
      </c>
      <c r="R456" s="110"/>
      <c r="S456" s="110" t="s">
        <v>182</v>
      </c>
      <c r="T456" s="110" t="s">
        <v>183</v>
      </c>
      <c r="U456" s="110">
        <v>0.67800000000000005</v>
      </c>
      <c r="V456" s="110">
        <v>0.67800000000000005</v>
      </c>
      <c r="W456" s="110"/>
      <c r="X456" s="110" t="s">
        <v>132</v>
      </c>
      <c r="Y456" s="110" t="s">
        <v>133</v>
      </c>
      <c r="Z456" s="104"/>
      <c r="AA456" s="104"/>
      <c r="AB456" s="104"/>
      <c r="AC456" s="104"/>
      <c r="AD456" s="104"/>
      <c r="AE456" s="104"/>
      <c r="AF456" s="104"/>
      <c r="AG456" s="104" t="s">
        <v>134</v>
      </c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</row>
    <row r="457" spans="1:60" ht="22.5">
      <c r="A457" s="160">
        <v>104</v>
      </c>
      <c r="B457" s="161" t="s">
        <v>490</v>
      </c>
      <c r="C457" s="162" t="s">
        <v>491</v>
      </c>
      <c r="D457" s="163" t="s">
        <v>443</v>
      </c>
      <c r="E457" s="164">
        <v>1</v>
      </c>
      <c r="F457" s="348"/>
      <c r="G457" s="172">
        <f t="shared" si="0"/>
        <v>0</v>
      </c>
      <c r="H457" s="110">
        <v>414.92</v>
      </c>
      <c r="I457" s="110">
        <v>414.92</v>
      </c>
      <c r="J457" s="110">
        <v>59585.08</v>
      </c>
      <c r="K457" s="110">
        <v>59585.08</v>
      </c>
      <c r="L457" s="110">
        <v>21</v>
      </c>
      <c r="M457" s="110">
        <v>72600</v>
      </c>
      <c r="N457" s="109">
        <v>0</v>
      </c>
      <c r="O457" s="109">
        <v>0</v>
      </c>
      <c r="P457" s="109">
        <v>0</v>
      </c>
      <c r="Q457" s="109">
        <v>0</v>
      </c>
      <c r="R457" s="110"/>
      <c r="S457" s="110" t="s">
        <v>182</v>
      </c>
      <c r="T457" s="110" t="s">
        <v>183</v>
      </c>
      <c r="U457" s="110">
        <v>0.67800000000000005</v>
      </c>
      <c r="V457" s="110">
        <v>0.67800000000000005</v>
      </c>
      <c r="W457" s="110"/>
      <c r="X457" s="110" t="s">
        <v>132</v>
      </c>
      <c r="Y457" s="110" t="s">
        <v>133</v>
      </c>
      <c r="Z457" s="104"/>
      <c r="AA457" s="104"/>
      <c r="AB457" s="104"/>
      <c r="AC457" s="104"/>
      <c r="AD457" s="104"/>
      <c r="AE457" s="104"/>
      <c r="AF457" s="104"/>
      <c r="AG457" s="104" t="s">
        <v>134</v>
      </c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</row>
    <row r="458" spans="1:60" ht="22.5">
      <c r="A458" s="160">
        <v>105</v>
      </c>
      <c r="B458" s="161" t="s">
        <v>492</v>
      </c>
      <c r="C458" s="162" t="s">
        <v>493</v>
      </c>
      <c r="D458" s="163" t="s">
        <v>443</v>
      </c>
      <c r="E458" s="164">
        <v>1</v>
      </c>
      <c r="F458" s="348"/>
      <c r="G458" s="172">
        <f t="shared" si="0"/>
        <v>0</v>
      </c>
      <c r="H458" s="110">
        <v>414.92</v>
      </c>
      <c r="I458" s="110">
        <v>414.92</v>
      </c>
      <c r="J458" s="110">
        <v>59585.08</v>
      </c>
      <c r="K458" s="110">
        <v>59585.08</v>
      </c>
      <c r="L458" s="110">
        <v>21</v>
      </c>
      <c r="M458" s="110">
        <v>72600</v>
      </c>
      <c r="N458" s="109">
        <v>0</v>
      </c>
      <c r="O458" s="109">
        <v>0</v>
      </c>
      <c r="P458" s="109">
        <v>0</v>
      </c>
      <c r="Q458" s="109">
        <v>0</v>
      </c>
      <c r="R458" s="110"/>
      <c r="S458" s="110" t="s">
        <v>182</v>
      </c>
      <c r="T458" s="110" t="s">
        <v>183</v>
      </c>
      <c r="U458" s="110">
        <v>0.67800000000000005</v>
      </c>
      <c r="V458" s="110">
        <v>0.67800000000000005</v>
      </c>
      <c r="W458" s="110"/>
      <c r="X458" s="110" t="s">
        <v>132</v>
      </c>
      <c r="Y458" s="110" t="s">
        <v>133</v>
      </c>
      <c r="Z458" s="104"/>
      <c r="AA458" s="104"/>
      <c r="AB458" s="104"/>
      <c r="AC458" s="104"/>
      <c r="AD458" s="104"/>
      <c r="AE458" s="104"/>
      <c r="AF458" s="104"/>
      <c r="AG458" s="104" t="s">
        <v>134</v>
      </c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</row>
    <row r="459" spans="1:60" ht="22.5">
      <c r="A459" s="160">
        <v>106</v>
      </c>
      <c r="B459" s="161" t="s">
        <v>494</v>
      </c>
      <c r="C459" s="162" t="s">
        <v>495</v>
      </c>
      <c r="D459" s="163" t="s">
        <v>443</v>
      </c>
      <c r="E459" s="164">
        <v>3</v>
      </c>
      <c r="F459" s="348"/>
      <c r="G459" s="172">
        <f t="shared" si="0"/>
        <v>0</v>
      </c>
      <c r="H459" s="110">
        <v>656.95</v>
      </c>
      <c r="I459" s="110">
        <v>1970.8500000000001</v>
      </c>
      <c r="J459" s="110">
        <v>94343.05</v>
      </c>
      <c r="K459" s="110">
        <v>283029.15000000002</v>
      </c>
      <c r="L459" s="110">
        <v>21</v>
      </c>
      <c r="M459" s="110">
        <v>344850</v>
      </c>
      <c r="N459" s="109">
        <v>0</v>
      </c>
      <c r="O459" s="109">
        <v>0</v>
      </c>
      <c r="P459" s="109">
        <v>0</v>
      </c>
      <c r="Q459" s="109">
        <v>0</v>
      </c>
      <c r="R459" s="110"/>
      <c r="S459" s="110" t="s">
        <v>182</v>
      </c>
      <c r="T459" s="110" t="s">
        <v>183</v>
      </c>
      <c r="U459" s="110">
        <v>0.67800000000000005</v>
      </c>
      <c r="V459" s="110">
        <v>2.0340000000000003</v>
      </c>
      <c r="W459" s="110"/>
      <c r="X459" s="110" t="s">
        <v>132</v>
      </c>
      <c r="Y459" s="110" t="s">
        <v>133</v>
      </c>
      <c r="Z459" s="104"/>
      <c r="AA459" s="104"/>
      <c r="AB459" s="104"/>
      <c r="AC459" s="104"/>
      <c r="AD459" s="104"/>
      <c r="AE459" s="104"/>
      <c r="AF459" s="104"/>
      <c r="AG459" s="104" t="s">
        <v>134</v>
      </c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</row>
    <row r="460" spans="1:60">
      <c r="A460" s="153" t="s">
        <v>125</v>
      </c>
      <c r="B460" s="154" t="s">
        <v>81</v>
      </c>
      <c r="C460" s="155" t="s">
        <v>82</v>
      </c>
      <c r="D460" s="156"/>
      <c r="E460" s="157"/>
      <c r="F460" s="158"/>
      <c r="G460" s="159">
        <f>SUM(G461:G599)</f>
        <v>0</v>
      </c>
      <c r="H460" s="114"/>
      <c r="I460" s="114">
        <v>1318497.8400000001</v>
      </c>
      <c r="J460" s="114"/>
      <c r="K460" s="114">
        <v>743860.27</v>
      </c>
      <c r="L460" s="114"/>
      <c r="M460" s="114"/>
      <c r="N460" s="113"/>
      <c r="O460" s="113"/>
      <c r="P460" s="113"/>
      <c r="Q460" s="113"/>
      <c r="R460" s="114"/>
      <c r="S460" s="114"/>
      <c r="T460" s="114"/>
      <c r="U460" s="114"/>
      <c r="V460" s="114"/>
      <c r="W460" s="114"/>
      <c r="X460" s="114"/>
      <c r="Y460" s="114"/>
      <c r="AG460" t="s">
        <v>126</v>
      </c>
    </row>
    <row r="461" spans="1:60" ht="22.5">
      <c r="A461" s="167">
        <v>107</v>
      </c>
      <c r="B461" s="168" t="s">
        <v>496</v>
      </c>
      <c r="C461" s="169" t="s">
        <v>497</v>
      </c>
      <c r="D461" s="170" t="s">
        <v>164</v>
      </c>
      <c r="E461" s="171">
        <v>640.16999999999996</v>
      </c>
      <c r="F461" s="347"/>
      <c r="G461" s="172">
        <f>F461*E461</f>
        <v>0</v>
      </c>
      <c r="H461" s="110">
        <v>0</v>
      </c>
      <c r="I461" s="110">
        <v>0</v>
      </c>
      <c r="J461" s="110">
        <v>7.8</v>
      </c>
      <c r="K461" s="110">
        <v>4993.3259999999991</v>
      </c>
      <c r="L461" s="110">
        <v>21</v>
      </c>
      <c r="M461" s="110">
        <v>6041.9292999999998</v>
      </c>
      <c r="N461" s="109">
        <v>0</v>
      </c>
      <c r="O461" s="109">
        <v>0</v>
      </c>
      <c r="P461" s="109">
        <v>0</v>
      </c>
      <c r="Q461" s="109">
        <v>0</v>
      </c>
      <c r="R461" s="110"/>
      <c r="S461" s="110" t="s">
        <v>130</v>
      </c>
      <c r="T461" s="110" t="s">
        <v>131</v>
      </c>
      <c r="U461" s="110">
        <v>1.6E-2</v>
      </c>
      <c r="V461" s="110">
        <v>10.24272</v>
      </c>
      <c r="W461" s="110"/>
      <c r="X461" s="110" t="s">
        <v>132</v>
      </c>
      <c r="Y461" s="110" t="s">
        <v>133</v>
      </c>
      <c r="Z461" s="104"/>
      <c r="AA461" s="104"/>
      <c r="AB461" s="104"/>
      <c r="AC461" s="104"/>
      <c r="AD461" s="104"/>
      <c r="AE461" s="104"/>
      <c r="AF461" s="104"/>
      <c r="AG461" s="104" t="s">
        <v>134</v>
      </c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</row>
    <row r="462" spans="1:60" outlineLevel="1">
      <c r="A462" s="107"/>
      <c r="B462" s="108"/>
      <c r="C462" s="116" t="s">
        <v>195</v>
      </c>
      <c r="D462" s="111"/>
      <c r="E462" s="112">
        <v>29.01</v>
      </c>
      <c r="F462" s="110"/>
      <c r="G462" s="110"/>
      <c r="H462" s="110"/>
      <c r="I462" s="110"/>
      <c r="J462" s="110"/>
      <c r="K462" s="110"/>
      <c r="L462" s="110"/>
      <c r="M462" s="110"/>
      <c r="N462" s="109"/>
      <c r="O462" s="109"/>
      <c r="P462" s="109"/>
      <c r="Q462" s="109"/>
      <c r="R462" s="110"/>
      <c r="S462" s="110"/>
      <c r="T462" s="110"/>
      <c r="U462" s="110"/>
      <c r="V462" s="110"/>
      <c r="W462" s="110"/>
      <c r="X462" s="110"/>
      <c r="Y462" s="110"/>
      <c r="Z462" s="104"/>
      <c r="AA462" s="104"/>
      <c r="AB462" s="104"/>
      <c r="AC462" s="104"/>
      <c r="AD462" s="104"/>
      <c r="AE462" s="104"/>
      <c r="AF462" s="104"/>
      <c r="AG462" s="104" t="s">
        <v>135</v>
      </c>
      <c r="AH462" s="104">
        <v>0</v>
      </c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</row>
    <row r="463" spans="1:60" outlineLevel="2">
      <c r="A463" s="107"/>
      <c r="B463" s="108"/>
      <c r="C463" s="116" t="s">
        <v>343</v>
      </c>
      <c r="D463" s="111"/>
      <c r="E463" s="112">
        <v>236.8</v>
      </c>
      <c r="F463" s="110"/>
      <c r="G463" s="110"/>
      <c r="H463" s="110"/>
      <c r="I463" s="110"/>
      <c r="J463" s="110"/>
      <c r="K463" s="110"/>
      <c r="L463" s="110"/>
      <c r="M463" s="110"/>
      <c r="N463" s="109"/>
      <c r="O463" s="109"/>
      <c r="P463" s="109"/>
      <c r="Q463" s="109"/>
      <c r="R463" s="110"/>
      <c r="S463" s="110"/>
      <c r="T463" s="110"/>
      <c r="U463" s="110"/>
      <c r="V463" s="110"/>
      <c r="W463" s="110"/>
      <c r="X463" s="110"/>
      <c r="Y463" s="110"/>
      <c r="Z463" s="104"/>
      <c r="AA463" s="104"/>
      <c r="AB463" s="104"/>
      <c r="AC463" s="104"/>
      <c r="AD463" s="104"/>
      <c r="AE463" s="104"/>
      <c r="AF463" s="104"/>
      <c r="AG463" s="104" t="s">
        <v>135</v>
      </c>
      <c r="AH463" s="104">
        <v>0</v>
      </c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</row>
    <row r="464" spans="1:60" outlineLevel="2">
      <c r="A464" s="107"/>
      <c r="B464" s="108"/>
      <c r="C464" s="116" t="s">
        <v>344</v>
      </c>
      <c r="D464" s="111"/>
      <c r="E464" s="112">
        <v>8.2100000000000009</v>
      </c>
      <c r="F464" s="110"/>
      <c r="G464" s="110"/>
      <c r="H464" s="110"/>
      <c r="I464" s="110"/>
      <c r="J464" s="110"/>
      <c r="K464" s="110"/>
      <c r="L464" s="110"/>
      <c r="M464" s="110"/>
      <c r="N464" s="109"/>
      <c r="O464" s="109"/>
      <c r="P464" s="109"/>
      <c r="Q464" s="109"/>
      <c r="R464" s="110"/>
      <c r="S464" s="110"/>
      <c r="T464" s="110"/>
      <c r="U464" s="110"/>
      <c r="V464" s="110"/>
      <c r="W464" s="110"/>
      <c r="X464" s="110"/>
      <c r="Y464" s="110"/>
      <c r="Z464" s="104"/>
      <c r="AA464" s="104"/>
      <c r="AB464" s="104"/>
      <c r="AC464" s="104"/>
      <c r="AD464" s="104"/>
      <c r="AE464" s="104"/>
      <c r="AF464" s="104"/>
      <c r="AG464" s="104" t="s">
        <v>135</v>
      </c>
      <c r="AH464" s="104">
        <v>0</v>
      </c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</row>
    <row r="465" spans="1:60" outlineLevel="2">
      <c r="A465" s="107"/>
      <c r="B465" s="108"/>
      <c r="C465" s="116" t="s">
        <v>198</v>
      </c>
      <c r="D465" s="111"/>
      <c r="E465" s="112">
        <v>3.19</v>
      </c>
      <c r="F465" s="110"/>
      <c r="G465" s="110"/>
      <c r="H465" s="110"/>
      <c r="I465" s="110"/>
      <c r="J465" s="110"/>
      <c r="K465" s="110"/>
      <c r="L465" s="110"/>
      <c r="M465" s="110"/>
      <c r="N465" s="109"/>
      <c r="O465" s="109"/>
      <c r="P465" s="109"/>
      <c r="Q465" s="109"/>
      <c r="R465" s="110"/>
      <c r="S465" s="110"/>
      <c r="T465" s="110"/>
      <c r="U465" s="110"/>
      <c r="V465" s="110"/>
      <c r="W465" s="110"/>
      <c r="X465" s="110"/>
      <c r="Y465" s="110"/>
      <c r="Z465" s="104"/>
      <c r="AA465" s="104"/>
      <c r="AB465" s="104"/>
      <c r="AC465" s="104"/>
      <c r="AD465" s="104"/>
      <c r="AE465" s="104"/>
      <c r="AF465" s="104"/>
      <c r="AG465" s="104" t="s">
        <v>135</v>
      </c>
      <c r="AH465" s="104">
        <v>0</v>
      </c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</row>
    <row r="466" spans="1:60" outlineLevel="2">
      <c r="A466" s="107"/>
      <c r="B466" s="108"/>
      <c r="C466" s="116" t="s">
        <v>345</v>
      </c>
      <c r="D466" s="111"/>
      <c r="E466" s="112">
        <v>4.43</v>
      </c>
      <c r="F466" s="110"/>
      <c r="G466" s="110"/>
      <c r="H466" s="110"/>
      <c r="I466" s="110"/>
      <c r="J466" s="110"/>
      <c r="K466" s="110"/>
      <c r="L466" s="110"/>
      <c r="M466" s="110"/>
      <c r="N466" s="109"/>
      <c r="O466" s="109"/>
      <c r="P466" s="109"/>
      <c r="Q466" s="109"/>
      <c r="R466" s="110"/>
      <c r="S466" s="110"/>
      <c r="T466" s="110"/>
      <c r="U466" s="110"/>
      <c r="V466" s="110"/>
      <c r="W466" s="110"/>
      <c r="X466" s="110"/>
      <c r="Y466" s="110"/>
      <c r="Z466" s="104"/>
      <c r="AA466" s="104"/>
      <c r="AB466" s="104"/>
      <c r="AC466" s="104"/>
      <c r="AD466" s="104"/>
      <c r="AE466" s="104"/>
      <c r="AF466" s="104"/>
      <c r="AG466" s="104" t="s">
        <v>135</v>
      </c>
      <c r="AH466" s="104">
        <v>0</v>
      </c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</row>
    <row r="467" spans="1:60" outlineLevel="2">
      <c r="A467" s="107"/>
      <c r="B467" s="108"/>
      <c r="C467" s="116" t="s">
        <v>210</v>
      </c>
      <c r="D467" s="111"/>
      <c r="E467" s="112">
        <v>9.3699999999999992</v>
      </c>
      <c r="F467" s="110"/>
      <c r="G467" s="110"/>
      <c r="H467" s="110"/>
      <c r="I467" s="110"/>
      <c r="J467" s="110"/>
      <c r="K467" s="110"/>
      <c r="L467" s="110"/>
      <c r="M467" s="110"/>
      <c r="N467" s="109"/>
      <c r="O467" s="109"/>
      <c r="P467" s="109"/>
      <c r="Q467" s="109"/>
      <c r="R467" s="110"/>
      <c r="S467" s="110"/>
      <c r="T467" s="110"/>
      <c r="U467" s="110"/>
      <c r="V467" s="110"/>
      <c r="W467" s="110"/>
      <c r="X467" s="110"/>
      <c r="Y467" s="110"/>
      <c r="Z467" s="104"/>
      <c r="AA467" s="104"/>
      <c r="AB467" s="104"/>
      <c r="AC467" s="104"/>
      <c r="AD467" s="104"/>
      <c r="AE467" s="104"/>
      <c r="AF467" s="104"/>
      <c r="AG467" s="104" t="s">
        <v>135</v>
      </c>
      <c r="AH467" s="104">
        <v>0</v>
      </c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</row>
    <row r="468" spans="1:60" outlineLevel="2">
      <c r="A468" s="107"/>
      <c r="B468" s="108"/>
      <c r="C468" s="116" t="s">
        <v>211</v>
      </c>
      <c r="D468" s="111"/>
      <c r="E468" s="112">
        <v>2.77</v>
      </c>
      <c r="F468" s="110"/>
      <c r="G468" s="110"/>
      <c r="H468" s="110"/>
      <c r="I468" s="110"/>
      <c r="J468" s="110"/>
      <c r="K468" s="110"/>
      <c r="L468" s="110"/>
      <c r="M468" s="110"/>
      <c r="N468" s="109"/>
      <c r="O468" s="109"/>
      <c r="P468" s="109"/>
      <c r="Q468" s="109"/>
      <c r="R468" s="110"/>
      <c r="S468" s="110"/>
      <c r="T468" s="110"/>
      <c r="U468" s="110"/>
      <c r="V468" s="110"/>
      <c r="W468" s="110"/>
      <c r="X468" s="110"/>
      <c r="Y468" s="110"/>
      <c r="Z468" s="104"/>
      <c r="AA468" s="104"/>
      <c r="AB468" s="104"/>
      <c r="AC468" s="104"/>
      <c r="AD468" s="104"/>
      <c r="AE468" s="104"/>
      <c r="AF468" s="104"/>
      <c r="AG468" s="104" t="s">
        <v>135</v>
      </c>
      <c r="AH468" s="104">
        <v>0</v>
      </c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</row>
    <row r="469" spans="1:60" outlineLevel="2">
      <c r="A469" s="107"/>
      <c r="B469" s="108"/>
      <c r="C469" s="116" t="s">
        <v>212</v>
      </c>
      <c r="D469" s="111"/>
      <c r="E469" s="112">
        <v>8.67</v>
      </c>
      <c r="F469" s="110"/>
      <c r="G469" s="110"/>
      <c r="H469" s="110"/>
      <c r="I469" s="110"/>
      <c r="J469" s="110"/>
      <c r="K469" s="110"/>
      <c r="L469" s="110"/>
      <c r="M469" s="110"/>
      <c r="N469" s="109"/>
      <c r="O469" s="109"/>
      <c r="P469" s="109"/>
      <c r="Q469" s="109"/>
      <c r="R469" s="110"/>
      <c r="S469" s="110"/>
      <c r="T469" s="110"/>
      <c r="U469" s="110"/>
      <c r="V469" s="110"/>
      <c r="W469" s="110"/>
      <c r="X469" s="110"/>
      <c r="Y469" s="110"/>
      <c r="Z469" s="104"/>
      <c r="AA469" s="104"/>
      <c r="AB469" s="104"/>
      <c r="AC469" s="104"/>
      <c r="AD469" s="104"/>
      <c r="AE469" s="104"/>
      <c r="AF469" s="104"/>
      <c r="AG469" s="104" t="s">
        <v>135</v>
      </c>
      <c r="AH469" s="104">
        <v>0</v>
      </c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</row>
    <row r="470" spans="1:60" outlineLevel="2">
      <c r="A470" s="107"/>
      <c r="B470" s="108"/>
      <c r="C470" s="116" t="s">
        <v>213</v>
      </c>
      <c r="D470" s="111"/>
      <c r="E470" s="112">
        <v>4.93</v>
      </c>
      <c r="F470" s="110"/>
      <c r="G470" s="110"/>
      <c r="H470" s="110"/>
      <c r="I470" s="110"/>
      <c r="J470" s="110"/>
      <c r="K470" s="110"/>
      <c r="L470" s="110"/>
      <c r="M470" s="110"/>
      <c r="N470" s="109"/>
      <c r="O470" s="109"/>
      <c r="P470" s="109"/>
      <c r="Q470" s="109"/>
      <c r="R470" s="110"/>
      <c r="S470" s="110"/>
      <c r="T470" s="110"/>
      <c r="U470" s="110"/>
      <c r="V470" s="110"/>
      <c r="W470" s="110"/>
      <c r="X470" s="110"/>
      <c r="Y470" s="110"/>
      <c r="Z470" s="104"/>
      <c r="AA470" s="104"/>
      <c r="AB470" s="104"/>
      <c r="AC470" s="104"/>
      <c r="AD470" s="104"/>
      <c r="AE470" s="104"/>
      <c r="AF470" s="104"/>
      <c r="AG470" s="104" t="s">
        <v>135</v>
      </c>
      <c r="AH470" s="104">
        <v>0</v>
      </c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</row>
    <row r="471" spans="1:60" outlineLevel="2">
      <c r="A471" s="107"/>
      <c r="B471" s="108"/>
      <c r="C471" s="116" t="s">
        <v>199</v>
      </c>
      <c r="D471" s="111"/>
      <c r="E471" s="112">
        <v>2.4700000000000002</v>
      </c>
      <c r="F471" s="110"/>
      <c r="G471" s="110"/>
      <c r="H471" s="110"/>
      <c r="I471" s="110"/>
      <c r="J471" s="110"/>
      <c r="K471" s="110"/>
      <c r="L471" s="110"/>
      <c r="M471" s="110"/>
      <c r="N471" s="109"/>
      <c r="O471" s="109"/>
      <c r="P471" s="109"/>
      <c r="Q471" s="109"/>
      <c r="R471" s="110"/>
      <c r="S471" s="110"/>
      <c r="T471" s="110"/>
      <c r="U471" s="110"/>
      <c r="V471" s="110"/>
      <c r="W471" s="110"/>
      <c r="X471" s="110"/>
      <c r="Y471" s="110"/>
      <c r="Z471" s="104"/>
      <c r="AA471" s="104"/>
      <c r="AB471" s="104"/>
      <c r="AC471" s="104"/>
      <c r="AD471" s="104"/>
      <c r="AE471" s="104"/>
      <c r="AF471" s="104"/>
      <c r="AG471" s="104" t="s">
        <v>135</v>
      </c>
      <c r="AH471" s="104">
        <v>0</v>
      </c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</row>
    <row r="472" spans="1:60" outlineLevel="2">
      <c r="A472" s="107"/>
      <c r="B472" s="108"/>
      <c r="C472" s="116" t="s">
        <v>200</v>
      </c>
      <c r="D472" s="111"/>
      <c r="E472" s="112">
        <v>3.19</v>
      </c>
      <c r="F472" s="110"/>
      <c r="G472" s="110"/>
      <c r="H472" s="110"/>
      <c r="I472" s="110"/>
      <c r="J472" s="110"/>
      <c r="K472" s="110"/>
      <c r="L472" s="110"/>
      <c r="M472" s="110"/>
      <c r="N472" s="109"/>
      <c r="O472" s="109"/>
      <c r="P472" s="109"/>
      <c r="Q472" s="109"/>
      <c r="R472" s="110"/>
      <c r="S472" s="110"/>
      <c r="T472" s="110"/>
      <c r="U472" s="110"/>
      <c r="V472" s="110"/>
      <c r="W472" s="110"/>
      <c r="X472" s="110"/>
      <c r="Y472" s="110"/>
      <c r="Z472" s="104"/>
      <c r="AA472" s="104"/>
      <c r="AB472" s="104"/>
      <c r="AC472" s="104"/>
      <c r="AD472" s="104"/>
      <c r="AE472" s="104"/>
      <c r="AF472" s="104"/>
      <c r="AG472" s="104" t="s">
        <v>135</v>
      </c>
      <c r="AH472" s="104">
        <v>0</v>
      </c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</row>
    <row r="473" spans="1:60" outlineLevel="2">
      <c r="A473" s="107"/>
      <c r="B473" s="108"/>
      <c r="C473" s="116" t="s">
        <v>201</v>
      </c>
      <c r="D473" s="111"/>
      <c r="E473" s="112">
        <v>19.25</v>
      </c>
      <c r="F473" s="110"/>
      <c r="G473" s="110"/>
      <c r="H473" s="110"/>
      <c r="I473" s="110"/>
      <c r="J473" s="110"/>
      <c r="K473" s="110"/>
      <c r="L473" s="110"/>
      <c r="M473" s="110"/>
      <c r="N473" s="109"/>
      <c r="O473" s="109"/>
      <c r="P473" s="109"/>
      <c r="Q473" s="109"/>
      <c r="R473" s="110"/>
      <c r="S473" s="110"/>
      <c r="T473" s="110"/>
      <c r="U473" s="110"/>
      <c r="V473" s="110"/>
      <c r="W473" s="110"/>
      <c r="X473" s="110"/>
      <c r="Y473" s="110"/>
      <c r="Z473" s="104"/>
      <c r="AA473" s="104"/>
      <c r="AB473" s="104"/>
      <c r="AC473" s="104"/>
      <c r="AD473" s="104"/>
      <c r="AE473" s="104"/>
      <c r="AF473" s="104"/>
      <c r="AG473" s="104" t="s">
        <v>135</v>
      </c>
      <c r="AH473" s="104">
        <v>0</v>
      </c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</row>
    <row r="474" spans="1:60" outlineLevel="2">
      <c r="A474" s="107"/>
      <c r="B474" s="108"/>
      <c r="C474" s="116" t="s">
        <v>202</v>
      </c>
      <c r="D474" s="111"/>
      <c r="E474" s="112">
        <v>17.07</v>
      </c>
      <c r="F474" s="110"/>
      <c r="G474" s="110"/>
      <c r="H474" s="110"/>
      <c r="I474" s="110"/>
      <c r="J474" s="110"/>
      <c r="K474" s="110"/>
      <c r="L474" s="110"/>
      <c r="M474" s="110"/>
      <c r="N474" s="109"/>
      <c r="O474" s="109"/>
      <c r="P474" s="109"/>
      <c r="Q474" s="109"/>
      <c r="R474" s="110"/>
      <c r="S474" s="110"/>
      <c r="T474" s="110"/>
      <c r="U474" s="110"/>
      <c r="V474" s="110"/>
      <c r="W474" s="110"/>
      <c r="X474" s="110"/>
      <c r="Y474" s="110"/>
      <c r="Z474" s="104"/>
      <c r="AA474" s="104"/>
      <c r="AB474" s="104"/>
      <c r="AC474" s="104"/>
      <c r="AD474" s="104"/>
      <c r="AE474" s="104"/>
      <c r="AF474" s="104"/>
      <c r="AG474" s="104" t="s">
        <v>135</v>
      </c>
      <c r="AH474" s="104">
        <v>0</v>
      </c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</row>
    <row r="475" spans="1:60" outlineLevel="2">
      <c r="A475" s="107"/>
      <c r="B475" s="108"/>
      <c r="C475" s="116" t="s">
        <v>203</v>
      </c>
      <c r="D475" s="111"/>
      <c r="E475" s="112">
        <v>16.940000000000001</v>
      </c>
      <c r="F475" s="110"/>
      <c r="G475" s="110"/>
      <c r="H475" s="110"/>
      <c r="I475" s="110"/>
      <c r="J475" s="110"/>
      <c r="K475" s="110"/>
      <c r="L475" s="110"/>
      <c r="M475" s="110"/>
      <c r="N475" s="109"/>
      <c r="O475" s="109"/>
      <c r="P475" s="109"/>
      <c r="Q475" s="109"/>
      <c r="R475" s="110"/>
      <c r="S475" s="110"/>
      <c r="T475" s="110"/>
      <c r="U475" s="110"/>
      <c r="V475" s="110"/>
      <c r="W475" s="110"/>
      <c r="X475" s="110"/>
      <c r="Y475" s="110"/>
      <c r="Z475" s="104"/>
      <c r="AA475" s="104"/>
      <c r="AB475" s="104"/>
      <c r="AC475" s="104"/>
      <c r="AD475" s="104"/>
      <c r="AE475" s="104"/>
      <c r="AF475" s="104"/>
      <c r="AG475" s="104" t="s">
        <v>135</v>
      </c>
      <c r="AH475" s="104">
        <v>0</v>
      </c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</row>
    <row r="476" spans="1:60" outlineLevel="2">
      <c r="A476" s="107"/>
      <c r="B476" s="108"/>
      <c r="C476" s="116" t="s">
        <v>346</v>
      </c>
      <c r="D476" s="111"/>
      <c r="E476" s="112">
        <v>37.96</v>
      </c>
      <c r="F476" s="110"/>
      <c r="G476" s="110"/>
      <c r="H476" s="110"/>
      <c r="I476" s="110"/>
      <c r="J476" s="110"/>
      <c r="K476" s="110"/>
      <c r="L476" s="110"/>
      <c r="M476" s="110"/>
      <c r="N476" s="109"/>
      <c r="O476" s="109"/>
      <c r="P476" s="109"/>
      <c r="Q476" s="109"/>
      <c r="R476" s="110"/>
      <c r="S476" s="110"/>
      <c r="T476" s="110"/>
      <c r="U476" s="110"/>
      <c r="V476" s="110"/>
      <c r="W476" s="110"/>
      <c r="X476" s="110"/>
      <c r="Y476" s="110"/>
      <c r="Z476" s="104"/>
      <c r="AA476" s="104"/>
      <c r="AB476" s="104"/>
      <c r="AC476" s="104"/>
      <c r="AD476" s="104"/>
      <c r="AE476" s="104"/>
      <c r="AF476" s="104"/>
      <c r="AG476" s="104" t="s">
        <v>135</v>
      </c>
      <c r="AH476" s="104">
        <v>0</v>
      </c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</row>
    <row r="477" spans="1:60" outlineLevel="2">
      <c r="A477" s="107"/>
      <c r="B477" s="108"/>
      <c r="C477" s="116" t="s">
        <v>347</v>
      </c>
      <c r="D477" s="111"/>
      <c r="E477" s="112">
        <v>4.46</v>
      </c>
      <c r="F477" s="110"/>
      <c r="G477" s="110"/>
      <c r="H477" s="110"/>
      <c r="I477" s="110"/>
      <c r="J477" s="110"/>
      <c r="K477" s="110"/>
      <c r="L477" s="110"/>
      <c r="M477" s="110"/>
      <c r="N477" s="109"/>
      <c r="O477" s="109"/>
      <c r="P477" s="109"/>
      <c r="Q477" s="109"/>
      <c r="R477" s="110"/>
      <c r="S477" s="110"/>
      <c r="T477" s="110"/>
      <c r="U477" s="110"/>
      <c r="V477" s="110"/>
      <c r="W477" s="110"/>
      <c r="X477" s="110"/>
      <c r="Y477" s="110"/>
      <c r="Z477" s="104"/>
      <c r="AA477" s="104"/>
      <c r="AB477" s="104"/>
      <c r="AC477" s="104"/>
      <c r="AD477" s="104"/>
      <c r="AE477" s="104"/>
      <c r="AF477" s="104"/>
      <c r="AG477" s="104" t="s">
        <v>135</v>
      </c>
      <c r="AH477" s="104">
        <v>0</v>
      </c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</row>
    <row r="478" spans="1:60" outlineLevel="2">
      <c r="A478" s="107"/>
      <c r="B478" s="108"/>
      <c r="C478" s="116" t="s">
        <v>348</v>
      </c>
      <c r="D478" s="111"/>
      <c r="E478" s="112">
        <v>4.3</v>
      </c>
      <c r="F478" s="110"/>
      <c r="G478" s="110"/>
      <c r="H478" s="110"/>
      <c r="I478" s="110"/>
      <c r="J478" s="110"/>
      <c r="K478" s="110"/>
      <c r="L478" s="110"/>
      <c r="M478" s="110"/>
      <c r="N478" s="109"/>
      <c r="O478" s="109"/>
      <c r="P478" s="109"/>
      <c r="Q478" s="109"/>
      <c r="R478" s="110"/>
      <c r="S478" s="110"/>
      <c r="T478" s="110"/>
      <c r="U478" s="110"/>
      <c r="V478" s="110"/>
      <c r="W478" s="110"/>
      <c r="X478" s="110"/>
      <c r="Y478" s="110"/>
      <c r="Z478" s="104"/>
      <c r="AA478" s="104"/>
      <c r="AB478" s="104"/>
      <c r="AC478" s="104"/>
      <c r="AD478" s="104"/>
      <c r="AE478" s="104"/>
      <c r="AF478" s="104"/>
      <c r="AG478" s="104" t="s">
        <v>135</v>
      </c>
      <c r="AH478" s="104">
        <v>0</v>
      </c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</row>
    <row r="479" spans="1:60" outlineLevel="2">
      <c r="A479" s="107"/>
      <c r="B479" s="108"/>
      <c r="C479" s="116" t="s">
        <v>349</v>
      </c>
      <c r="D479" s="111"/>
      <c r="E479" s="112">
        <v>12.64</v>
      </c>
      <c r="F479" s="110"/>
      <c r="G479" s="110"/>
      <c r="H479" s="110"/>
      <c r="I479" s="110"/>
      <c r="J479" s="110"/>
      <c r="K479" s="110"/>
      <c r="L479" s="110"/>
      <c r="M479" s="110"/>
      <c r="N479" s="109"/>
      <c r="O479" s="109"/>
      <c r="P479" s="109"/>
      <c r="Q479" s="109"/>
      <c r="R479" s="110"/>
      <c r="S479" s="110"/>
      <c r="T479" s="110"/>
      <c r="U479" s="110"/>
      <c r="V479" s="110"/>
      <c r="W479" s="110"/>
      <c r="X479" s="110"/>
      <c r="Y479" s="110"/>
      <c r="Z479" s="104"/>
      <c r="AA479" s="104"/>
      <c r="AB479" s="104"/>
      <c r="AC479" s="104"/>
      <c r="AD479" s="104"/>
      <c r="AE479" s="104"/>
      <c r="AF479" s="104"/>
      <c r="AG479" s="104" t="s">
        <v>135</v>
      </c>
      <c r="AH479" s="104">
        <v>0</v>
      </c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</row>
    <row r="480" spans="1:60" outlineLevel="2">
      <c r="A480" s="107"/>
      <c r="B480" s="108"/>
      <c r="C480" s="116" t="s">
        <v>350</v>
      </c>
      <c r="D480" s="111"/>
      <c r="E480" s="112">
        <v>71.239999999999995</v>
      </c>
      <c r="F480" s="110"/>
      <c r="G480" s="110"/>
      <c r="H480" s="110"/>
      <c r="I480" s="110"/>
      <c r="J480" s="110"/>
      <c r="K480" s="110"/>
      <c r="L480" s="110"/>
      <c r="M480" s="110"/>
      <c r="N480" s="109"/>
      <c r="O480" s="109"/>
      <c r="P480" s="109"/>
      <c r="Q480" s="109"/>
      <c r="R480" s="110"/>
      <c r="S480" s="110"/>
      <c r="T480" s="110"/>
      <c r="U480" s="110"/>
      <c r="V480" s="110"/>
      <c r="W480" s="110"/>
      <c r="X480" s="110"/>
      <c r="Y480" s="110"/>
      <c r="Z480" s="104"/>
      <c r="AA480" s="104"/>
      <c r="AB480" s="104"/>
      <c r="AC480" s="104"/>
      <c r="AD480" s="104"/>
      <c r="AE480" s="104"/>
      <c r="AF480" s="104"/>
      <c r="AG480" s="104" t="s">
        <v>135</v>
      </c>
      <c r="AH480" s="104">
        <v>0</v>
      </c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</row>
    <row r="481" spans="1:60" outlineLevel="2">
      <c r="A481" s="107"/>
      <c r="B481" s="108"/>
      <c r="C481" s="116" t="s">
        <v>351</v>
      </c>
      <c r="D481" s="111"/>
      <c r="E481" s="112">
        <v>36.729999999999997</v>
      </c>
      <c r="F481" s="110"/>
      <c r="G481" s="110"/>
      <c r="H481" s="110"/>
      <c r="I481" s="110"/>
      <c r="J481" s="110"/>
      <c r="K481" s="110"/>
      <c r="L481" s="110"/>
      <c r="M481" s="110"/>
      <c r="N481" s="109"/>
      <c r="O481" s="109"/>
      <c r="P481" s="109"/>
      <c r="Q481" s="109"/>
      <c r="R481" s="110"/>
      <c r="S481" s="110"/>
      <c r="T481" s="110"/>
      <c r="U481" s="110"/>
      <c r="V481" s="110"/>
      <c r="W481" s="110"/>
      <c r="X481" s="110"/>
      <c r="Y481" s="110"/>
      <c r="Z481" s="104"/>
      <c r="AA481" s="104"/>
      <c r="AB481" s="104"/>
      <c r="AC481" s="104"/>
      <c r="AD481" s="104"/>
      <c r="AE481" s="104"/>
      <c r="AF481" s="104"/>
      <c r="AG481" s="104" t="s">
        <v>135</v>
      </c>
      <c r="AH481" s="104">
        <v>0</v>
      </c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</row>
    <row r="482" spans="1:60" outlineLevel="2">
      <c r="A482" s="107"/>
      <c r="B482" s="108"/>
      <c r="C482" s="116" t="s">
        <v>352</v>
      </c>
      <c r="D482" s="111"/>
      <c r="E482" s="112">
        <v>13.72</v>
      </c>
      <c r="F482" s="110"/>
      <c r="G482" s="110"/>
      <c r="H482" s="110"/>
      <c r="I482" s="110"/>
      <c r="J482" s="110"/>
      <c r="K482" s="110"/>
      <c r="L482" s="110"/>
      <c r="M482" s="110"/>
      <c r="N482" s="109"/>
      <c r="O482" s="109"/>
      <c r="P482" s="109"/>
      <c r="Q482" s="109"/>
      <c r="R482" s="110"/>
      <c r="S482" s="110"/>
      <c r="T482" s="110"/>
      <c r="U482" s="110"/>
      <c r="V482" s="110"/>
      <c r="W482" s="110"/>
      <c r="X482" s="110"/>
      <c r="Y482" s="110"/>
      <c r="Z482" s="104"/>
      <c r="AA482" s="104"/>
      <c r="AB482" s="104"/>
      <c r="AC482" s="104"/>
      <c r="AD482" s="104"/>
      <c r="AE482" s="104"/>
      <c r="AF482" s="104"/>
      <c r="AG482" s="104" t="s">
        <v>135</v>
      </c>
      <c r="AH482" s="104">
        <v>0</v>
      </c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</row>
    <row r="483" spans="1:60" outlineLevel="2">
      <c r="A483" s="107"/>
      <c r="B483" s="108"/>
      <c r="C483" s="116" t="s">
        <v>353</v>
      </c>
      <c r="D483" s="111"/>
      <c r="E483" s="112">
        <v>9.1</v>
      </c>
      <c r="F483" s="110"/>
      <c r="G483" s="110"/>
      <c r="H483" s="110"/>
      <c r="I483" s="110"/>
      <c r="J483" s="110"/>
      <c r="K483" s="110"/>
      <c r="L483" s="110"/>
      <c r="M483" s="110"/>
      <c r="N483" s="109"/>
      <c r="O483" s="109"/>
      <c r="P483" s="109"/>
      <c r="Q483" s="109"/>
      <c r="R483" s="110"/>
      <c r="S483" s="110"/>
      <c r="T483" s="110"/>
      <c r="U483" s="110"/>
      <c r="V483" s="110"/>
      <c r="W483" s="110"/>
      <c r="X483" s="110"/>
      <c r="Y483" s="110"/>
      <c r="Z483" s="104"/>
      <c r="AA483" s="104"/>
      <c r="AB483" s="104"/>
      <c r="AC483" s="104"/>
      <c r="AD483" s="104"/>
      <c r="AE483" s="104"/>
      <c r="AF483" s="104"/>
      <c r="AG483" s="104" t="s">
        <v>135</v>
      </c>
      <c r="AH483" s="104">
        <v>0</v>
      </c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</row>
    <row r="484" spans="1:60" outlineLevel="2">
      <c r="A484" s="107"/>
      <c r="B484" s="108"/>
      <c r="C484" s="116" t="s">
        <v>354</v>
      </c>
      <c r="D484" s="111"/>
      <c r="E484" s="112">
        <v>13.72</v>
      </c>
      <c r="F484" s="110"/>
      <c r="G484" s="110"/>
      <c r="H484" s="110"/>
      <c r="I484" s="110"/>
      <c r="J484" s="110"/>
      <c r="K484" s="110"/>
      <c r="L484" s="110"/>
      <c r="M484" s="110"/>
      <c r="N484" s="109"/>
      <c r="O484" s="109"/>
      <c r="P484" s="109"/>
      <c r="Q484" s="109"/>
      <c r="R484" s="110"/>
      <c r="S484" s="110"/>
      <c r="T484" s="110"/>
      <c r="U484" s="110"/>
      <c r="V484" s="110"/>
      <c r="W484" s="110"/>
      <c r="X484" s="110"/>
      <c r="Y484" s="110"/>
      <c r="Z484" s="104"/>
      <c r="AA484" s="104"/>
      <c r="AB484" s="104"/>
      <c r="AC484" s="104"/>
      <c r="AD484" s="104"/>
      <c r="AE484" s="104"/>
      <c r="AF484" s="104"/>
      <c r="AG484" s="104" t="s">
        <v>135</v>
      </c>
      <c r="AH484" s="104">
        <v>0</v>
      </c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</row>
    <row r="485" spans="1:60" outlineLevel="2">
      <c r="A485" s="107"/>
      <c r="B485" s="108"/>
      <c r="C485" s="116" t="s">
        <v>1526</v>
      </c>
      <c r="D485" s="111"/>
      <c r="E485" s="112">
        <v>70</v>
      </c>
      <c r="F485" s="110"/>
      <c r="G485" s="110"/>
      <c r="H485" s="110"/>
      <c r="I485" s="110"/>
      <c r="J485" s="110"/>
      <c r="K485" s="110"/>
      <c r="L485" s="110"/>
      <c r="M485" s="110"/>
      <c r="N485" s="109"/>
      <c r="O485" s="109"/>
      <c r="P485" s="109"/>
      <c r="Q485" s="109"/>
      <c r="R485" s="110"/>
      <c r="S485" s="110"/>
      <c r="T485" s="110"/>
      <c r="U485" s="110"/>
      <c r="V485" s="110"/>
      <c r="W485" s="110"/>
      <c r="X485" s="110"/>
      <c r="Y485" s="110"/>
      <c r="Z485" s="104"/>
      <c r="AA485" s="104"/>
      <c r="AB485" s="104"/>
      <c r="AC485" s="104"/>
      <c r="AD485" s="104"/>
      <c r="AE485" s="104"/>
      <c r="AF485" s="104"/>
      <c r="AG485" s="104" t="s">
        <v>135</v>
      </c>
      <c r="AH485" s="104">
        <v>0</v>
      </c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</row>
    <row r="486" spans="1:60">
      <c r="A486" s="167">
        <v>108</v>
      </c>
      <c r="B486" s="168" t="s">
        <v>498</v>
      </c>
      <c r="C486" s="169" t="s">
        <v>499</v>
      </c>
      <c r="D486" s="170" t="s">
        <v>164</v>
      </c>
      <c r="E486" s="171">
        <v>881.26</v>
      </c>
      <c r="F486" s="347"/>
      <c r="G486" s="172">
        <f>F486*E486</f>
        <v>0</v>
      </c>
      <c r="H486" s="110">
        <v>25.08</v>
      </c>
      <c r="I486" s="110">
        <v>22102.000799999998</v>
      </c>
      <c r="J486" s="110">
        <v>27.22</v>
      </c>
      <c r="K486" s="110">
        <v>23987.897199999999</v>
      </c>
      <c r="L486" s="110">
        <v>21</v>
      </c>
      <c r="M486" s="110">
        <v>55768.779000000002</v>
      </c>
      <c r="N486" s="109">
        <v>2.1000000000000001E-4</v>
      </c>
      <c r="O486" s="109">
        <v>0.1850646</v>
      </c>
      <c r="P486" s="109">
        <v>0</v>
      </c>
      <c r="Q486" s="109">
        <v>0</v>
      </c>
      <c r="R486" s="110"/>
      <c r="S486" s="110" t="s">
        <v>130</v>
      </c>
      <c r="T486" s="110" t="s">
        <v>131</v>
      </c>
      <c r="U486" s="110">
        <v>0.05</v>
      </c>
      <c r="V486" s="110">
        <v>44.063000000000002</v>
      </c>
      <c r="W486" s="110"/>
      <c r="X486" s="110" t="s">
        <v>132</v>
      </c>
      <c r="Y486" s="110" t="s">
        <v>133</v>
      </c>
      <c r="Z486" s="104"/>
      <c r="AA486" s="104"/>
      <c r="AB486" s="104"/>
      <c r="AC486" s="104"/>
      <c r="AD486" s="104"/>
      <c r="AE486" s="104"/>
      <c r="AF486" s="104"/>
      <c r="AG486" s="104" t="s">
        <v>134</v>
      </c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</row>
    <row r="487" spans="1:60" outlineLevel="1">
      <c r="A487" s="107"/>
      <c r="B487" s="108"/>
      <c r="C487" s="116" t="s">
        <v>195</v>
      </c>
      <c r="D487" s="111"/>
      <c r="E487" s="112">
        <v>29.01</v>
      </c>
      <c r="F487" s="110"/>
      <c r="G487" s="110"/>
      <c r="H487" s="110"/>
      <c r="I487" s="110"/>
      <c r="J487" s="110"/>
      <c r="K487" s="110"/>
      <c r="L487" s="110"/>
      <c r="M487" s="110"/>
      <c r="N487" s="109"/>
      <c r="O487" s="109"/>
      <c r="P487" s="109"/>
      <c r="Q487" s="109"/>
      <c r="R487" s="110"/>
      <c r="S487" s="110"/>
      <c r="T487" s="110"/>
      <c r="U487" s="110"/>
      <c r="V487" s="110"/>
      <c r="W487" s="110"/>
      <c r="X487" s="110"/>
      <c r="Y487" s="110"/>
      <c r="Z487" s="104"/>
      <c r="AA487" s="104"/>
      <c r="AB487" s="104"/>
      <c r="AC487" s="104"/>
      <c r="AD487" s="104"/>
      <c r="AE487" s="104"/>
      <c r="AF487" s="104"/>
      <c r="AG487" s="104" t="s">
        <v>135</v>
      </c>
      <c r="AH487" s="104">
        <v>0</v>
      </c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</row>
    <row r="488" spans="1:60" outlineLevel="2">
      <c r="A488" s="107"/>
      <c r="B488" s="108"/>
      <c r="C488" s="116" t="s">
        <v>500</v>
      </c>
      <c r="D488" s="111"/>
      <c r="E488" s="112">
        <v>264.45</v>
      </c>
      <c r="F488" s="110"/>
      <c r="G488" s="110"/>
      <c r="H488" s="110"/>
      <c r="I488" s="110"/>
      <c r="J488" s="110"/>
      <c r="K488" s="110"/>
      <c r="L488" s="110"/>
      <c r="M488" s="110"/>
      <c r="N488" s="109"/>
      <c r="O488" s="109"/>
      <c r="P488" s="109"/>
      <c r="Q488" s="109"/>
      <c r="R488" s="110"/>
      <c r="S488" s="110"/>
      <c r="T488" s="110"/>
      <c r="U488" s="110"/>
      <c r="V488" s="110"/>
      <c r="W488" s="110"/>
      <c r="X488" s="110"/>
      <c r="Y488" s="110"/>
      <c r="Z488" s="104"/>
      <c r="AA488" s="104"/>
      <c r="AB488" s="104"/>
      <c r="AC488" s="104"/>
      <c r="AD488" s="104"/>
      <c r="AE488" s="104"/>
      <c r="AF488" s="104"/>
      <c r="AG488" s="104" t="s">
        <v>135</v>
      </c>
      <c r="AH488" s="104">
        <v>0</v>
      </c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</row>
    <row r="489" spans="1:60" outlineLevel="2">
      <c r="A489" s="107"/>
      <c r="B489" s="108"/>
      <c r="C489" s="116" t="s">
        <v>197</v>
      </c>
      <c r="D489" s="111"/>
      <c r="E489" s="112">
        <v>8.41</v>
      </c>
      <c r="F489" s="110"/>
      <c r="G489" s="110"/>
      <c r="H489" s="110"/>
      <c r="I489" s="110"/>
      <c r="J489" s="110"/>
      <c r="K489" s="110"/>
      <c r="L489" s="110"/>
      <c r="M489" s="110"/>
      <c r="N489" s="109"/>
      <c r="O489" s="109"/>
      <c r="P489" s="109"/>
      <c r="Q489" s="109"/>
      <c r="R489" s="110"/>
      <c r="S489" s="110"/>
      <c r="T489" s="110"/>
      <c r="U489" s="110"/>
      <c r="V489" s="110"/>
      <c r="W489" s="110"/>
      <c r="X489" s="110"/>
      <c r="Y489" s="110"/>
      <c r="Z489" s="104"/>
      <c r="AA489" s="104"/>
      <c r="AB489" s="104"/>
      <c r="AC489" s="104"/>
      <c r="AD489" s="104"/>
      <c r="AE489" s="104"/>
      <c r="AF489" s="104"/>
      <c r="AG489" s="104" t="s">
        <v>135</v>
      </c>
      <c r="AH489" s="104">
        <v>0</v>
      </c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</row>
    <row r="490" spans="1:60" outlineLevel="2">
      <c r="A490" s="107"/>
      <c r="B490" s="108"/>
      <c r="C490" s="116" t="s">
        <v>198</v>
      </c>
      <c r="D490" s="111"/>
      <c r="E490" s="112">
        <v>3.19</v>
      </c>
      <c r="F490" s="110"/>
      <c r="G490" s="110"/>
      <c r="H490" s="110"/>
      <c r="I490" s="110"/>
      <c r="J490" s="110"/>
      <c r="K490" s="110"/>
      <c r="L490" s="110"/>
      <c r="M490" s="110"/>
      <c r="N490" s="109"/>
      <c r="O490" s="109"/>
      <c r="P490" s="109"/>
      <c r="Q490" s="109"/>
      <c r="R490" s="110"/>
      <c r="S490" s="110"/>
      <c r="T490" s="110"/>
      <c r="U490" s="110"/>
      <c r="V490" s="110"/>
      <c r="W490" s="110"/>
      <c r="X490" s="110"/>
      <c r="Y490" s="110"/>
      <c r="Z490" s="104"/>
      <c r="AA490" s="104"/>
      <c r="AB490" s="104"/>
      <c r="AC490" s="104"/>
      <c r="AD490" s="104"/>
      <c r="AE490" s="104"/>
      <c r="AF490" s="104"/>
      <c r="AG490" s="104" t="s">
        <v>135</v>
      </c>
      <c r="AH490" s="104">
        <v>0</v>
      </c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</row>
    <row r="491" spans="1:60" outlineLevel="2">
      <c r="A491" s="107"/>
      <c r="B491" s="108"/>
      <c r="C491" s="116" t="s">
        <v>209</v>
      </c>
      <c r="D491" s="111"/>
      <c r="E491" s="112">
        <v>4.42</v>
      </c>
      <c r="F491" s="110"/>
      <c r="G491" s="110"/>
      <c r="H491" s="110"/>
      <c r="I491" s="110"/>
      <c r="J491" s="110"/>
      <c r="K491" s="110"/>
      <c r="L491" s="110"/>
      <c r="M491" s="110"/>
      <c r="N491" s="109"/>
      <c r="O491" s="109"/>
      <c r="P491" s="109"/>
      <c r="Q491" s="109"/>
      <c r="R491" s="110"/>
      <c r="S491" s="110"/>
      <c r="T491" s="110"/>
      <c r="U491" s="110"/>
      <c r="V491" s="110"/>
      <c r="W491" s="110"/>
      <c r="X491" s="110"/>
      <c r="Y491" s="110"/>
      <c r="Z491" s="104"/>
      <c r="AA491" s="104"/>
      <c r="AB491" s="104"/>
      <c r="AC491" s="104"/>
      <c r="AD491" s="104"/>
      <c r="AE491" s="104"/>
      <c r="AF491" s="104"/>
      <c r="AG491" s="104" t="s">
        <v>135</v>
      </c>
      <c r="AH491" s="104">
        <v>0</v>
      </c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</row>
    <row r="492" spans="1:60" outlineLevel="2">
      <c r="A492" s="107"/>
      <c r="B492" s="108"/>
      <c r="C492" s="116" t="s">
        <v>210</v>
      </c>
      <c r="D492" s="111"/>
      <c r="E492" s="112">
        <v>9.3699999999999992</v>
      </c>
      <c r="F492" s="110"/>
      <c r="G492" s="110"/>
      <c r="H492" s="110"/>
      <c r="I492" s="110"/>
      <c r="J492" s="110"/>
      <c r="K492" s="110"/>
      <c r="L492" s="110"/>
      <c r="M492" s="110"/>
      <c r="N492" s="109"/>
      <c r="O492" s="109"/>
      <c r="P492" s="109"/>
      <c r="Q492" s="109"/>
      <c r="R492" s="110"/>
      <c r="S492" s="110"/>
      <c r="T492" s="110"/>
      <c r="U492" s="110"/>
      <c r="V492" s="110"/>
      <c r="W492" s="110"/>
      <c r="X492" s="110"/>
      <c r="Y492" s="110"/>
      <c r="Z492" s="104"/>
      <c r="AA492" s="104"/>
      <c r="AB492" s="104"/>
      <c r="AC492" s="104"/>
      <c r="AD492" s="104"/>
      <c r="AE492" s="104"/>
      <c r="AF492" s="104"/>
      <c r="AG492" s="104" t="s">
        <v>135</v>
      </c>
      <c r="AH492" s="104">
        <v>0</v>
      </c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</row>
    <row r="493" spans="1:60" outlineLevel="2">
      <c r="A493" s="107"/>
      <c r="B493" s="108"/>
      <c r="C493" s="116" t="s">
        <v>211</v>
      </c>
      <c r="D493" s="111"/>
      <c r="E493" s="112">
        <v>2.77</v>
      </c>
      <c r="F493" s="110"/>
      <c r="G493" s="110"/>
      <c r="H493" s="110"/>
      <c r="I493" s="110"/>
      <c r="J493" s="110"/>
      <c r="K493" s="110"/>
      <c r="L493" s="110"/>
      <c r="M493" s="110"/>
      <c r="N493" s="109"/>
      <c r="O493" s="109"/>
      <c r="P493" s="109"/>
      <c r="Q493" s="109"/>
      <c r="R493" s="110"/>
      <c r="S493" s="110"/>
      <c r="T493" s="110"/>
      <c r="U493" s="110"/>
      <c r="V493" s="110"/>
      <c r="W493" s="110"/>
      <c r="X493" s="110"/>
      <c r="Y493" s="110"/>
      <c r="Z493" s="104"/>
      <c r="AA493" s="104"/>
      <c r="AB493" s="104"/>
      <c r="AC493" s="104"/>
      <c r="AD493" s="104"/>
      <c r="AE493" s="104"/>
      <c r="AF493" s="104"/>
      <c r="AG493" s="104" t="s">
        <v>135</v>
      </c>
      <c r="AH493" s="104">
        <v>0</v>
      </c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</row>
    <row r="494" spans="1:60" outlineLevel="2">
      <c r="A494" s="107"/>
      <c r="B494" s="108"/>
      <c r="C494" s="116" t="s">
        <v>212</v>
      </c>
      <c r="D494" s="111"/>
      <c r="E494" s="112">
        <v>8.67</v>
      </c>
      <c r="F494" s="110"/>
      <c r="G494" s="110"/>
      <c r="H494" s="110"/>
      <c r="I494" s="110"/>
      <c r="J494" s="110"/>
      <c r="K494" s="110"/>
      <c r="L494" s="110"/>
      <c r="M494" s="110"/>
      <c r="N494" s="109"/>
      <c r="O494" s="109"/>
      <c r="P494" s="109"/>
      <c r="Q494" s="109"/>
      <c r="R494" s="110"/>
      <c r="S494" s="110"/>
      <c r="T494" s="110"/>
      <c r="U494" s="110"/>
      <c r="V494" s="110"/>
      <c r="W494" s="110"/>
      <c r="X494" s="110"/>
      <c r="Y494" s="110"/>
      <c r="Z494" s="104"/>
      <c r="AA494" s="104"/>
      <c r="AB494" s="104"/>
      <c r="AC494" s="104"/>
      <c r="AD494" s="104"/>
      <c r="AE494" s="104"/>
      <c r="AF494" s="104"/>
      <c r="AG494" s="104" t="s">
        <v>135</v>
      </c>
      <c r="AH494" s="104">
        <v>0</v>
      </c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</row>
    <row r="495" spans="1:60" outlineLevel="2">
      <c r="A495" s="107"/>
      <c r="B495" s="108"/>
      <c r="C495" s="116" t="s">
        <v>213</v>
      </c>
      <c r="D495" s="111"/>
      <c r="E495" s="112">
        <v>4.93</v>
      </c>
      <c r="F495" s="110"/>
      <c r="G495" s="110"/>
      <c r="H495" s="110"/>
      <c r="I495" s="110"/>
      <c r="J495" s="110"/>
      <c r="K495" s="110"/>
      <c r="L495" s="110"/>
      <c r="M495" s="110"/>
      <c r="N495" s="109"/>
      <c r="O495" s="109"/>
      <c r="P495" s="109"/>
      <c r="Q495" s="109"/>
      <c r="R495" s="110"/>
      <c r="S495" s="110"/>
      <c r="T495" s="110"/>
      <c r="U495" s="110"/>
      <c r="V495" s="110"/>
      <c r="W495" s="110"/>
      <c r="X495" s="110"/>
      <c r="Y495" s="110"/>
      <c r="Z495" s="104"/>
      <c r="AA495" s="104"/>
      <c r="AB495" s="104"/>
      <c r="AC495" s="104"/>
      <c r="AD495" s="104"/>
      <c r="AE495" s="104"/>
      <c r="AF495" s="104"/>
      <c r="AG495" s="104" t="s">
        <v>135</v>
      </c>
      <c r="AH495" s="104">
        <v>0</v>
      </c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</row>
    <row r="496" spans="1:60" outlineLevel="2">
      <c r="A496" s="107"/>
      <c r="B496" s="108"/>
      <c r="C496" s="116" t="s">
        <v>199</v>
      </c>
      <c r="D496" s="111"/>
      <c r="E496" s="112">
        <v>2.4700000000000002</v>
      </c>
      <c r="F496" s="110"/>
      <c r="G496" s="110"/>
      <c r="H496" s="110"/>
      <c r="I496" s="110"/>
      <c r="J496" s="110"/>
      <c r="K496" s="110"/>
      <c r="L496" s="110"/>
      <c r="M496" s="110"/>
      <c r="N496" s="109"/>
      <c r="O496" s="109"/>
      <c r="P496" s="109"/>
      <c r="Q496" s="109"/>
      <c r="R496" s="110"/>
      <c r="S496" s="110"/>
      <c r="T496" s="110"/>
      <c r="U496" s="110"/>
      <c r="V496" s="110"/>
      <c r="W496" s="110"/>
      <c r="X496" s="110"/>
      <c r="Y496" s="110"/>
      <c r="Z496" s="104"/>
      <c r="AA496" s="104"/>
      <c r="AB496" s="104"/>
      <c r="AC496" s="104"/>
      <c r="AD496" s="104"/>
      <c r="AE496" s="104"/>
      <c r="AF496" s="104"/>
      <c r="AG496" s="104" t="s">
        <v>135</v>
      </c>
      <c r="AH496" s="104">
        <v>0</v>
      </c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</row>
    <row r="497" spans="1:60" outlineLevel="2">
      <c r="A497" s="107"/>
      <c r="B497" s="108"/>
      <c r="C497" s="116" t="s">
        <v>200</v>
      </c>
      <c r="D497" s="111"/>
      <c r="E497" s="112">
        <v>3.19</v>
      </c>
      <c r="F497" s="110"/>
      <c r="G497" s="110"/>
      <c r="H497" s="110"/>
      <c r="I497" s="110"/>
      <c r="J497" s="110"/>
      <c r="K497" s="110"/>
      <c r="L497" s="110"/>
      <c r="M497" s="110"/>
      <c r="N497" s="109"/>
      <c r="O497" s="109"/>
      <c r="P497" s="109"/>
      <c r="Q497" s="109"/>
      <c r="R497" s="110"/>
      <c r="S497" s="110"/>
      <c r="T497" s="110"/>
      <c r="U497" s="110"/>
      <c r="V497" s="110"/>
      <c r="W497" s="110"/>
      <c r="X497" s="110"/>
      <c r="Y497" s="110"/>
      <c r="Z497" s="104"/>
      <c r="AA497" s="104"/>
      <c r="AB497" s="104"/>
      <c r="AC497" s="104"/>
      <c r="AD497" s="104"/>
      <c r="AE497" s="104"/>
      <c r="AF497" s="104"/>
      <c r="AG497" s="104" t="s">
        <v>135</v>
      </c>
      <c r="AH497" s="104">
        <v>0</v>
      </c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</row>
    <row r="498" spans="1:60" outlineLevel="2">
      <c r="A498" s="107"/>
      <c r="B498" s="108"/>
      <c r="C498" s="116" t="s">
        <v>201</v>
      </c>
      <c r="D498" s="111"/>
      <c r="E498" s="112">
        <v>19.25</v>
      </c>
      <c r="F498" s="110"/>
      <c r="G498" s="110"/>
      <c r="H498" s="110"/>
      <c r="I498" s="110"/>
      <c r="J498" s="110"/>
      <c r="K498" s="110"/>
      <c r="L498" s="110"/>
      <c r="M498" s="110"/>
      <c r="N498" s="109"/>
      <c r="O498" s="109"/>
      <c r="P498" s="109"/>
      <c r="Q498" s="109"/>
      <c r="R498" s="110"/>
      <c r="S498" s="110"/>
      <c r="T498" s="110"/>
      <c r="U498" s="110"/>
      <c r="V498" s="110"/>
      <c r="W498" s="110"/>
      <c r="X498" s="110"/>
      <c r="Y498" s="110"/>
      <c r="Z498" s="104"/>
      <c r="AA498" s="104"/>
      <c r="AB498" s="104"/>
      <c r="AC498" s="104"/>
      <c r="AD498" s="104"/>
      <c r="AE498" s="104"/>
      <c r="AF498" s="104"/>
      <c r="AG498" s="104" t="s">
        <v>135</v>
      </c>
      <c r="AH498" s="104">
        <v>0</v>
      </c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</row>
    <row r="499" spans="1:60" outlineLevel="2">
      <c r="A499" s="107"/>
      <c r="B499" s="108"/>
      <c r="C499" s="116" t="s">
        <v>202</v>
      </c>
      <c r="D499" s="111"/>
      <c r="E499" s="112">
        <v>17.07</v>
      </c>
      <c r="F499" s="110"/>
      <c r="G499" s="110"/>
      <c r="H499" s="110"/>
      <c r="I499" s="110"/>
      <c r="J499" s="110"/>
      <c r="K499" s="110"/>
      <c r="L499" s="110"/>
      <c r="M499" s="110"/>
      <c r="N499" s="109"/>
      <c r="O499" s="109"/>
      <c r="P499" s="109"/>
      <c r="Q499" s="109"/>
      <c r="R499" s="110"/>
      <c r="S499" s="110"/>
      <c r="T499" s="110"/>
      <c r="U499" s="110"/>
      <c r="V499" s="110"/>
      <c r="W499" s="110"/>
      <c r="X499" s="110"/>
      <c r="Y499" s="110"/>
      <c r="Z499" s="104"/>
      <c r="AA499" s="104"/>
      <c r="AB499" s="104"/>
      <c r="AC499" s="104"/>
      <c r="AD499" s="104"/>
      <c r="AE499" s="104"/>
      <c r="AF499" s="104"/>
      <c r="AG499" s="104" t="s">
        <v>135</v>
      </c>
      <c r="AH499" s="104">
        <v>0</v>
      </c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</row>
    <row r="500" spans="1:60" outlineLevel="2">
      <c r="A500" s="107"/>
      <c r="B500" s="108"/>
      <c r="C500" s="116" t="s">
        <v>203</v>
      </c>
      <c r="D500" s="111"/>
      <c r="E500" s="112">
        <v>16.940000000000001</v>
      </c>
      <c r="F500" s="110"/>
      <c r="G500" s="110"/>
      <c r="H500" s="110"/>
      <c r="I500" s="110"/>
      <c r="J500" s="110"/>
      <c r="K500" s="110"/>
      <c r="L500" s="110"/>
      <c r="M500" s="110"/>
      <c r="N500" s="109"/>
      <c r="O500" s="109"/>
      <c r="P500" s="109"/>
      <c r="Q500" s="109"/>
      <c r="R500" s="110"/>
      <c r="S500" s="110"/>
      <c r="T500" s="110"/>
      <c r="U500" s="110"/>
      <c r="V500" s="110"/>
      <c r="W500" s="110"/>
      <c r="X500" s="110"/>
      <c r="Y500" s="110"/>
      <c r="Z500" s="104"/>
      <c r="AA500" s="104"/>
      <c r="AB500" s="104"/>
      <c r="AC500" s="104"/>
      <c r="AD500" s="104"/>
      <c r="AE500" s="104"/>
      <c r="AF500" s="104"/>
      <c r="AG500" s="104" t="s">
        <v>135</v>
      </c>
      <c r="AH500" s="104">
        <v>0</v>
      </c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</row>
    <row r="501" spans="1:60" outlineLevel="2">
      <c r="A501" s="107"/>
      <c r="B501" s="108"/>
      <c r="C501" s="116" t="s">
        <v>205</v>
      </c>
      <c r="D501" s="111"/>
      <c r="E501" s="112">
        <v>4.4400000000000004</v>
      </c>
      <c r="F501" s="110"/>
      <c r="G501" s="110"/>
      <c r="H501" s="110"/>
      <c r="I501" s="110"/>
      <c r="J501" s="110"/>
      <c r="K501" s="110"/>
      <c r="L501" s="110"/>
      <c r="M501" s="110"/>
      <c r="N501" s="109"/>
      <c r="O501" s="109"/>
      <c r="P501" s="109"/>
      <c r="Q501" s="109"/>
      <c r="R501" s="110"/>
      <c r="S501" s="110"/>
      <c r="T501" s="110"/>
      <c r="U501" s="110"/>
      <c r="V501" s="110"/>
      <c r="W501" s="110"/>
      <c r="X501" s="110"/>
      <c r="Y501" s="110"/>
      <c r="Z501" s="104"/>
      <c r="AA501" s="104"/>
      <c r="AB501" s="104"/>
      <c r="AC501" s="104"/>
      <c r="AD501" s="104"/>
      <c r="AE501" s="104"/>
      <c r="AF501" s="104"/>
      <c r="AG501" s="104" t="s">
        <v>135</v>
      </c>
      <c r="AH501" s="104">
        <v>0</v>
      </c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</row>
    <row r="502" spans="1:60" outlineLevel="2">
      <c r="A502" s="107"/>
      <c r="B502" s="108"/>
      <c r="C502" s="116" t="s">
        <v>501</v>
      </c>
      <c r="D502" s="111"/>
      <c r="E502" s="112">
        <v>93.04</v>
      </c>
      <c r="F502" s="110"/>
      <c r="G502" s="110"/>
      <c r="H502" s="110"/>
      <c r="I502" s="110"/>
      <c r="J502" s="110"/>
      <c r="K502" s="110"/>
      <c r="L502" s="110"/>
      <c r="M502" s="110"/>
      <c r="N502" s="109"/>
      <c r="O502" s="109"/>
      <c r="P502" s="109"/>
      <c r="Q502" s="109"/>
      <c r="R502" s="110"/>
      <c r="S502" s="110"/>
      <c r="T502" s="110"/>
      <c r="U502" s="110"/>
      <c r="V502" s="110"/>
      <c r="W502" s="110"/>
      <c r="X502" s="110"/>
      <c r="Y502" s="110"/>
      <c r="Z502" s="104"/>
      <c r="AA502" s="104"/>
      <c r="AB502" s="104"/>
      <c r="AC502" s="104"/>
      <c r="AD502" s="104"/>
      <c r="AE502" s="104"/>
      <c r="AF502" s="104"/>
      <c r="AG502" s="104" t="s">
        <v>135</v>
      </c>
      <c r="AH502" s="104">
        <v>0</v>
      </c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</row>
    <row r="503" spans="1:60" outlineLevel="2">
      <c r="A503" s="107"/>
      <c r="B503" s="108"/>
      <c r="C503" s="116" t="s">
        <v>502</v>
      </c>
      <c r="D503" s="111"/>
      <c r="E503" s="112">
        <v>52.22</v>
      </c>
      <c r="F503" s="110"/>
      <c r="G503" s="110"/>
      <c r="H503" s="110"/>
      <c r="I503" s="110"/>
      <c r="J503" s="110"/>
      <c r="K503" s="110"/>
      <c r="L503" s="110"/>
      <c r="M503" s="110"/>
      <c r="N503" s="109"/>
      <c r="O503" s="109"/>
      <c r="P503" s="109"/>
      <c r="Q503" s="109"/>
      <c r="R503" s="110"/>
      <c r="S503" s="110"/>
      <c r="T503" s="110"/>
      <c r="U503" s="110"/>
      <c r="V503" s="110"/>
      <c r="W503" s="110"/>
      <c r="X503" s="110"/>
      <c r="Y503" s="110"/>
      <c r="Z503" s="104"/>
      <c r="AA503" s="104"/>
      <c r="AB503" s="104"/>
      <c r="AC503" s="104"/>
      <c r="AD503" s="104"/>
      <c r="AE503" s="104"/>
      <c r="AF503" s="104"/>
      <c r="AG503" s="104" t="s">
        <v>135</v>
      </c>
      <c r="AH503" s="104">
        <v>0</v>
      </c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</row>
    <row r="504" spans="1:60" outlineLevel="2">
      <c r="A504" s="107"/>
      <c r="B504" s="108"/>
      <c r="C504" s="116" t="s">
        <v>503</v>
      </c>
      <c r="D504" s="111"/>
      <c r="E504" s="112">
        <v>12.64</v>
      </c>
      <c r="F504" s="110"/>
      <c r="G504" s="110"/>
      <c r="H504" s="110"/>
      <c r="I504" s="110"/>
      <c r="J504" s="110"/>
      <c r="K504" s="110"/>
      <c r="L504" s="110"/>
      <c r="M504" s="110"/>
      <c r="N504" s="109"/>
      <c r="O504" s="109"/>
      <c r="P504" s="109"/>
      <c r="Q504" s="109"/>
      <c r="R504" s="110"/>
      <c r="S504" s="110"/>
      <c r="T504" s="110"/>
      <c r="U504" s="110"/>
      <c r="V504" s="110"/>
      <c r="W504" s="110"/>
      <c r="X504" s="110"/>
      <c r="Y504" s="110"/>
      <c r="Z504" s="104"/>
      <c r="AA504" s="104"/>
      <c r="AB504" s="104"/>
      <c r="AC504" s="104"/>
      <c r="AD504" s="104"/>
      <c r="AE504" s="104"/>
      <c r="AF504" s="104"/>
      <c r="AG504" s="104" t="s">
        <v>135</v>
      </c>
      <c r="AH504" s="104">
        <v>0</v>
      </c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</row>
    <row r="505" spans="1:60" outlineLevel="2">
      <c r="A505" s="107"/>
      <c r="B505" s="108"/>
      <c r="C505" s="116" t="s">
        <v>504</v>
      </c>
      <c r="D505" s="111"/>
      <c r="E505" s="112">
        <v>4.45</v>
      </c>
      <c r="F505" s="110"/>
      <c r="G505" s="110"/>
      <c r="H505" s="110"/>
      <c r="I505" s="110"/>
      <c r="J505" s="110"/>
      <c r="K505" s="110"/>
      <c r="L505" s="110"/>
      <c r="M505" s="110"/>
      <c r="N505" s="109"/>
      <c r="O505" s="109"/>
      <c r="P505" s="109"/>
      <c r="Q505" s="109"/>
      <c r="R505" s="110"/>
      <c r="S505" s="110"/>
      <c r="T505" s="110"/>
      <c r="U505" s="110"/>
      <c r="V505" s="110"/>
      <c r="W505" s="110"/>
      <c r="X505" s="110"/>
      <c r="Y505" s="110"/>
      <c r="Z505" s="104"/>
      <c r="AA505" s="104"/>
      <c r="AB505" s="104"/>
      <c r="AC505" s="104"/>
      <c r="AD505" s="104"/>
      <c r="AE505" s="104"/>
      <c r="AF505" s="104"/>
      <c r="AG505" s="104" t="s">
        <v>135</v>
      </c>
      <c r="AH505" s="104">
        <v>0</v>
      </c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</row>
    <row r="506" spans="1:60" outlineLevel="2">
      <c r="A506" s="107"/>
      <c r="B506" s="108"/>
      <c r="C506" s="116" t="s">
        <v>505</v>
      </c>
      <c r="D506" s="111"/>
      <c r="E506" s="112">
        <v>4.29</v>
      </c>
      <c r="F506" s="110"/>
      <c r="G506" s="110"/>
      <c r="H506" s="110"/>
      <c r="I506" s="110"/>
      <c r="J506" s="110"/>
      <c r="K506" s="110"/>
      <c r="L506" s="110"/>
      <c r="M506" s="110"/>
      <c r="N506" s="109"/>
      <c r="O506" s="109"/>
      <c r="P506" s="109"/>
      <c r="Q506" s="109"/>
      <c r="R506" s="110"/>
      <c r="S506" s="110"/>
      <c r="T506" s="110"/>
      <c r="U506" s="110"/>
      <c r="V506" s="110"/>
      <c r="W506" s="110"/>
      <c r="X506" s="110"/>
      <c r="Y506" s="110"/>
      <c r="Z506" s="104"/>
      <c r="AA506" s="104"/>
      <c r="AB506" s="104"/>
      <c r="AC506" s="104"/>
      <c r="AD506" s="104"/>
      <c r="AE506" s="104"/>
      <c r="AF506" s="104"/>
      <c r="AG506" s="104" t="s">
        <v>135</v>
      </c>
      <c r="AH506" s="104">
        <v>0</v>
      </c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</row>
    <row r="507" spans="1:60" outlineLevel="2">
      <c r="A507" s="107"/>
      <c r="B507" s="108"/>
      <c r="C507" s="116" t="s">
        <v>349</v>
      </c>
      <c r="D507" s="111"/>
      <c r="E507" s="112">
        <v>12.64</v>
      </c>
      <c r="F507" s="110"/>
      <c r="G507" s="110"/>
      <c r="H507" s="110"/>
      <c r="I507" s="110"/>
      <c r="J507" s="110"/>
      <c r="K507" s="110"/>
      <c r="L507" s="110"/>
      <c r="M507" s="110"/>
      <c r="N507" s="109"/>
      <c r="O507" s="109"/>
      <c r="P507" s="109"/>
      <c r="Q507" s="109"/>
      <c r="R507" s="110"/>
      <c r="S507" s="110"/>
      <c r="T507" s="110"/>
      <c r="U507" s="110"/>
      <c r="V507" s="110"/>
      <c r="W507" s="110"/>
      <c r="X507" s="110"/>
      <c r="Y507" s="110"/>
      <c r="Z507" s="104"/>
      <c r="AA507" s="104"/>
      <c r="AB507" s="104"/>
      <c r="AC507" s="104"/>
      <c r="AD507" s="104"/>
      <c r="AE507" s="104"/>
      <c r="AF507" s="104"/>
      <c r="AG507" s="104" t="s">
        <v>135</v>
      </c>
      <c r="AH507" s="104">
        <v>0</v>
      </c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</row>
    <row r="508" spans="1:60" outlineLevel="2">
      <c r="A508" s="107"/>
      <c r="B508" s="108"/>
      <c r="C508" s="116" t="s">
        <v>506</v>
      </c>
      <c r="D508" s="111"/>
      <c r="E508" s="112">
        <v>52.21</v>
      </c>
      <c r="F508" s="110"/>
      <c r="G508" s="110"/>
      <c r="H508" s="110"/>
      <c r="I508" s="110"/>
      <c r="J508" s="110"/>
      <c r="K508" s="110"/>
      <c r="L508" s="110"/>
      <c r="M508" s="110"/>
      <c r="N508" s="109"/>
      <c r="O508" s="109"/>
      <c r="P508" s="109"/>
      <c r="Q508" s="109"/>
      <c r="R508" s="110"/>
      <c r="S508" s="110"/>
      <c r="T508" s="110"/>
      <c r="U508" s="110"/>
      <c r="V508" s="110"/>
      <c r="W508" s="110"/>
      <c r="X508" s="110"/>
      <c r="Y508" s="110"/>
      <c r="Z508" s="104"/>
      <c r="AA508" s="104"/>
      <c r="AB508" s="104"/>
      <c r="AC508" s="104"/>
      <c r="AD508" s="104"/>
      <c r="AE508" s="104"/>
      <c r="AF508" s="104"/>
      <c r="AG508" s="104" t="s">
        <v>135</v>
      </c>
      <c r="AH508" s="104">
        <v>0</v>
      </c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</row>
    <row r="509" spans="1:60" outlineLevel="2">
      <c r="A509" s="107"/>
      <c r="B509" s="108"/>
      <c r="C509" s="116" t="s">
        <v>507</v>
      </c>
      <c r="D509" s="111"/>
      <c r="E509" s="112">
        <v>29.32</v>
      </c>
      <c r="F509" s="110"/>
      <c r="G509" s="110"/>
      <c r="H509" s="110"/>
      <c r="I509" s="110"/>
      <c r="J509" s="110"/>
      <c r="K509" s="110"/>
      <c r="L509" s="110"/>
      <c r="M509" s="110"/>
      <c r="N509" s="109"/>
      <c r="O509" s="109"/>
      <c r="P509" s="109"/>
      <c r="Q509" s="109"/>
      <c r="R509" s="110"/>
      <c r="S509" s="110"/>
      <c r="T509" s="110"/>
      <c r="U509" s="110"/>
      <c r="V509" s="110"/>
      <c r="W509" s="110"/>
      <c r="X509" s="110"/>
      <c r="Y509" s="110"/>
      <c r="Z509" s="104"/>
      <c r="AA509" s="104"/>
      <c r="AB509" s="104"/>
      <c r="AC509" s="104"/>
      <c r="AD509" s="104"/>
      <c r="AE509" s="104"/>
      <c r="AF509" s="104"/>
      <c r="AG509" s="104" t="s">
        <v>135</v>
      </c>
      <c r="AH509" s="104">
        <v>0</v>
      </c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</row>
    <row r="510" spans="1:60" outlineLevel="2">
      <c r="A510" s="107"/>
      <c r="B510" s="108"/>
      <c r="C510" s="116" t="s">
        <v>508</v>
      </c>
      <c r="D510" s="111"/>
      <c r="E510" s="112">
        <v>14.24</v>
      </c>
      <c r="F510" s="110"/>
      <c r="G510" s="110"/>
      <c r="H510" s="110"/>
      <c r="I510" s="110"/>
      <c r="J510" s="110"/>
      <c r="K510" s="110"/>
      <c r="L510" s="110"/>
      <c r="M510" s="110"/>
      <c r="N510" s="109"/>
      <c r="O510" s="109"/>
      <c r="P510" s="109"/>
      <c r="Q510" s="109"/>
      <c r="R510" s="110"/>
      <c r="S510" s="110"/>
      <c r="T510" s="110"/>
      <c r="U510" s="110"/>
      <c r="V510" s="110"/>
      <c r="W510" s="110"/>
      <c r="X510" s="110"/>
      <c r="Y510" s="110"/>
      <c r="Z510" s="104"/>
      <c r="AA510" s="104"/>
      <c r="AB510" s="104"/>
      <c r="AC510" s="104"/>
      <c r="AD510" s="104"/>
      <c r="AE510" s="104"/>
      <c r="AF510" s="104"/>
      <c r="AG510" s="104" t="s">
        <v>135</v>
      </c>
      <c r="AH510" s="104">
        <v>0</v>
      </c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</row>
    <row r="511" spans="1:60" outlineLevel="2">
      <c r="A511" s="107"/>
      <c r="B511" s="108"/>
      <c r="C511" s="116" t="s">
        <v>509</v>
      </c>
      <c r="D511" s="111"/>
      <c r="E511" s="112">
        <v>37.74</v>
      </c>
      <c r="F511" s="110"/>
      <c r="G511" s="110"/>
      <c r="H511" s="110"/>
      <c r="I511" s="110"/>
      <c r="J511" s="110"/>
      <c r="K511" s="110"/>
      <c r="L511" s="110"/>
      <c r="M511" s="110"/>
      <c r="N511" s="109"/>
      <c r="O511" s="109"/>
      <c r="P511" s="109"/>
      <c r="Q511" s="109"/>
      <c r="R511" s="110"/>
      <c r="S511" s="110"/>
      <c r="T511" s="110"/>
      <c r="U511" s="110"/>
      <c r="V511" s="110"/>
      <c r="W511" s="110"/>
      <c r="X511" s="110"/>
      <c r="Y511" s="110"/>
      <c r="Z511" s="104"/>
      <c r="AA511" s="104"/>
      <c r="AB511" s="104"/>
      <c r="AC511" s="104"/>
      <c r="AD511" s="104"/>
      <c r="AE511" s="104"/>
      <c r="AF511" s="104"/>
      <c r="AG511" s="104" t="s">
        <v>135</v>
      </c>
      <c r="AH511" s="104">
        <v>0</v>
      </c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</row>
    <row r="512" spans="1:60" outlineLevel="2">
      <c r="A512" s="107"/>
      <c r="B512" s="108"/>
      <c r="C512" s="116" t="s">
        <v>510</v>
      </c>
      <c r="D512" s="111"/>
      <c r="E512" s="112">
        <v>14.21</v>
      </c>
      <c r="F512" s="110"/>
      <c r="G512" s="110"/>
      <c r="H512" s="110"/>
      <c r="I512" s="110"/>
      <c r="J512" s="110"/>
      <c r="K512" s="110"/>
      <c r="L512" s="110"/>
      <c r="M512" s="110"/>
      <c r="N512" s="109"/>
      <c r="O512" s="109"/>
      <c r="P512" s="109"/>
      <c r="Q512" s="109"/>
      <c r="R512" s="110"/>
      <c r="S512" s="110"/>
      <c r="T512" s="110"/>
      <c r="U512" s="110"/>
      <c r="V512" s="110"/>
      <c r="W512" s="110"/>
      <c r="X512" s="110"/>
      <c r="Y512" s="110"/>
      <c r="Z512" s="104"/>
      <c r="AA512" s="104"/>
      <c r="AB512" s="104"/>
      <c r="AC512" s="104"/>
      <c r="AD512" s="104"/>
      <c r="AE512" s="104"/>
      <c r="AF512" s="104"/>
      <c r="AG512" s="104" t="s">
        <v>135</v>
      </c>
      <c r="AH512" s="104">
        <v>0</v>
      </c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</row>
    <row r="513" spans="1:60" outlineLevel="2">
      <c r="A513" s="107"/>
      <c r="B513" s="108"/>
      <c r="C513" s="116" t="s">
        <v>511</v>
      </c>
      <c r="D513" s="111"/>
      <c r="E513" s="112">
        <v>26.82</v>
      </c>
      <c r="F513" s="110"/>
      <c r="G513" s="110"/>
      <c r="H513" s="110"/>
      <c r="I513" s="110"/>
      <c r="J513" s="110"/>
      <c r="K513" s="110"/>
      <c r="L513" s="110"/>
      <c r="M513" s="110"/>
      <c r="N513" s="109"/>
      <c r="O513" s="109"/>
      <c r="P513" s="109"/>
      <c r="Q513" s="109"/>
      <c r="R513" s="110"/>
      <c r="S513" s="110"/>
      <c r="T513" s="110"/>
      <c r="U513" s="110"/>
      <c r="V513" s="110"/>
      <c r="W513" s="110"/>
      <c r="X513" s="110"/>
      <c r="Y513" s="110"/>
      <c r="Z513" s="104"/>
      <c r="AA513" s="104"/>
      <c r="AB513" s="104"/>
      <c r="AC513" s="104"/>
      <c r="AD513" s="104"/>
      <c r="AE513" s="104"/>
      <c r="AF513" s="104"/>
      <c r="AG513" s="104" t="s">
        <v>135</v>
      </c>
      <c r="AH513" s="104">
        <v>0</v>
      </c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</row>
    <row r="514" spans="1:60" outlineLevel="2">
      <c r="A514" s="107"/>
      <c r="B514" s="108"/>
      <c r="C514" s="116" t="s">
        <v>512</v>
      </c>
      <c r="D514" s="111"/>
      <c r="E514" s="112">
        <v>22.82</v>
      </c>
      <c r="F514" s="110"/>
      <c r="G514" s="110"/>
      <c r="H514" s="110"/>
      <c r="I514" s="110"/>
      <c r="J514" s="110"/>
      <c r="K514" s="110"/>
      <c r="L514" s="110"/>
      <c r="M514" s="110"/>
      <c r="N514" s="109"/>
      <c r="O514" s="109"/>
      <c r="P514" s="109"/>
      <c r="Q514" s="109"/>
      <c r="R514" s="110"/>
      <c r="S514" s="110"/>
      <c r="T514" s="110"/>
      <c r="U514" s="110"/>
      <c r="V514" s="110"/>
      <c r="W514" s="110"/>
      <c r="X514" s="110"/>
      <c r="Y514" s="110"/>
      <c r="Z514" s="104"/>
      <c r="AA514" s="104"/>
      <c r="AB514" s="104"/>
      <c r="AC514" s="104"/>
      <c r="AD514" s="104"/>
      <c r="AE514" s="104"/>
      <c r="AF514" s="104"/>
      <c r="AG514" s="104" t="s">
        <v>135</v>
      </c>
      <c r="AH514" s="104">
        <v>0</v>
      </c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</row>
    <row r="515" spans="1:60" outlineLevel="2">
      <c r="A515" s="107"/>
      <c r="B515" s="108"/>
      <c r="C515" s="116" t="s">
        <v>513</v>
      </c>
      <c r="D515" s="111"/>
      <c r="E515" s="112">
        <v>3.78</v>
      </c>
      <c r="F515" s="110"/>
      <c r="G515" s="110"/>
      <c r="H515" s="110"/>
      <c r="I515" s="110"/>
      <c r="J515" s="110"/>
      <c r="K515" s="110"/>
      <c r="L515" s="110"/>
      <c r="M515" s="110"/>
      <c r="N515" s="109"/>
      <c r="O515" s="109"/>
      <c r="P515" s="109"/>
      <c r="Q515" s="109"/>
      <c r="R515" s="110"/>
      <c r="S515" s="110"/>
      <c r="T515" s="110"/>
      <c r="U515" s="110"/>
      <c r="V515" s="110"/>
      <c r="W515" s="110"/>
      <c r="X515" s="110"/>
      <c r="Y515" s="110"/>
      <c r="Z515" s="104"/>
      <c r="AA515" s="104"/>
      <c r="AB515" s="104"/>
      <c r="AC515" s="104"/>
      <c r="AD515" s="104"/>
      <c r="AE515" s="104"/>
      <c r="AF515" s="104"/>
      <c r="AG515" s="104" t="s">
        <v>135</v>
      </c>
      <c r="AH515" s="104">
        <v>0</v>
      </c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</row>
    <row r="516" spans="1:60" outlineLevel="2">
      <c r="A516" s="107"/>
      <c r="B516" s="108"/>
      <c r="C516" s="116" t="s">
        <v>514</v>
      </c>
      <c r="D516" s="111"/>
      <c r="E516" s="112">
        <v>14.21</v>
      </c>
      <c r="F516" s="110"/>
      <c r="G516" s="110"/>
      <c r="H516" s="110"/>
      <c r="I516" s="110"/>
      <c r="J516" s="110"/>
      <c r="K516" s="110"/>
      <c r="L516" s="110"/>
      <c r="M516" s="110"/>
      <c r="N516" s="109"/>
      <c r="O516" s="109"/>
      <c r="P516" s="109"/>
      <c r="Q516" s="109"/>
      <c r="R516" s="110"/>
      <c r="S516" s="110"/>
      <c r="T516" s="110"/>
      <c r="U516" s="110"/>
      <c r="V516" s="110"/>
      <c r="W516" s="110"/>
      <c r="X516" s="110"/>
      <c r="Y516" s="110"/>
      <c r="Z516" s="104"/>
      <c r="AA516" s="104"/>
      <c r="AB516" s="104"/>
      <c r="AC516" s="104"/>
      <c r="AD516" s="104"/>
      <c r="AE516" s="104"/>
      <c r="AF516" s="104"/>
      <c r="AG516" s="104" t="s">
        <v>135</v>
      </c>
      <c r="AH516" s="104">
        <v>0</v>
      </c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</row>
    <row r="517" spans="1:60" outlineLevel="2">
      <c r="A517" s="107"/>
      <c r="B517" s="108"/>
      <c r="C517" s="116" t="s">
        <v>515</v>
      </c>
      <c r="D517" s="111"/>
      <c r="E517" s="112">
        <v>8.83</v>
      </c>
      <c r="F517" s="110"/>
      <c r="G517" s="110"/>
      <c r="H517" s="110"/>
      <c r="I517" s="110"/>
      <c r="J517" s="110"/>
      <c r="K517" s="110"/>
      <c r="L517" s="110"/>
      <c r="M517" s="110"/>
      <c r="N517" s="109"/>
      <c r="O517" s="109"/>
      <c r="P517" s="109"/>
      <c r="Q517" s="109"/>
      <c r="R517" s="110"/>
      <c r="S517" s="110"/>
      <c r="T517" s="110"/>
      <c r="U517" s="110"/>
      <c r="V517" s="110"/>
      <c r="W517" s="110"/>
      <c r="X517" s="110"/>
      <c r="Y517" s="110"/>
      <c r="Z517" s="104"/>
      <c r="AA517" s="104"/>
      <c r="AB517" s="104"/>
      <c r="AC517" s="104"/>
      <c r="AD517" s="104"/>
      <c r="AE517" s="104"/>
      <c r="AF517" s="104"/>
      <c r="AG517" s="104" t="s">
        <v>135</v>
      </c>
      <c r="AH517" s="104">
        <v>0</v>
      </c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</row>
    <row r="518" spans="1:60" outlineLevel="2">
      <c r="A518" s="107"/>
      <c r="B518" s="108"/>
      <c r="C518" s="116" t="s">
        <v>516</v>
      </c>
      <c r="D518" s="111"/>
      <c r="E518" s="112">
        <v>4.3099999999999996</v>
      </c>
      <c r="F518" s="110"/>
      <c r="G518" s="110"/>
      <c r="H518" s="110"/>
      <c r="I518" s="110"/>
      <c r="J518" s="110"/>
      <c r="K518" s="110"/>
      <c r="L518" s="110"/>
      <c r="M518" s="110"/>
      <c r="N518" s="109"/>
      <c r="O518" s="109"/>
      <c r="P518" s="109"/>
      <c r="Q518" s="109"/>
      <c r="R518" s="110"/>
      <c r="S518" s="110"/>
      <c r="T518" s="110"/>
      <c r="U518" s="110"/>
      <c r="V518" s="110"/>
      <c r="W518" s="110"/>
      <c r="X518" s="110"/>
      <c r="Y518" s="110"/>
      <c r="Z518" s="104"/>
      <c r="AA518" s="104"/>
      <c r="AB518" s="104"/>
      <c r="AC518" s="104"/>
      <c r="AD518" s="104"/>
      <c r="AE518" s="104"/>
      <c r="AF518" s="104"/>
      <c r="AG518" s="104" t="s">
        <v>135</v>
      </c>
      <c r="AH518" s="104">
        <v>0</v>
      </c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</row>
    <row r="519" spans="1:60" outlineLevel="2">
      <c r="A519" s="107"/>
      <c r="B519" s="108"/>
      <c r="C519" s="116" t="s">
        <v>517</v>
      </c>
      <c r="D519" s="111"/>
      <c r="E519" s="112">
        <v>1.82</v>
      </c>
      <c r="F519" s="110"/>
      <c r="G519" s="110"/>
      <c r="H519" s="110"/>
      <c r="I519" s="110"/>
      <c r="J519" s="110"/>
      <c r="K519" s="110"/>
      <c r="L519" s="110"/>
      <c r="M519" s="110"/>
      <c r="N519" s="109"/>
      <c r="O519" s="109"/>
      <c r="P519" s="109"/>
      <c r="Q519" s="109"/>
      <c r="R519" s="110"/>
      <c r="S519" s="110"/>
      <c r="T519" s="110"/>
      <c r="U519" s="110"/>
      <c r="V519" s="110"/>
      <c r="W519" s="110"/>
      <c r="X519" s="110"/>
      <c r="Y519" s="110"/>
      <c r="Z519" s="104"/>
      <c r="AA519" s="104"/>
      <c r="AB519" s="104"/>
      <c r="AC519" s="104"/>
      <c r="AD519" s="104"/>
      <c r="AE519" s="104"/>
      <c r="AF519" s="104"/>
      <c r="AG519" s="104" t="s">
        <v>135</v>
      </c>
      <c r="AH519" s="104">
        <v>0</v>
      </c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</row>
    <row r="520" spans="1:60" outlineLevel="2">
      <c r="A520" s="107"/>
      <c r="B520" s="108"/>
      <c r="C520" s="116" t="s">
        <v>518</v>
      </c>
      <c r="D520" s="111"/>
      <c r="E520" s="112">
        <v>1.66</v>
      </c>
      <c r="F520" s="110"/>
      <c r="G520" s="110"/>
      <c r="H520" s="110"/>
      <c r="I520" s="110"/>
      <c r="J520" s="110"/>
      <c r="K520" s="110"/>
      <c r="L520" s="110"/>
      <c r="M520" s="110"/>
      <c r="N520" s="109"/>
      <c r="O520" s="109"/>
      <c r="P520" s="109"/>
      <c r="Q520" s="109"/>
      <c r="R520" s="110"/>
      <c r="S520" s="110"/>
      <c r="T520" s="110"/>
      <c r="U520" s="110"/>
      <c r="V520" s="110"/>
      <c r="W520" s="110"/>
      <c r="X520" s="110"/>
      <c r="Y520" s="110"/>
      <c r="Z520" s="104"/>
      <c r="AA520" s="104"/>
      <c r="AB520" s="104"/>
      <c r="AC520" s="104"/>
      <c r="AD520" s="104"/>
      <c r="AE520" s="104"/>
      <c r="AF520" s="104"/>
      <c r="AG520" s="104" t="s">
        <v>135</v>
      </c>
      <c r="AH520" s="104">
        <v>0</v>
      </c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</row>
    <row r="521" spans="1:60" outlineLevel="2">
      <c r="A521" s="107"/>
      <c r="B521" s="108"/>
      <c r="C521" s="116" t="s">
        <v>519</v>
      </c>
      <c r="D521" s="111"/>
      <c r="E521" s="112">
        <v>1.43</v>
      </c>
      <c r="F521" s="110"/>
      <c r="G521" s="110"/>
      <c r="H521" s="110"/>
      <c r="I521" s="110"/>
      <c r="J521" s="110"/>
      <c r="K521" s="110"/>
      <c r="L521" s="110"/>
      <c r="M521" s="110"/>
      <c r="N521" s="109"/>
      <c r="O521" s="109"/>
      <c r="P521" s="109"/>
      <c r="Q521" s="109"/>
      <c r="R521" s="110"/>
      <c r="S521" s="110"/>
      <c r="T521" s="110"/>
      <c r="U521" s="110"/>
      <c r="V521" s="110"/>
      <c r="W521" s="110"/>
      <c r="X521" s="110"/>
      <c r="Y521" s="110"/>
      <c r="Z521" s="104"/>
      <c r="AA521" s="104"/>
      <c r="AB521" s="104"/>
      <c r="AC521" s="104"/>
      <c r="AD521" s="104"/>
      <c r="AE521" s="104"/>
      <c r="AF521" s="104"/>
      <c r="AG521" s="104" t="s">
        <v>135</v>
      </c>
      <c r="AH521" s="104">
        <v>0</v>
      </c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</row>
    <row r="522" spans="1:60" outlineLevel="2">
      <c r="A522" s="107"/>
      <c r="B522" s="108"/>
      <c r="C522" s="116" t="s">
        <v>1526</v>
      </c>
      <c r="D522" s="111"/>
      <c r="E522" s="112">
        <v>70</v>
      </c>
      <c r="F522" s="110"/>
      <c r="G522" s="110"/>
      <c r="H522" s="110"/>
      <c r="I522" s="110"/>
      <c r="J522" s="110"/>
      <c r="K522" s="110"/>
      <c r="L522" s="110"/>
      <c r="M522" s="110"/>
      <c r="N522" s="109"/>
      <c r="O522" s="109"/>
      <c r="P522" s="109"/>
      <c r="Q522" s="109"/>
      <c r="R522" s="110"/>
      <c r="S522" s="110"/>
      <c r="T522" s="110"/>
      <c r="U522" s="110"/>
      <c r="V522" s="110"/>
      <c r="W522" s="110"/>
      <c r="X522" s="110"/>
      <c r="Y522" s="110"/>
      <c r="Z522" s="104"/>
      <c r="AA522" s="104"/>
      <c r="AB522" s="104"/>
      <c r="AC522" s="104"/>
      <c r="AD522" s="104"/>
      <c r="AE522" s="104"/>
      <c r="AF522" s="104"/>
      <c r="AG522" s="104" t="s">
        <v>135</v>
      </c>
      <c r="AH522" s="104">
        <v>0</v>
      </c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</row>
    <row r="523" spans="1:60" ht="22.5">
      <c r="A523" s="167">
        <v>109</v>
      </c>
      <c r="B523" s="168" t="s">
        <v>520</v>
      </c>
      <c r="C523" s="169" t="s">
        <v>521</v>
      </c>
      <c r="D523" s="170" t="s">
        <v>164</v>
      </c>
      <c r="E523" s="171">
        <v>881.26</v>
      </c>
      <c r="F523" s="347"/>
      <c r="G523" s="172">
        <f>F523*E523</f>
        <v>0</v>
      </c>
      <c r="H523" s="110">
        <v>0</v>
      </c>
      <c r="I523" s="110">
        <v>0</v>
      </c>
      <c r="J523" s="110">
        <v>185.5</v>
      </c>
      <c r="K523" s="110">
        <v>163473.73000000001</v>
      </c>
      <c r="L523" s="110">
        <v>21</v>
      </c>
      <c r="M523" s="110">
        <v>197803.2133</v>
      </c>
      <c r="N523" s="109">
        <v>0</v>
      </c>
      <c r="O523" s="109">
        <v>0</v>
      </c>
      <c r="P523" s="109">
        <v>0</v>
      </c>
      <c r="Q523" s="109">
        <v>0</v>
      </c>
      <c r="R523" s="110"/>
      <c r="S523" s="110" t="s">
        <v>130</v>
      </c>
      <c r="T523" s="110" t="s">
        <v>131</v>
      </c>
      <c r="U523" s="110">
        <v>0.34</v>
      </c>
      <c r="V523" s="110">
        <v>299.6284</v>
      </c>
      <c r="W523" s="110"/>
      <c r="X523" s="110" t="s">
        <v>132</v>
      </c>
      <c r="Y523" s="110" t="s">
        <v>133</v>
      </c>
      <c r="Z523" s="104"/>
      <c r="AA523" s="104"/>
      <c r="AB523" s="104"/>
      <c r="AC523" s="104"/>
      <c r="AD523" s="104"/>
      <c r="AE523" s="104"/>
      <c r="AF523" s="104"/>
      <c r="AG523" s="104" t="s">
        <v>134</v>
      </c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</row>
    <row r="524" spans="1:60" outlineLevel="1">
      <c r="A524" s="107"/>
      <c r="B524" s="108"/>
      <c r="C524" s="116" t="s">
        <v>1527</v>
      </c>
      <c r="D524" s="111"/>
      <c r="E524" s="112">
        <v>881.26</v>
      </c>
      <c r="F524" s="110"/>
      <c r="G524" s="110"/>
      <c r="H524" s="110"/>
      <c r="I524" s="110"/>
      <c r="J524" s="110"/>
      <c r="K524" s="110"/>
      <c r="L524" s="110"/>
      <c r="M524" s="110"/>
      <c r="N524" s="109"/>
      <c r="O524" s="109"/>
      <c r="P524" s="109"/>
      <c r="Q524" s="109"/>
      <c r="R524" s="110"/>
      <c r="S524" s="110"/>
      <c r="T524" s="110"/>
      <c r="U524" s="110"/>
      <c r="V524" s="110"/>
      <c r="W524" s="110"/>
      <c r="X524" s="110"/>
      <c r="Y524" s="110"/>
      <c r="Z524" s="104"/>
      <c r="AA524" s="104"/>
      <c r="AB524" s="104"/>
      <c r="AC524" s="104"/>
      <c r="AD524" s="104"/>
      <c r="AE524" s="104"/>
      <c r="AF524" s="104"/>
      <c r="AG524" s="104" t="s">
        <v>135</v>
      </c>
      <c r="AH524" s="104">
        <v>5</v>
      </c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</row>
    <row r="525" spans="1:60">
      <c r="A525" s="167">
        <v>110</v>
      </c>
      <c r="B525" s="168" t="s">
        <v>522</v>
      </c>
      <c r="C525" s="169" t="s">
        <v>523</v>
      </c>
      <c r="D525" s="170" t="s">
        <v>524</v>
      </c>
      <c r="E525" s="171">
        <v>17625.2</v>
      </c>
      <c r="F525" s="347"/>
      <c r="G525" s="172">
        <f>F525*E525</f>
        <v>0</v>
      </c>
      <c r="H525" s="110">
        <v>23.8</v>
      </c>
      <c r="I525" s="110">
        <v>419479.76</v>
      </c>
      <c r="J525" s="110">
        <v>0</v>
      </c>
      <c r="K525" s="110">
        <v>0</v>
      </c>
      <c r="L525" s="110">
        <v>21</v>
      </c>
      <c r="M525" s="110">
        <v>507570.50959999999</v>
      </c>
      <c r="N525" s="109">
        <v>1E-3</v>
      </c>
      <c r="O525" s="109">
        <v>17.6252</v>
      </c>
      <c r="P525" s="109">
        <v>0</v>
      </c>
      <c r="Q525" s="109">
        <v>0</v>
      </c>
      <c r="R525" s="110" t="s">
        <v>525</v>
      </c>
      <c r="S525" s="110" t="s">
        <v>130</v>
      </c>
      <c r="T525" s="110" t="s">
        <v>131</v>
      </c>
      <c r="U525" s="110">
        <v>0</v>
      </c>
      <c r="V525" s="110">
        <v>0</v>
      </c>
      <c r="W525" s="110"/>
      <c r="X525" s="110" t="s">
        <v>526</v>
      </c>
      <c r="Y525" s="110" t="s">
        <v>133</v>
      </c>
      <c r="Z525" s="104"/>
      <c r="AA525" s="104"/>
      <c r="AB525" s="104"/>
      <c r="AC525" s="104"/>
      <c r="AD525" s="104"/>
      <c r="AE525" s="104"/>
      <c r="AF525" s="104"/>
      <c r="AG525" s="104" t="s">
        <v>527</v>
      </c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</row>
    <row r="526" spans="1:60" outlineLevel="1">
      <c r="A526" s="107"/>
      <c r="B526" s="108"/>
      <c r="C526" s="116" t="s">
        <v>1528</v>
      </c>
      <c r="D526" s="111"/>
      <c r="E526" s="112">
        <v>17625.2</v>
      </c>
      <c r="F526" s="110"/>
      <c r="G526" s="110"/>
      <c r="H526" s="110"/>
      <c r="I526" s="110"/>
      <c r="J526" s="110"/>
      <c r="K526" s="110"/>
      <c r="L526" s="110"/>
      <c r="M526" s="110"/>
      <c r="N526" s="109"/>
      <c r="O526" s="109"/>
      <c r="P526" s="109"/>
      <c r="Q526" s="109"/>
      <c r="R526" s="110"/>
      <c r="S526" s="110"/>
      <c r="T526" s="110"/>
      <c r="U526" s="110"/>
      <c r="V526" s="110"/>
      <c r="W526" s="110"/>
      <c r="X526" s="110"/>
      <c r="Y526" s="110"/>
      <c r="Z526" s="104"/>
      <c r="AA526" s="104"/>
      <c r="AB526" s="104"/>
      <c r="AC526" s="104"/>
      <c r="AD526" s="104"/>
      <c r="AE526" s="104"/>
      <c r="AF526" s="104"/>
      <c r="AG526" s="104" t="s">
        <v>135</v>
      </c>
      <c r="AH526" s="104">
        <v>5</v>
      </c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</row>
    <row r="527" spans="1:60">
      <c r="A527" s="167">
        <v>111</v>
      </c>
      <c r="B527" s="168" t="s">
        <v>528</v>
      </c>
      <c r="C527" s="169" t="s">
        <v>529</v>
      </c>
      <c r="D527" s="170" t="s">
        <v>164</v>
      </c>
      <c r="E527" s="171">
        <v>811.26</v>
      </c>
      <c r="F527" s="347"/>
      <c r="G527" s="172">
        <f>F527*E527</f>
        <v>0</v>
      </c>
      <c r="H527" s="110">
        <v>158.19999999999999</v>
      </c>
      <c r="I527" s="110">
        <v>128341.33199999999</v>
      </c>
      <c r="J527" s="110">
        <v>532.79999999999995</v>
      </c>
      <c r="K527" s="110">
        <v>432239.32799999998</v>
      </c>
      <c r="L527" s="110">
        <v>21</v>
      </c>
      <c r="M527" s="110">
        <v>678302.59860000003</v>
      </c>
      <c r="N527" s="109">
        <v>5.0400000000000002E-3</v>
      </c>
      <c r="O527" s="109">
        <v>4.0887504000000003</v>
      </c>
      <c r="P527" s="109">
        <v>0</v>
      </c>
      <c r="Q527" s="109">
        <v>0</v>
      </c>
      <c r="R527" s="110"/>
      <c r="S527" s="110" t="s">
        <v>130</v>
      </c>
      <c r="T527" s="110" t="s">
        <v>131</v>
      </c>
      <c r="U527" s="110">
        <v>0.97799999999999998</v>
      </c>
      <c r="V527" s="110">
        <v>793.41228000000001</v>
      </c>
      <c r="W527" s="110"/>
      <c r="X527" s="110" t="s">
        <v>132</v>
      </c>
      <c r="Y527" s="110" t="s">
        <v>133</v>
      </c>
      <c r="Z527" s="104"/>
      <c r="AA527" s="104"/>
      <c r="AB527" s="104"/>
      <c r="AC527" s="104"/>
      <c r="AD527" s="104"/>
      <c r="AE527" s="104"/>
      <c r="AF527" s="104"/>
      <c r="AG527" s="104" t="s">
        <v>134</v>
      </c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</row>
    <row r="528" spans="1:60" outlineLevel="1">
      <c r="A528" s="107"/>
      <c r="B528" s="108"/>
      <c r="C528" s="116" t="s">
        <v>195</v>
      </c>
      <c r="D528" s="111"/>
      <c r="E528" s="112">
        <v>29.01</v>
      </c>
      <c r="F528" s="110"/>
      <c r="G528" s="110"/>
      <c r="H528" s="110"/>
      <c r="I528" s="110"/>
      <c r="J528" s="110"/>
      <c r="K528" s="110"/>
      <c r="L528" s="110"/>
      <c r="M528" s="110"/>
      <c r="N528" s="109"/>
      <c r="O528" s="109"/>
      <c r="P528" s="109"/>
      <c r="Q528" s="109"/>
      <c r="R528" s="110"/>
      <c r="S528" s="110"/>
      <c r="T528" s="110"/>
      <c r="U528" s="110"/>
      <c r="V528" s="110"/>
      <c r="W528" s="110"/>
      <c r="X528" s="110"/>
      <c r="Y528" s="110"/>
      <c r="Z528" s="104"/>
      <c r="AA528" s="104"/>
      <c r="AB528" s="104"/>
      <c r="AC528" s="104"/>
      <c r="AD528" s="104"/>
      <c r="AE528" s="104"/>
      <c r="AF528" s="104"/>
      <c r="AG528" s="104" t="s">
        <v>135</v>
      </c>
      <c r="AH528" s="104">
        <v>0</v>
      </c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</row>
    <row r="529" spans="1:60" outlineLevel="2">
      <c r="A529" s="107"/>
      <c r="B529" s="108"/>
      <c r="C529" s="116" t="s">
        <v>500</v>
      </c>
      <c r="D529" s="111"/>
      <c r="E529" s="112">
        <v>264.45</v>
      </c>
      <c r="F529" s="110"/>
      <c r="G529" s="110"/>
      <c r="H529" s="110"/>
      <c r="I529" s="110"/>
      <c r="J529" s="110"/>
      <c r="K529" s="110"/>
      <c r="L529" s="110"/>
      <c r="M529" s="110"/>
      <c r="N529" s="109"/>
      <c r="O529" s="109"/>
      <c r="P529" s="109"/>
      <c r="Q529" s="109"/>
      <c r="R529" s="110"/>
      <c r="S529" s="110"/>
      <c r="T529" s="110"/>
      <c r="U529" s="110"/>
      <c r="V529" s="110"/>
      <c r="W529" s="110"/>
      <c r="X529" s="110"/>
      <c r="Y529" s="110"/>
      <c r="Z529" s="104"/>
      <c r="AA529" s="104"/>
      <c r="AB529" s="104"/>
      <c r="AC529" s="104"/>
      <c r="AD529" s="104"/>
      <c r="AE529" s="104"/>
      <c r="AF529" s="104"/>
      <c r="AG529" s="104" t="s">
        <v>135</v>
      </c>
      <c r="AH529" s="104">
        <v>0</v>
      </c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</row>
    <row r="530" spans="1:60" outlineLevel="2">
      <c r="A530" s="107"/>
      <c r="B530" s="108"/>
      <c r="C530" s="116" t="s">
        <v>197</v>
      </c>
      <c r="D530" s="111"/>
      <c r="E530" s="112">
        <v>8.41</v>
      </c>
      <c r="F530" s="110"/>
      <c r="G530" s="110"/>
      <c r="H530" s="110"/>
      <c r="I530" s="110"/>
      <c r="J530" s="110"/>
      <c r="K530" s="110"/>
      <c r="L530" s="110"/>
      <c r="M530" s="110"/>
      <c r="N530" s="109"/>
      <c r="O530" s="109"/>
      <c r="P530" s="109"/>
      <c r="Q530" s="109"/>
      <c r="R530" s="110"/>
      <c r="S530" s="110"/>
      <c r="T530" s="110"/>
      <c r="U530" s="110"/>
      <c r="V530" s="110"/>
      <c r="W530" s="110"/>
      <c r="X530" s="110"/>
      <c r="Y530" s="110"/>
      <c r="Z530" s="104"/>
      <c r="AA530" s="104"/>
      <c r="AB530" s="104"/>
      <c r="AC530" s="104"/>
      <c r="AD530" s="104"/>
      <c r="AE530" s="104"/>
      <c r="AF530" s="104"/>
      <c r="AG530" s="104" t="s">
        <v>135</v>
      </c>
      <c r="AH530" s="104">
        <v>0</v>
      </c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</row>
    <row r="531" spans="1:60" outlineLevel="2">
      <c r="A531" s="107"/>
      <c r="B531" s="108"/>
      <c r="C531" s="116" t="s">
        <v>198</v>
      </c>
      <c r="D531" s="111"/>
      <c r="E531" s="112">
        <v>3.19</v>
      </c>
      <c r="F531" s="110"/>
      <c r="G531" s="110"/>
      <c r="H531" s="110"/>
      <c r="I531" s="110"/>
      <c r="J531" s="110"/>
      <c r="K531" s="110"/>
      <c r="L531" s="110"/>
      <c r="M531" s="110"/>
      <c r="N531" s="109"/>
      <c r="O531" s="109"/>
      <c r="P531" s="109"/>
      <c r="Q531" s="109"/>
      <c r="R531" s="110"/>
      <c r="S531" s="110"/>
      <c r="T531" s="110"/>
      <c r="U531" s="110"/>
      <c r="V531" s="110"/>
      <c r="W531" s="110"/>
      <c r="X531" s="110"/>
      <c r="Y531" s="110"/>
      <c r="Z531" s="104"/>
      <c r="AA531" s="104"/>
      <c r="AB531" s="104"/>
      <c r="AC531" s="104"/>
      <c r="AD531" s="104"/>
      <c r="AE531" s="104"/>
      <c r="AF531" s="104"/>
      <c r="AG531" s="104" t="s">
        <v>135</v>
      </c>
      <c r="AH531" s="104">
        <v>0</v>
      </c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</row>
    <row r="532" spans="1:60" outlineLevel="2">
      <c r="A532" s="107"/>
      <c r="B532" s="108"/>
      <c r="C532" s="116" t="s">
        <v>209</v>
      </c>
      <c r="D532" s="111"/>
      <c r="E532" s="112">
        <v>4.42</v>
      </c>
      <c r="F532" s="110"/>
      <c r="G532" s="110"/>
      <c r="H532" s="110"/>
      <c r="I532" s="110"/>
      <c r="J532" s="110"/>
      <c r="K532" s="110"/>
      <c r="L532" s="110"/>
      <c r="M532" s="110"/>
      <c r="N532" s="109"/>
      <c r="O532" s="109"/>
      <c r="P532" s="109"/>
      <c r="Q532" s="109"/>
      <c r="R532" s="110"/>
      <c r="S532" s="110"/>
      <c r="T532" s="110"/>
      <c r="U532" s="110"/>
      <c r="V532" s="110"/>
      <c r="W532" s="110"/>
      <c r="X532" s="110"/>
      <c r="Y532" s="110"/>
      <c r="Z532" s="104"/>
      <c r="AA532" s="104"/>
      <c r="AB532" s="104"/>
      <c r="AC532" s="104"/>
      <c r="AD532" s="104"/>
      <c r="AE532" s="104"/>
      <c r="AF532" s="104"/>
      <c r="AG532" s="104" t="s">
        <v>135</v>
      </c>
      <c r="AH532" s="104">
        <v>0</v>
      </c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</row>
    <row r="533" spans="1:60" outlineLevel="2">
      <c r="A533" s="107"/>
      <c r="B533" s="108"/>
      <c r="C533" s="116" t="s">
        <v>210</v>
      </c>
      <c r="D533" s="111"/>
      <c r="E533" s="112">
        <v>9.3699999999999992</v>
      </c>
      <c r="F533" s="110"/>
      <c r="G533" s="110"/>
      <c r="H533" s="110"/>
      <c r="I533" s="110"/>
      <c r="J533" s="110"/>
      <c r="K533" s="110"/>
      <c r="L533" s="110"/>
      <c r="M533" s="110"/>
      <c r="N533" s="109"/>
      <c r="O533" s="109"/>
      <c r="P533" s="109"/>
      <c r="Q533" s="109"/>
      <c r="R533" s="110"/>
      <c r="S533" s="110"/>
      <c r="T533" s="110"/>
      <c r="U533" s="110"/>
      <c r="V533" s="110"/>
      <c r="W533" s="110"/>
      <c r="X533" s="110"/>
      <c r="Y533" s="110"/>
      <c r="Z533" s="104"/>
      <c r="AA533" s="104"/>
      <c r="AB533" s="104"/>
      <c r="AC533" s="104"/>
      <c r="AD533" s="104"/>
      <c r="AE533" s="104"/>
      <c r="AF533" s="104"/>
      <c r="AG533" s="104" t="s">
        <v>135</v>
      </c>
      <c r="AH533" s="104">
        <v>0</v>
      </c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</row>
    <row r="534" spans="1:60" outlineLevel="2">
      <c r="A534" s="107"/>
      <c r="B534" s="108"/>
      <c r="C534" s="116" t="s">
        <v>211</v>
      </c>
      <c r="D534" s="111"/>
      <c r="E534" s="112">
        <v>2.77</v>
      </c>
      <c r="F534" s="110"/>
      <c r="G534" s="110"/>
      <c r="H534" s="110"/>
      <c r="I534" s="110"/>
      <c r="J534" s="110"/>
      <c r="K534" s="110"/>
      <c r="L534" s="110"/>
      <c r="M534" s="110"/>
      <c r="N534" s="109"/>
      <c r="O534" s="109"/>
      <c r="P534" s="109"/>
      <c r="Q534" s="109"/>
      <c r="R534" s="110"/>
      <c r="S534" s="110"/>
      <c r="T534" s="110"/>
      <c r="U534" s="110"/>
      <c r="V534" s="110"/>
      <c r="W534" s="110"/>
      <c r="X534" s="110"/>
      <c r="Y534" s="110"/>
      <c r="Z534" s="104"/>
      <c r="AA534" s="104"/>
      <c r="AB534" s="104"/>
      <c r="AC534" s="104"/>
      <c r="AD534" s="104"/>
      <c r="AE534" s="104"/>
      <c r="AF534" s="104"/>
      <c r="AG534" s="104" t="s">
        <v>135</v>
      </c>
      <c r="AH534" s="104">
        <v>0</v>
      </c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</row>
    <row r="535" spans="1:60" outlineLevel="2">
      <c r="A535" s="107"/>
      <c r="B535" s="108"/>
      <c r="C535" s="116" t="s">
        <v>212</v>
      </c>
      <c r="D535" s="111"/>
      <c r="E535" s="112">
        <v>8.67</v>
      </c>
      <c r="F535" s="110"/>
      <c r="G535" s="110"/>
      <c r="H535" s="110"/>
      <c r="I535" s="110"/>
      <c r="J535" s="110"/>
      <c r="K535" s="110"/>
      <c r="L535" s="110"/>
      <c r="M535" s="110"/>
      <c r="N535" s="109"/>
      <c r="O535" s="109"/>
      <c r="P535" s="109"/>
      <c r="Q535" s="109"/>
      <c r="R535" s="110"/>
      <c r="S535" s="110"/>
      <c r="T535" s="110"/>
      <c r="U535" s="110"/>
      <c r="V535" s="110"/>
      <c r="W535" s="110"/>
      <c r="X535" s="110"/>
      <c r="Y535" s="110"/>
      <c r="Z535" s="104"/>
      <c r="AA535" s="104"/>
      <c r="AB535" s="104"/>
      <c r="AC535" s="104"/>
      <c r="AD535" s="104"/>
      <c r="AE535" s="104"/>
      <c r="AF535" s="104"/>
      <c r="AG535" s="104" t="s">
        <v>135</v>
      </c>
      <c r="AH535" s="104">
        <v>0</v>
      </c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</row>
    <row r="536" spans="1:60" outlineLevel="2">
      <c r="A536" s="107"/>
      <c r="B536" s="108"/>
      <c r="C536" s="116" t="s">
        <v>213</v>
      </c>
      <c r="D536" s="111"/>
      <c r="E536" s="112">
        <v>4.93</v>
      </c>
      <c r="F536" s="110"/>
      <c r="G536" s="110"/>
      <c r="H536" s="110"/>
      <c r="I536" s="110"/>
      <c r="J536" s="110"/>
      <c r="K536" s="110"/>
      <c r="L536" s="110"/>
      <c r="M536" s="110"/>
      <c r="N536" s="109"/>
      <c r="O536" s="109"/>
      <c r="P536" s="109"/>
      <c r="Q536" s="109"/>
      <c r="R536" s="110"/>
      <c r="S536" s="110"/>
      <c r="T536" s="110"/>
      <c r="U536" s="110"/>
      <c r="V536" s="110"/>
      <c r="W536" s="110"/>
      <c r="X536" s="110"/>
      <c r="Y536" s="110"/>
      <c r="Z536" s="104"/>
      <c r="AA536" s="104"/>
      <c r="AB536" s="104"/>
      <c r="AC536" s="104"/>
      <c r="AD536" s="104"/>
      <c r="AE536" s="104"/>
      <c r="AF536" s="104"/>
      <c r="AG536" s="104" t="s">
        <v>135</v>
      </c>
      <c r="AH536" s="104">
        <v>0</v>
      </c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</row>
    <row r="537" spans="1:60" outlineLevel="2">
      <c r="A537" s="107"/>
      <c r="B537" s="108"/>
      <c r="C537" s="116" t="s">
        <v>199</v>
      </c>
      <c r="D537" s="111"/>
      <c r="E537" s="112">
        <v>2.4700000000000002</v>
      </c>
      <c r="F537" s="110"/>
      <c r="G537" s="110"/>
      <c r="H537" s="110"/>
      <c r="I537" s="110"/>
      <c r="J537" s="110"/>
      <c r="K537" s="110"/>
      <c r="L537" s="110"/>
      <c r="M537" s="110"/>
      <c r="N537" s="109"/>
      <c r="O537" s="109"/>
      <c r="P537" s="109"/>
      <c r="Q537" s="109"/>
      <c r="R537" s="110"/>
      <c r="S537" s="110"/>
      <c r="T537" s="110"/>
      <c r="U537" s="110"/>
      <c r="V537" s="110"/>
      <c r="W537" s="110"/>
      <c r="X537" s="110"/>
      <c r="Y537" s="110"/>
      <c r="Z537" s="104"/>
      <c r="AA537" s="104"/>
      <c r="AB537" s="104"/>
      <c r="AC537" s="104"/>
      <c r="AD537" s="104"/>
      <c r="AE537" s="104"/>
      <c r="AF537" s="104"/>
      <c r="AG537" s="104" t="s">
        <v>135</v>
      </c>
      <c r="AH537" s="104">
        <v>0</v>
      </c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</row>
    <row r="538" spans="1:60" outlineLevel="2">
      <c r="A538" s="107"/>
      <c r="B538" s="108"/>
      <c r="C538" s="116" t="s">
        <v>200</v>
      </c>
      <c r="D538" s="111"/>
      <c r="E538" s="112">
        <v>3.19</v>
      </c>
      <c r="F538" s="110"/>
      <c r="G538" s="110"/>
      <c r="H538" s="110"/>
      <c r="I538" s="110"/>
      <c r="J538" s="110"/>
      <c r="K538" s="110"/>
      <c r="L538" s="110"/>
      <c r="M538" s="110"/>
      <c r="N538" s="109"/>
      <c r="O538" s="109"/>
      <c r="P538" s="109"/>
      <c r="Q538" s="109"/>
      <c r="R538" s="110"/>
      <c r="S538" s="110"/>
      <c r="T538" s="110"/>
      <c r="U538" s="110"/>
      <c r="V538" s="110"/>
      <c r="W538" s="110"/>
      <c r="X538" s="110"/>
      <c r="Y538" s="110"/>
      <c r="Z538" s="104"/>
      <c r="AA538" s="104"/>
      <c r="AB538" s="104"/>
      <c r="AC538" s="104"/>
      <c r="AD538" s="104"/>
      <c r="AE538" s="104"/>
      <c r="AF538" s="104"/>
      <c r="AG538" s="104" t="s">
        <v>135</v>
      </c>
      <c r="AH538" s="104">
        <v>0</v>
      </c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</row>
    <row r="539" spans="1:60" outlineLevel="2">
      <c r="A539" s="107"/>
      <c r="B539" s="108"/>
      <c r="C539" s="116" t="s">
        <v>201</v>
      </c>
      <c r="D539" s="111"/>
      <c r="E539" s="112">
        <v>19.25</v>
      </c>
      <c r="F539" s="110"/>
      <c r="G539" s="110"/>
      <c r="H539" s="110"/>
      <c r="I539" s="110"/>
      <c r="J539" s="110"/>
      <c r="K539" s="110"/>
      <c r="L539" s="110"/>
      <c r="M539" s="110"/>
      <c r="N539" s="109"/>
      <c r="O539" s="109"/>
      <c r="P539" s="109"/>
      <c r="Q539" s="109"/>
      <c r="R539" s="110"/>
      <c r="S539" s="110"/>
      <c r="T539" s="110"/>
      <c r="U539" s="110"/>
      <c r="V539" s="110"/>
      <c r="W539" s="110"/>
      <c r="X539" s="110"/>
      <c r="Y539" s="110"/>
      <c r="Z539" s="104"/>
      <c r="AA539" s="104"/>
      <c r="AB539" s="104"/>
      <c r="AC539" s="104"/>
      <c r="AD539" s="104"/>
      <c r="AE539" s="104"/>
      <c r="AF539" s="104"/>
      <c r="AG539" s="104" t="s">
        <v>135</v>
      </c>
      <c r="AH539" s="104">
        <v>0</v>
      </c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</row>
    <row r="540" spans="1:60" outlineLevel="2">
      <c r="A540" s="107"/>
      <c r="B540" s="108"/>
      <c r="C540" s="116" t="s">
        <v>202</v>
      </c>
      <c r="D540" s="111"/>
      <c r="E540" s="112">
        <v>17.07</v>
      </c>
      <c r="F540" s="110"/>
      <c r="G540" s="110"/>
      <c r="H540" s="110"/>
      <c r="I540" s="110"/>
      <c r="J540" s="110"/>
      <c r="K540" s="110"/>
      <c r="L540" s="110"/>
      <c r="M540" s="110"/>
      <c r="N540" s="109"/>
      <c r="O540" s="109"/>
      <c r="P540" s="109"/>
      <c r="Q540" s="109"/>
      <c r="R540" s="110"/>
      <c r="S540" s="110"/>
      <c r="T540" s="110"/>
      <c r="U540" s="110"/>
      <c r="V540" s="110"/>
      <c r="W540" s="110"/>
      <c r="X540" s="110"/>
      <c r="Y540" s="110"/>
      <c r="Z540" s="104"/>
      <c r="AA540" s="104"/>
      <c r="AB540" s="104"/>
      <c r="AC540" s="104"/>
      <c r="AD540" s="104"/>
      <c r="AE540" s="104"/>
      <c r="AF540" s="104"/>
      <c r="AG540" s="104" t="s">
        <v>135</v>
      </c>
      <c r="AH540" s="104">
        <v>0</v>
      </c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</row>
    <row r="541" spans="1:60" outlineLevel="2">
      <c r="A541" s="107"/>
      <c r="B541" s="108"/>
      <c r="C541" s="116" t="s">
        <v>203</v>
      </c>
      <c r="D541" s="111"/>
      <c r="E541" s="112">
        <v>16.940000000000001</v>
      </c>
      <c r="F541" s="110"/>
      <c r="G541" s="110"/>
      <c r="H541" s="110"/>
      <c r="I541" s="110"/>
      <c r="J541" s="110"/>
      <c r="K541" s="110"/>
      <c r="L541" s="110"/>
      <c r="M541" s="110"/>
      <c r="N541" s="109"/>
      <c r="O541" s="109"/>
      <c r="P541" s="109"/>
      <c r="Q541" s="109"/>
      <c r="R541" s="110"/>
      <c r="S541" s="110"/>
      <c r="T541" s="110"/>
      <c r="U541" s="110"/>
      <c r="V541" s="110"/>
      <c r="W541" s="110"/>
      <c r="X541" s="110"/>
      <c r="Y541" s="110"/>
      <c r="Z541" s="104"/>
      <c r="AA541" s="104"/>
      <c r="AB541" s="104"/>
      <c r="AC541" s="104"/>
      <c r="AD541" s="104"/>
      <c r="AE541" s="104"/>
      <c r="AF541" s="104"/>
      <c r="AG541" s="104" t="s">
        <v>135</v>
      </c>
      <c r="AH541" s="104">
        <v>0</v>
      </c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</row>
    <row r="542" spans="1:60" outlineLevel="2">
      <c r="A542" s="107"/>
      <c r="B542" s="108"/>
      <c r="C542" s="116" t="s">
        <v>205</v>
      </c>
      <c r="D542" s="111"/>
      <c r="E542" s="112">
        <v>4.4400000000000004</v>
      </c>
      <c r="F542" s="110"/>
      <c r="G542" s="110"/>
      <c r="H542" s="110"/>
      <c r="I542" s="110"/>
      <c r="J542" s="110"/>
      <c r="K542" s="110"/>
      <c r="L542" s="110"/>
      <c r="M542" s="110"/>
      <c r="N542" s="109"/>
      <c r="O542" s="109"/>
      <c r="P542" s="109"/>
      <c r="Q542" s="109"/>
      <c r="R542" s="110"/>
      <c r="S542" s="110"/>
      <c r="T542" s="110"/>
      <c r="U542" s="110"/>
      <c r="V542" s="110"/>
      <c r="W542" s="110"/>
      <c r="X542" s="110"/>
      <c r="Y542" s="110"/>
      <c r="Z542" s="104"/>
      <c r="AA542" s="104"/>
      <c r="AB542" s="104"/>
      <c r="AC542" s="104"/>
      <c r="AD542" s="104"/>
      <c r="AE542" s="104"/>
      <c r="AF542" s="104"/>
      <c r="AG542" s="104" t="s">
        <v>135</v>
      </c>
      <c r="AH542" s="104">
        <v>0</v>
      </c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</row>
    <row r="543" spans="1:60" outlineLevel="2">
      <c r="A543" s="107"/>
      <c r="B543" s="108"/>
      <c r="C543" s="116" t="s">
        <v>501</v>
      </c>
      <c r="D543" s="111"/>
      <c r="E543" s="112">
        <v>93.04</v>
      </c>
      <c r="F543" s="110"/>
      <c r="G543" s="110"/>
      <c r="H543" s="110"/>
      <c r="I543" s="110"/>
      <c r="J543" s="110"/>
      <c r="K543" s="110"/>
      <c r="L543" s="110"/>
      <c r="M543" s="110"/>
      <c r="N543" s="109"/>
      <c r="O543" s="109"/>
      <c r="P543" s="109"/>
      <c r="Q543" s="109"/>
      <c r="R543" s="110"/>
      <c r="S543" s="110"/>
      <c r="T543" s="110"/>
      <c r="U543" s="110"/>
      <c r="V543" s="110"/>
      <c r="W543" s="110"/>
      <c r="X543" s="110"/>
      <c r="Y543" s="110"/>
      <c r="Z543" s="104"/>
      <c r="AA543" s="104"/>
      <c r="AB543" s="104"/>
      <c r="AC543" s="104"/>
      <c r="AD543" s="104"/>
      <c r="AE543" s="104"/>
      <c r="AF543" s="104"/>
      <c r="AG543" s="104" t="s">
        <v>135</v>
      </c>
      <c r="AH543" s="104">
        <v>0</v>
      </c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</row>
    <row r="544" spans="1:60" outlineLevel="2">
      <c r="A544" s="107"/>
      <c r="B544" s="108"/>
      <c r="C544" s="116" t="s">
        <v>502</v>
      </c>
      <c r="D544" s="111"/>
      <c r="E544" s="112">
        <v>52.22</v>
      </c>
      <c r="F544" s="110"/>
      <c r="G544" s="110"/>
      <c r="H544" s="110"/>
      <c r="I544" s="110"/>
      <c r="J544" s="110"/>
      <c r="K544" s="110"/>
      <c r="L544" s="110"/>
      <c r="M544" s="110"/>
      <c r="N544" s="109"/>
      <c r="O544" s="109"/>
      <c r="P544" s="109"/>
      <c r="Q544" s="109"/>
      <c r="R544" s="110"/>
      <c r="S544" s="110"/>
      <c r="T544" s="110"/>
      <c r="U544" s="110"/>
      <c r="V544" s="110"/>
      <c r="W544" s="110"/>
      <c r="X544" s="110"/>
      <c r="Y544" s="110"/>
      <c r="Z544" s="104"/>
      <c r="AA544" s="104"/>
      <c r="AB544" s="104"/>
      <c r="AC544" s="104"/>
      <c r="AD544" s="104"/>
      <c r="AE544" s="104"/>
      <c r="AF544" s="104"/>
      <c r="AG544" s="104" t="s">
        <v>135</v>
      </c>
      <c r="AH544" s="104">
        <v>0</v>
      </c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</row>
    <row r="545" spans="1:60" outlineLevel="2">
      <c r="A545" s="107"/>
      <c r="B545" s="108"/>
      <c r="C545" s="116" t="s">
        <v>503</v>
      </c>
      <c r="D545" s="111"/>
      <c r="E545" s="112">
        <v>12.64</v>
      </c>
      <c r="F545" s="110"/>
      <c r="G545" s="110"/>
      <c r="H545" s="110"/>
      <c r="I545" s="110"/>
      <c r="J545" s="110"/>
      <c r="K545" s="110"/>
      <c r="L545" s="110"/>
      <c r="M545" s="110"/>
      <c r="N545" s="109"/>
      <c r="O545" s="109"/>
      <c r="P545" s="109"/>
      <c r="Q545" s="109"/>
      <c r="R545" s="110"/>
      <c r="S545" s="110"/>
      <c r="T545" s="110"/>
      <c r="U545" s="110"/>
      <c r="V545" s="110"/>
      <c r="W545" s="110"/>
      <c r="X545" s="110"/>
      <c r="Y545" s="110"/>
      <c r="Z545" s="104"/>
      <c r="AA545" s="104"/>
      <c r="AB545" s="104"/>
      <c r="AC545" s="104"/>
      <c r="AD545" s="104"/>
      <c r="AE545" s="104"/>
      <c r="AF545" s="104"/>
      <c r="AG545" s="104" t="s">
        <v>135</v>
      </c>
      <c r="AH545" s="104">
        <v>0</v>
      </c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</row>
    <row r="546" spans="1:60" outlineLevel="2">
      <c r="A546" s="107"/>
      <c r="B546" s="108"/>
      <c r="C546" s="116" t="s">
        <v>504</v>
      </c>
      <c r="D546" s="111"/>
      <c r="E546" s="112">
        <v>4.45</v>
      </c>
      <c r="F546" s="110"/>
      <c r="G546" s="110"/>
      <c r="H546" s="110"/>
      <c r="I546" s="110"/>
      <c r="J546" s="110"/>
      <c r="K546" s="110"/>
      <c r="L546" s="110"/>
      <c r="M546" s="110"/>
      <c r="N546" s="109"/>
      <c r="O546" s="109"/>
      <c r="P546" s="109"/>
      <c r="Q546" s="109"/>
      <c r="R546" s="110"/>
      <c r="S546" s="110"/>
      <c r="T546" s="110"/>
      <c r="U546" s="110"/>
      <c r="V546" s="110"/>
      <c r="W546" s="110"/>
      <c r="X546" s="110"/>
      <c r="Y546" s="110"/>
      <c r="Z546" s="104"/>
      <c r="AA546" s="104"/>
      <c r="AB546" s="104"/>
      <c r="AC546" s="104"/>
      <c r="AD546" s="104"/>
      <c r="AE546" s="104"/>
      <c r="AF546" s="104"/>
      <c r="AG546" s="104" t="s">
        <v>135</v>
      </c>
      <c r="AH546" s="104">
        <v>0</v>
      </c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</row>
    <row r="547" spans="1:60" outlineLevel="2">
      <c r="A547" s="107"/>
      <c r="B547" s="108"/>
      <c r="C547" s="116" t="s">
        <v>505</v>
      </c>
      <c r="D547" s="111"/>
      <c r="E547" s="112">
        <v>4.29</v>
      </c>
      <c r="F547" s="110"/>
      <c r="G547" s="110"/>
      <c r="H547" s="110"/>
      <c r="I547" s="110"/>
      <c r="J547" s="110"/>
      <c r="K547" s="110"/>
      <c r="L547" s="110"/>
      <c r="M547" s="110"/>
      <c r="N547" s="109"/>
      <c r="O547" s="109"/>
      <c r="P547" s="109"/>
      <c r="Q547" s="109"/>
      <c r="R547" s="110"/>
      <c r="S547" s="110"/>
      <c r="T547" s="110"/>
      <c r="U547" s="110"/>
      <c r="V547" s="110"/>
      <c r="W547" s="110"/>
      <c r="X547" s="110"/>
      <c r="Y547" s="110"/>
      <c r="Z547" s="104"/>
      <c r="AA547" s="104"/>
      <c r="AB547" s="104"/>
      <c r="AC547" s="104"/>
      <c r="AD547" s="104"/>
      <c r="AE547" s="104"/>
      <c r="AF547" s="104"/>
      <c r="AG547" s="104" t="s">
        <v>135</v>
      </c>
      <c r="AH547" s="104">
        <v>0</v>
      </c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</row>
    <row r="548" spans="1:60" outlineLevel="2">
      <c r="A548" s="107"/>
      <c r="B548" s="108"/>
      <c r="C548" s="116" t="s">
        <v>349</v>
      </c>
      <c r="D548" s="111"/>
      <c r="E548" s="112">
        <v>12.64</v>
      </c>
      <c r="F548" s="110"/>
      <c r="G548" s="110"/>
      <c r="H548" s="110"/>
      <c r="I548" s="110"/>
      <c r="J548" s="110"/>
      <c r="K548" s="110"/>
      <c r="L548" s="110"/>
      <c r="M548" s="110"/>
      <c r="N548" s="109"/>
      <c r="O548" s="109"/>
      <c r="P548" s="109"/>
      <c r="Q548" s="109"/>
      <c r="R548" s="110"/>
      <c r="S548" s="110"/>
      <c r="T548" s="110"/>
      <c r="U548" s="110"/>
      <c r="V548" s="110"/>
      <c r="W548" s="110"/>
      <c r="X548" s="110"/>
      <c r="Y548" s="110"/>
      <c r="Z548" s="104"/>
      <c r="AA548" s="104"/>
      <c r="AB548" s="104"/>
      <c r="AC548" s="104"/>
      <c r="AD548" s="104"/>
      <c r="AE548" s="104"/>
      <c r="AF548" s="104"/>
      <c r="AG548" s="104" t="s">
        <v>135</v>
      </c>
      <c r="AH548" s="104">
        <v>0</v>
      </c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</row>
    <row r="549" spans="1:60" outlineLevel="2">
      <c r="A549" s="107"/>
      <c r="B549" s="108"/>
      <c r="C549" s="116" t="s">
        <v>506</v>
      </c>
      <c r="D549" s="111"/>
      <c r="E549" s="112">
        <v>52.21</v>
      </c>
      <c r="F549" s="110"/>
      <c r="G549" s="110"/>
      <c r="H549" s="110"/>
      <c r="I549" s="110"/>
      <c r="J549" s="110"/>
      <c r="K549" s="110"/>
      <c r="L549" s="110"/>
      <c r="M549" s="110"/>
      <c r="N549" s="109"/>
      <c r="O549" s="109"/>
      <c r="P549" s="109"/>
      <c r="Q549" s="109"/>
      <c r="R549" s="110"/>
      <c r="S549" s="110"/>
      <c r="T549" s="110"/>
      <c r="U549" s="110"/>
      <c r="V549" s="110"/>
      <c r="W549" s="110"/>
      <c r="X549" s="110"/>
      <c r="Y549" s="110"/>
      <c r="Z549" s="104"/>
      <c r="AA549" s="104"/>
      <c r="AB549" s="104"/>
      <c r="AC549" s="104"/>
      <c r="AD549" s="104"/>
      <c r="AE549" s="104"/>
      <c r="AF549" s="104"/>
      <c r="AG549" s="104" t="s">
        <v>135</v>
      </c>
      <c r="AH549" s="104">
        <v>0</v>
      </c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</row>
    <row r="550" spans="1:60" outlineLevel="2">
      <c r="A550" s="107"/>
      <c r="B550" s="108"/>
      <c r="C550" s="116" t="s">
        <v>507</v>
      </c>
      <c r="D550" s="111"/>
      <c r="E550" s="112">
        <v>29.32</v>
      </c>
      <c r="F550" s="110"/>
      <c r="G550" s="110"/>
      <c r="H550" s="110"/>
      <c r="I550" s="110"/>
      <c r="J550" s="110"/>
      <c r="K550" s="110"/>
      <c r="L550" s="110"/>
      <c r="M550" s="110"/>
      <c r="N550" s="109"/>
      <c r="O550" s="109"/>
      <c r="P550" s="109"/>
      <c r="Q550" s="109"/>
      <c r="R550" s="110"/>
      <c r="S550" s="110"/>
      <c r="T550" s="110"/>
      <c r="U550" s="110"/>
      <c r="V550" s="110"/>
      <c r="W550" s="110"/>
      <c r="X550" s="110"/>
      <c r="Y550" s="110"/>
      <c r="Z550" s="104"/>
      <c r="AA550" s="104"/>
      <c r="AB550" s="104"/>
      <c r="AC550" s="104"/>
      <c r="AD550" s="104"/>
      <c r="AE550" s="104"/>
      <c r="AF550" s="104"/>
      <c r="AG550" s="104" t="s">
        <v>135</v>
      </c>
      <c r="AH550" s="104">
        <v>0</v>
      </c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</row>
    <row r="551" spans="1:60" outlineLevel="2">
      <c r="A551" s="107"/>
      <c r="B551" s="108"/>
      <c r="C551" s="116" t="s">
        <v>508</v>
      </c>
      <c r="D551" s="111"/>
      <c r="E551" s="112">
        <v>14.24</v>
      </c>
      <c r="F551" s="110"/>
      <c r="G551" s="110"/>
      <c r="H551" s="110"/>
      <c r="I551" s="110"/>
      <c r="J551" s="110"/>
      <c r="K551" s="110"/>
      <c r="L551" s="110"/>
      <c r="M551" s="110"/>
      <c r="N551" s="109"/>
      <c r="O551" s="109"/>
      <c r="P551" s="109"/>
      <c r="Q551" s="109"/>
      <c r="R551" s="110"/>
      <c r="S551" s="110"/>
      <c r="T551" s="110"/>
      <c r="U551" s="110"/>
      <c r="V551" s="110"/>
      <c r="W551" s="110"/>
      <c r="X551" s="110"/>
      <c r="Y551" s="110"/>
      <c r="Z551" s="104"/>
      <c r="AA551" s="104"/>
      <c r="AB551" s="104"/>
      <c r="AC551" s="104"/>
      <c r="AD551" s="104"/>
      <c r="AE551" s="104"/>
      <c r="AF551" s="104"/>
      <c r="AG551" s="104" t="s">
        <v>135</v>
      </c>
      <c r="AH551" s="104">
        <v>0</v>
      </c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</row>
    <row r="552" spans="1:60" outlineLevel="2">
      <c r="A552" s="107"/>
      <c r="B552" s="108"/>
      <c r="C552" s="116" t="s">
        <v>509</v>
      </c>
      <c r="D552" s="111"/>
      <c r="E552" s="112">
        <v>37.74</v>
      </c>
      <c r="F552" s="110"/>
      <c r="G552" s="110"/>
      <c r="H552" s="110"/>
      <c r="I552" s="110"/>
      <c r="J552" s="110"/>
      <c r="K552" s="110"/>
      <c r="L552" s="110"/>
      <c r="M552" s="110"/>
      <c r="N552" s="109"/>
      <c r="O552" s="109"/>
      <c r="P552" s="109"/>
      <c r="Q552" s="109"/>
      <c r="R552" s="110"/>
      <c r="S552" s="110"/>
      <c r="T552" s="110"/>
      <c r="U552" s="110"/>
      <c r="V552" s="110"/>
      <c r="W552" s="110"/>
      <c r="X552" s="110"/>
      <c r="Y552" s="110"/>
      <c r="Z552" s="104"/>
      <c r="AA552" s="104"/>
      <c r="AB552" s="104"/>
      <c r="AC552" s="104"/>
      <c r="AD552" s="104"/>
      <c r="AE552" s="104"/>
      <c r="AF552" s="104"/>
      <c r="AG552" s="104" t="s">
        <v>135</v>
      </c>
      <c r="AH552" s="104">
        <v>0</v>
      </c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</row>
    <row r="553" spans="1:60" outlineLevel="2">
      <c r="A553" s="107"/>
      <c r="B553" s="108"/>
      <c r="C553" s="116" t="s">
        <v>510</v>
      </c>
      <c r="D553" s="111"/>
      <c r="E553" s="112">
        <v>14.21</v>
      </c>
      <c r="F553" s="110"/>
      <c r="G553" s="110"/>
      <c r="H553" s="110"/>
      <c r="I553" s="110"/>
      <c r="J553" s="110"/>
      <c r="K553" s="110"/>
      <c r="L553" s="110"/>
      <c r="M553" s="110"/>
      <c r="N553" s="109"/>
      <c r="O553" s="109"/>
      <c r="P553" s="109"/>
      <c r="Q553" s="109"/>
      <c r="R553" s="110"/>
      <c r="S553" s="110"/>
      <c r="T553" s="110"/>
      <c r="U553" s="110"/>
      <c r="V553" s="110"/>
      <c r="W553" s="110"/>
      <c r="X553" s="110"/>
      <c r="Y553" s="110"/>
      <c r="Z553" s="104"/>
      <c r="AA553" s="104"/>
      <c r="AB553" s="104"/>
      <c r="AC553" s="104"/>
      <c r="AD553" s="104"/>
      <c r="AE553" s="104"/>
      <c r="AF553" s="104"/>
      <c r="AG553" s="104" t="s">
        <v>135</v>
      </c>
      <c r="AH553" s="104">
        <v>0</v>
      </c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</row>
    <row r="554" spans="1:60" outlineLevel="2">
      <c r="A554" s="107"/>
      <c r="B554" s="108"/>
      <c r="C554" s="116" t="s">
        <v>511</v>
      </c>
      <c r="D554" s="111"/>
      <c r="E554" s="112">
        <v>26.82</v>
      </c>
      <c r="F554" s="110"/>
      <c r="G554" s="110"/>
      <c r="H554" s="110"/>
      <c r="I554" s="110"/>
      <c r="J554" s="110"/>
      <c r="K554" s="110"/>
      <c r="L554" s="110"/>
      <c r="M554" s="110"/>
      <c r="N554" s="109"/>
      <c r="O554" s="109"/>
      <c r="P554" s="109"/>
      <c r="Q554" s="109"/>
      <c r="R554" s="110"/>
      <c r="S554" s="110"/>
      <c r="T554" s="110"/>
      <c r="U554" s="110"/>
      <c r="V554" s="110"/>
      <c r="W554" s="110"/>
      <c r="X554" s="110"/>
      <c r="Y554" s="110"/>
      <c r="Z554" s="104"/>
      <c r="AA554" s="104"/>
      <c r="AB554" s="104"/>
      <c r="AC554" s="104"/>
      <c r="AD554" s="104"/>
      <c r="AE554" s="104"/>
      <c r="AF554" s="104"/>
      <c r="AG554" s="104" t="s">
        <v>135</v>
      </c>
      <c r="AH554" s="104">
        <v>0</v>
      </c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</row>
    <row r="555" spans="1:60" outlineLevel="2">
      <c r="A555" s="107"/>
      <c r="B555" s="108"/>
      <c r="C555" s="116" t="s">
        <v>512</v>
      </c>
      <c r="D555" s="111"/>
      <c r="E555" s="112">
        <v>22.82</v>
      </c>
      <c r="F555" s="110"/>
      <c r="G555" s="110"/>
      <c r="H555" s="110"/>
      <c r="I555" s="110"/>
      <c r="J555" s="110"/>
      <c r="K555" s="110"/>
      <c r="L555" s="110"/>
      <c r="M555" s="110"/>
      <c r="N555" s="109"/>
      <c r="O555" s="109"/>
      <c r="P555" s="109"/>
      <c r="Q555" s="109"/>
      <c r="R555" s="110"/>
      <c r="S555" s="110"/>
      <c r="T555" s="110"/>
      <c r="U555" s="110"/>
      <c r="V555" s="110"/>
      <c r="W555" s="110"/>
      <c r="X555" s="110"/>
      <c r="Y555" s="110"/>
      <c r="Z555" s="104"/>
      <c r="AA555" s="104"/>
      <c r="AB555" s="104"/>
      <c r="AC555" s="104"/>
      <c r="AD555" s="104"/>
      <c r="AE555" s="104"/>
      <c r="AF555" s="104"/>
      <c r="AG555" s="104" t="s">
        <v>135</v>
      </c>
      <c r="AH555" s="104">
        <v>0</v>
      </c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</row>
    <row r="556" spans="1:60" outlineLevel="2">
      <c r="A556" s="107"/>
      <c r="B556" s="108"/>
      <c r="C556" s="116" t="s">
        <v>513</v>
      </c>
      <c r="D556" s="111"/>
      <c r="E556" s="112">
        <v>3.78</v>
      </c>
      <c r="F556" s="110"/>
      <c r="G556" s="110"/>
      <c r="H556" s="110"/>
      <c r="I556" s="110"/>
      <c r="J556" s="110"/>
      <c r="K556" s="110"/>
      <c r="L556" s="110"/>
      <c r="M556" s="110"/>
      <c r="N556" s="109"/>
      <c r="O556" s="109"/>
      <c r="P556" s="109"/>
      <c r="Q556" s="109"/>
      <c r="R556" s="110"/>
      <c r="S556" s="110"/>
      <c r="T556" s="110"/>
      <c r="U556" s="110"/>
      <c r="V556" s="110"/>
      <c r="W556" s="110"/>
      <c r="X556" s="110"/>
      <c r="Y556" s="110"/>
      <c r="Z556" s="104"/>
      <c r="AA556" s="104"/>
      <c r="AB556" s="104"/>
      <c r="AC556" s="104"/>
      <c r="AD556" s="104"/>
      <c r="AE556" s="104"/>
      <c r="AF556" s="104"/>
      <c r="AG556" s="104" t="s">
        <v>135</v>
      </c>
      <c r="AH556" s="104">
        <v>0</v>
      </c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</row>
    <row r="557" spans="1:60" outlineLevel="2">
      <c r="A557" s="107"/>
      <c r="B557" s="108"/>
      <c r="C557" s="116" t="s">
        <v>514</v>
      </c>
      <c r="D557" s="111"/>
      <c r="E557" s="112">
        <v>14.21</v>
      </c>
      <c r="F557" s="110"/>
      <c r="G557" s="110"/>
      <c r="H557" s="110"/>
      <c r="I557" s="110"/>
      <c r="J557" s="110"/>
      <c r="K557" s="110"/>
      <c r="L557" s="110"/>
      <c r="M557" s="110"/>
      <c r="N557" s="109"/>
      <c r="O557" s="109"/>
      <c r="P557" s="109"/>
      <c r="Q557" s="109"/>
      <c r="R557" s="110"/>
      <c r="S557" s="110"/>
      <c r="T557" s="110"/>
      <c r="U557" s="110"/>
      <c r="V557" s="110"/>
      <c r="W557" s="110"/>
      <c r="X557" s="110"/>
      <c r="Y557" s="110"/>
      <c r="Z557" s="104"/>
      <c r="AA557" s="104"/>
      <c r="AB557" s="104"/>
      <c r="AC557" s="104"/>
      <c r="AD557" s="104"/>
      <c r="AE557" s="104"/>
      <c r="AF557" s="104"/>
      <c r="AG557" s="104" t="s">
        <v>135</v>
      </c>
      <c r="AH557" s="104">
        <v>0</v>
      </c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</row>
    <row r="558" spans="1:60" outlineLevel="2">
      <c r="A558" s="107"/>
      <c r="B558" s="108"/>
      <c r="C558" s="116" t="s">
        <v>515</v>
      </c>
      <c r="D558" s="111"/>
      <c r="E558" s="112">
        <v>8.83</v>
      </c>
      <c r="F558" s="110"/>
      <c r="G558" s="110"/>
      <c r="H558" s="110"/>
      <c r="I558" s="110"/>
      <c r="J558" s="110"/>
      <c r="K558" s="110"/>
      <c r="L558" s="110"/>
      <c r="M558" s="110"/>
      <c r="N558" s="109"/>
      <c r="O558" s="109"/>
      <c r="P558" s="109"/>
      <c r="Q558" s="109"/>
      <c r="R558" s="110"/>
      <c r="S558" s="110"/>
      <c r="T558" s="110"/>
      <c r="U558" s="110"/>
      <c r="V558" s="110"/>
      <c r="W558" s="110"/>
      <c r="X558" s="110"/>
      <c r="Y558" s="110"/>
      <c r="Z558" s="104"/>
      <c r="AA558" s="104"/>
      <c r="AB558" s="104"/>
      <c r="AC558" s="104"/>
      <c r="AD558" s="104"/>
      <c r="AE558" s="104"/>
      <c r="AF558" s="104"/>
      <c r="AG558" s="104" t="s">
        <v>135</v>
      </c>
      <c r="AH558" s="104">
        <v>0</v>
      </c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</row>
    <row r="559" spans="1:60" outlineLevel="2">
      <c r="A559" s="107"/>
      <c r="B559" s="108"/>
      <c r="C559" s="116" t="s">
        <v>516</v>
      </c>
      <c r="D559" s="111"/>
      <c r="E559" s="112">
        <v>4.3099999999999996</v>
      </c>
      <c r="F559" s="110"/>
      <c r="G559" s="110"/>
      <c r="H559" s="110"/>
      <c r="I559" s="110"/>
      <c r="J559" s="110"/>
      <c r="K559" s="110"/>
      <c r="L559" s="110"/>
      <c r="M559" s="110"/>
      <c r="N559" s="109"/>
      <c r="O559" s="109"/>
      <c r="P559" s="109"/>
      <c r="Q559" s="109"/>
      <c r="R559" s="110"/>
      <c r="S559" s="110"/>
      <c r="T559" s="110"/>
      <c r="U559" s="110"/>
      <c r="V559" s="110"/>
      <c r="W559" s="110"/>
      <c r="X559" s="110"/>
      <c r="Y559" s="110"/>
      <c r="Z559" s="104"/>
      <c r="AA559" s="104"/>
      <c r="AB559" s="104"/>
      <c r="AC559" s="104"/>
      <c r="AD559" s="104"/>
      <c r="AE559" s="104"/>
      <c r="AF559" s="104"/>
      <c r="AG559" s="104" t="s">
        <v>135</v>
      </c>
      <c r="AH559" s="104">
        <v>0</v>
      </c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</row>
    <row r="560" spans="1:60" outlineLevel="2">
      <c r="A560" s="107"/>
      <c r="B560" s="108"/>
      <c r="C560" s="116" t="s">
        <v>517</v>
      </c>
      <c r="D560" s="111"/>
      <c r="E560" s="112">
        <v>1.82</v>
      </c>
      <c r="F560" s="110"/>
      <c r="G560" s="110"/>
      <c r="H560" s="110"/>
      <c r="I560" s="110"/>
      <c r="J560" s="110"/>
      <c r="K560" s="110"/>
      <c r="L560" s="110"/>
      <c r="M560" s="110"/>
      <c r="N560" s="109"/>
      <c r="O560" s="109"/>
      <c r="P560" s="109"/>
      <c r="Q560" s="109"/>
      <c r="R560" s="110"/>
      <c r="S560" s="110"/>
      <c r="T560" s="110"/>
      <c r="U560" s="110"/>
      <c r="V560" s="110"/>
      <c r="W560" s="110"/>
      <c r="X560" s="110"/>
      <c r="Y560" s="110"/>
      <c r="Z560" s="104"/>
      <c r="AA560" s="104"/>
      <c r="AB560" s="104"/>
      <c r="AC560" s="104"/>
      <c r="AD560" s="104"/>
      <c r="AE560" s="104"/>
      <c r="AF560" s="104"/>
      <c r="AG560" s="104" t="s">
        <v>135</v>
      </c>
      <c r="AH560" s="104">
        <v>0</v>
      </c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</row>
    <row r="561" spans="1:60" outlineLevel="2">
      <c r="A561" s="107"/>
      <c r="B561" s="108"/>
      <c r="C561" s="116" t="s">
        <v>518</v>
      </c>
      <c r="D561" s="111"/>
      <c r="E561" s="112">
        <v>1.66</v>
      </c>
      <c r="F561" s="110"/>
      <c r="G561" s="110"/>
      <c r="H561" s="110"/>
      <c r="I561" s="110"/>
      <c r="J561" s="110"/>
      <c r="K561" s="110"/>
      <c r="L561" s="110"/>
      <c r="M561" s="110"/>
      <c r="N561" s="109"/>
      <c r="O561" s="109"/>
      <c r="P561" s="109"/>
      <c r="Q561" s="109"/>
      <c r="R561" s="110"/>
      <c r="S561" s="110"/>
      <c r="T561" s="110"/>
      <c r="U561" s="110"/>
      <c r="V561" s="110"/>
      <c r="W561" s="110"/>
      <c r="X561" s="110"/>
      <c r="Y561" s="110"/>
      <c r="Z561" s="104"/>
      <c r="AA561" s="104"/>
      <c r="AB561" s="104"/>
      <c r="AC561" s="104"/>
      <c r="AD561" s="104"/>
      <c r="AE561" s="104"/>
      <c r="AF561" s="104"/>
      <c r="AG561" s="104" t="s">
        <v>135</v>
      </c>
      <c r="AH561" s="104">
        <v>0</v>
      </c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</row>
    <row r="562" spans="1:60" outlineLevel="2">
      <c r="A562" s="107"/>
      <c r="B562" s="108"/>
      <c r="C562" s="116" t="s">
        <v>519</v>
      </c>
      <c r="D562" s="111"/>
      <c r="E562" s="112">
        <v>1.43</v>
      </c>
      <c r="F562" s="110"/>
      <c r="G562" s="110"/>
      <c r="H562" s="110"/>
      <c r="I562" s="110"/>
      <c r="J562" s="110"/>
      <c r="K562" s="110"/>
      <c r="L562" s="110"/>
      <c r="M562" s="110"/>
      <c r="N562" s="109"/>
      <c r="O562" s="109"/>
      <c r="P562" s="109"/>
      <c r="Q562" s="109"/>
      <c r="R562" s="110"/>
      <c r="S562" s="110"/>
      <c r="T562" s="110"/>
      <c r="U562" s="110"/>
      <c r="V562" s="110"/>
      <c r="W562" s="110"/>
      <c r="X562" s="110"/>
      <c r="Y562" s="110"/>
      <c r="Z562" s="104"/>
      <c r="AA562" s="104"/>
      <c r="AB562" s="104"/>
      <c r="AC562" s="104"/>
      <c r="AD562" s="104"/>
      <c r="AE562" s="104"/>
      <c r="AF562" s="104"/>
      <c r="AG562" s="104" t="s">
        <v>135</v>
      </c>
      <c r="AH562" s="104">
        <v>0</v>
      </c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</row>
    <row r="563" spans="1:60">
      <c r="A563" s="167">
        <v>112</v>
      </c>
      <c r="B563" s="168" t="s">
        <v>530</v>
      </c>
      <c r="C563" s="169" t="s">
        <v>531</v>
      </c>
      <c r="D563" s="170" t="s">
        <v>155</v>
      </c>
      <c r="E563" s="171">
        <v>500.84</v>
      </c>
      <c r="F563" s="347"/>
      <c r="G563" s="172">
        <f>F563*E563</f>
        <v>0</v>
      </c>
      <c r="H563" s="110">
        <v>0</v>
      </c>
      <c r="I563" s="110">
        <v>0</v>
      </c>
      <c r="J563" s="110">
        <v>128.5</v>
      </c>
      <c r="K563" s="110">
        <v>64357.939999999995</v>
      </c>
      <c r="L563" s="110">
        <v>21</v>
      </c>
      <c r="M563" s="110">
        <v>77873.107400000008</v>
      </c>
      <c r="N563" s="109">
        <v>0</v>
      </c>
      <c r="O563" s="109">
        <v>0</v>
      </c>
      <c r="P563" s="109">
        <v>0</v>
      </c>
      <c r="Q563" s="109">
        <v>0</v>
      </c>
      <c r="R563" s="110"/>
      <c r="S563" s="110" t="s">
        <v>130</v>
      </c>
      <c r="T563" s="110" t="s">
        <v>131</v>
      </c>
      <c r="U563" s="110">
        <v>0.23599999999999999</v>
      </c>
      <c r="V563" s="110">
        <v>118.19823999999998</v>
      </c>
      <c r="W563" s="110"/>
      <c r="X563" s="110" t="s">
        <v>132</v>
      </c>
      <c r="Y563" s="110" t="s">
        <v>133</v>
      </c>
      <c r="Z563" s="104"/>
      <c r="AA563" s="104"/>
      <c r="AB563" s="104"/>
      <c r="AC563" s="104"/>
      <c r="AD563" s="104"/>
      <c r="AE563" s="104"/>
      <c r="AF563" s="104"/>
      <c r="AG563" s="104" t="s">
        <v>134</v>
      </c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</row>
    <row r="564" spans="1:60" outlineLevel="1">
      <c r="A564" s="107"/>
      <c r="B564" s="108"/>
      <c r="C564" s="116" t="s">
        <v>318</v>
      </c>
      <c r="D564" s="111"/>
      <c r="E564" s="112">
        <v>27.65</v>
      </c>
      <c r="F564" s="110"/>
      <c r="G564" s="110"/>
      <c r="H564" s="110"/>
      <c r="I564" s="110"/>
      <c r="J564" s="110"/>
      <c r="K564" s="110"/>
      <c r="L564" s="110"/>
      <c r="M564" s="110"/>
      <c r="N564" s="109"/>
      <c r="O564" s="109"/>
      <c r="P564" s="109"/>
      <c r="Q564" s="109"/>
      <c r="R564" s="110"/>
      <c r="S564" s="110"/>
      <c r="T564" s="110"/>
      <c r="U564" s="110"/>
      <c r="V564" s="110"/>
      <c r="W564" s="110"/>
      <c r="X564" s="110"/>
      <c r="Y564" s="110"/>
      <c r="Z564" s="104"/>
      <c r="AA564" s="104"/>
      <c r="AB564" s="104"/>
      <c r="AC564" s="104"/>
      <c r="AD564" s="104"/>
      <c r="AE564" s="104"/>
      <c r="AF564" s="104"/>
      <c r="AG564" s="104" t="s">
        <v>135</v>
      </c>
      <c r="AH564" s="104">
        <v>0</v>
      </c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</row>
    <row r="565" spans="1:60" outlineLevel="2">
      <c r="A565" s="107"/>
      <c r="B565" s="108"/>
      <c r="C565" s="116" t="s">
        <v>319</v>
      </c>
      <c r="D565" s="111"/>
      <c r="E565" s="112">
        <v>71.2</v>
      </c>
      <c r="F565" s="110"/>
      <c r="G565" s="110"/>
      <c r="H565" s="110"/>
      <c r="I565" s="110"/>
      <c r="J565" s="110"/>
      <c r="K565" s="110"/>
      <c r="L565" s="110"/>
      <c r="M565" s="110"/>
      <c r="N565" s="109"/>
      <c r="O565" s="109"/>
      <c r="P565" s="109"/>
      <c r="Q565" s="109"/>
      <c r="R565" s="110"/>
      <c r="S565" s="110"/>
      <c r="T565" s="110"/>
      <c r="U565" s="110"/>
      <c r="V565" s="110"/>
      <c r="W565" s="110"/>
      <c r="X565" s="110"/>
      <c r="Y565" s="110"/>
      <c r="Z565" s="104"/>
      <c r="AA565" s="104"/>
      <c r="AB565" s="104"/>
      <c r="AC565" s="104"/>
      <c r="AD565" s="104"/>
      <c r="AE565" s="104"/>
      <c r="AF565" s="104"/>
      <c r="AG565" s="104" t="s">
        <v>135</v>
      </c>
      <c r="AH565" s="104">
        <v>0</v>
      </c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</row>
    <row r="566" spans="1:60" outlineLevel="2">
      <c r="A566" s="107"/>
      <c r="B566" s="108"/>
      <c r="C566" s="116" t="s">
        <v>320</v>
      </c>
      <c r="D566" s="111"/>
      <c r="E566" s="112">
        <v>11.6</v>
      </c>
      <c r="F566" s="110"/>
      <c r="G566" s="110"/>
      <c r="H566" s="110"/>
      <c r="I566" s="110"/>
      <c r="J566" s="110"/>
      <c r="K566" s="110"/>
      <c r="L566" s="110"/>
      <c r="M566" s="110"/>
      <c r="N566" s="109"/>
      <c r="O566" s="109"/>
      <c r="P566" s="109"/>
      <c r="Q566" s="109"/>
      <c r="R566" s="110"/>
      <c r="S566" s="110"/>
      <c r="T566" s="110"/>
      <c r="U566" s="110"/>
      <c r="V566" s="110"/>
      <c r="W566" s="110"/>
      <c r="X566" s="110"/>
      <c r="Y566" s="110"/>
      <c r="Z566" s="104"/>
      <c r="AA566" s="104"/>
      <c r="AB566" s="104"/>
      <c r="AC566" s="104"/>
      <c r="AD566" s="104"/>
      <c r="AE566" s="104"/>
      <c r="AF566" s="104"/>
      <c r="AG566" s="104" t="s">
        <v>135</v>
      </c>
      <c r="AH566" s="104">
        <v>0</v>
      </c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</row>
    <row r="567" spans="1:60" outlineLevel="2">
      <c r="A567" s="107"/>
      <c r="B567" s="108"/>
      <c r="C567" s="116" t="s">
        <v>321</v>
      </c>
      <c r="D567" s="111"/>
      <c r="E567" s="112">
        <v>7.2</v>
      </c>
      <c r="F567" s="110"/>
      <c r="G567" s="110"/>
      <c r="H567" s="110"/>
      <c r="I567" s="110"/>
      <c r="J567" s="110"/>
      <c r="K567" s="110"/>
      <c r="L567" s="110"/>
      <c r="M567" s="110"/>
      <c r="N567" s="109"/>
      <c r="O567" s="109"/>
      <c r="P567" s="109"/>
      <c r="Q567" s="109"/>
      <c r="R567" s="110"/>
      <c r="S567" s="110"/>
      <c r="T567" s="110"/>
      <c r="U567" s="110"/>
      <c r="V567" s="110"/>
      <c r="W567" s="110"/>
      <c r="X567" s="110"/>
      <c r="Y567" s="110"/>
      <c r="Z567" s="104"/>
      <c r="AA567" s="104"/>
      <c r="AB567" s="104"/>
      <c r="AC567" s="104"/>
      <c r="AD567" s="104"/>
      <c r="AE567" s="104"/>
      <c r="AF567" s="104"/>
      <c r="AG567" s="104" t="s">
        <v>135</v>
      </c>
      <c r="AH567" s="104">
        <v>0</v>
      </c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</row>
    <row r="568" spans="1:60" outlineLevel="2">
      <c r="A568" s="107"/>
      <c r="B568" s="108"/>
      <c r="C568" s="116" t="s">
        <v>328</v>
      </c>
      <c r="D568" s="111"/>
      <c r="E568" s="112">
        <v>6.9</v>
      </c>
      <c r="F568" s="110"/>
      <c r="G568" s="110"/>
      <c r="H568" s="110"/>
      <c r="I568" s="110"/>
      <c r="J568" s="110"/>
      <c r="K568" s="110"/>
      <c r="L568" s="110"/>
      <c r="M568" s="110"/>
      <c r="N568" s="109"/>
      <c r="O568" s="109"/>
      <c r="P568" s="109"/>
      <c r="Q568" s="109"/>
      <c r="R568" s="110"/>
      <c r="S568" s="110"/>
      <c r="T568" s="110"/>
      <c r="U568" s="110"/>
      <c r="V568" s="110"/>
      <c r="W568" s="110"/>
      <c r="X568" s="110"/>
      <c r="Y568" s="110"/>
      <c r="Z568" s="104"/>
      <c r="AA568" s="104"/>
      <c r="AB568" s="104"/>
      <c r="AC568" s="104"/>
      <c r="AD568" s="104"/>
      <c r="AE568" s="104"/>
      <c r="AF568" s="104"/>
      <c r="AG568" s="104" t="s">
        <v>135</v>
      </c>
      <c r="AH568" s="104">
        <v>0</v>
      </c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</row>
    <row r="569" spans="1:60" outlineLevel="2">
      <c r="A569" s="107"/>
      <c r="B569" s="108"/>
      <c r="C569" s="116" t="s">
        <v>329</v>
      </c>
      <c r="D569" s="111"/>
      <c r="E569" s="112">
        <v>16.899999999999999</v>
      </c>
      <c r="F569" s="110"/>
      <c r="G569" s="110"/>
      <c r="H569" s="110"/>
      <c r="I569" s="110"/>
      <c r="J569" s="110"/>
      <c r="K569" s="110"/>
      <c r="L569" s="110"/>
      <c r="M569" s="110"/>
      <c r="N569" s="109"/>
      <c r="O569" s="109"/>
      <c r="P569" s="109"/>
      <c r="Q569" s="109"/>
      <c r="R569" s="110"/>
      <c r="S569" s="110"/>
      <c r="T569" s="110"/>
      <c r="U569" s="110"/>
      <c r="V569" s="110"/>
      <c r="W569" s="110"/>
      <c r="X569" s="110"/>
      <c r="Y569" s="110"/>
      <c r="Z569" s="104"/>
      <c r="AA569" s="104"/>
      <c r="AB569" s="104"/>
      <c r="AC569" s="104"/>
      <c r="AD569" s="104"/>
      <c r="AE569" s="104"/>
      <c r="AF569" s="104"/>
      <c r="AG569" s="104" t="s">
        <v>135</v>
      </c>
      <c r="AH569" s="104">
        <v>0</v>
      </c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</row>
    <row r="570" spans="1:60" outlineLevel="2">
      <c r="A570" s="107"/>
      <c r="B570" s="108"/>
      <c r="C570" s="116" t="s">
        <v>330</v>
      </c>
      <c r="D570" s="111"/>
      <c r="E570" s="112">
        <v>17.100000000000001</v>
      </c>
      <c r="F570" s="110"/>
      <c r="G570" s="110"/>
      <c r="H570" s="110"/>
      <c r="I570" s="110"/>
      <c r="J570" s="110"/>
      <c r="K570" s="110"/>
      <c r="L570" s="110"/>
      <c r="M570" s="110"/>
      <c r="N570" s="109"/>
      <c r="O570" s="109"/>
      <c r="P570" s="109"/>
      <c r="Q570" s="109"/>
      <c r="R570" s="110"/>
      <c r="S570" s="110"/>
      <c r="T570" s="110"/>
      <c r="U570" s="110"/>
      <c r="V570" s="110"/>
      <c r="W570" s="110"/>
      <c r="X570" s="110"/>
      <c r="Y570" s="110"/>
      <c r="Z570" s="104"/>
      <c r="AA570" s="104"/>
      <c r="AB570" s="104"/>
      <c r="AC570" s="104"/>
      <c r="AD570" s="104"/>
      <c r="AE570" s="104"/>
      <c r="AF570" s="104"/>
      <c r="AG570" s="104" t="s">
        <v>135</v>
      </c>
      <c r="AH570" s="104">
        <v>0</v>
      </c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</row>
    <row r="571" spans="1:60" outlineLevel="2">
      <c r="A571" s="107"/>
      <c r="B571" s="108"/>
      <c r="C571" s="116" t="s">
        <v>331</v>
      </c>
      <c r="D571" s="111"/>
      <c r="E571" s="112">
        <v>17.600000000000001</v>
      </c>
      <c r="F571" s="110"/>
      <c r="G571" s="110"/>
      <c r="H571" s="110"/>
      <c r="I571" s="110"/>
      <c r="J571" s="110"/>
      <c r="K571" s="110"/>
      <c r="L571" s="110"/>
      <c r="M571" s="110"/>
      <c r="N571" s="109"/>
      <c r="O571" s="109"/>
      <c r="P571" s="109"/>
      <c r="Q571" s="109"/>
      <c r="R571" s="110"/>
      <c r="S571" s="110"/>
      <c r="T571" s="110"/>
      <c r="U571" s="110"/>
      <c r="V571" s="110"/>
      <c r="W571" s="110"/>
      <c r="X571" s="110"/>
      <c r="Y571" s="110"/>
      <c r="Z571" s="104"/>
      <c r="AA571" s="104"/>
      <c r="AB571" s="104"/>
      <c r="AC571" s="104"/>
      <c r="AD571" s="104"/>
      <c r="AE571" s="104"/>
      <c r="AF571" s="104"/>
      <c r="AG571" s="104" t="s">
        <v>135</v>
      </c>
      <c r="AH571" s="104">
        <v>0</v>
      </c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</row>
    <row r="572" spans="1:60" outlineLevel="2">
      <c r="A572" s="107"/>
      <c r="B572" s="108"/>
      <c r="C572" s="116" t="s">
        <v>532</v>
      </c>
      <c r="D572" s="111"/>
      <c r="E572" s="112">
        <v>6.8</v>
      </c>
      <c r="F572" s="110"/>
      <c r="G572" s="110"/>
      <c r="H572" s="110"/>
      <c r="I572" s="110"/>
      <c r="J572" s="110"/>
      <c r="K572" s="110"/>
      <c r="L572" s="110"/>
      <c r="M572" s="110"/>
      <c r="N572" s="109"/>
      <c r="O572" s="109"/>
      <c r="P572" s="109"/>
      <c r="Q572" s="109"/>
      <c r="R572" s="110"/>
      <c r="S572" s="110"/>
      <c r="T572" s="110"/>
      <c r="U572" s="110"/>
      <c r="V572" s="110"/>
      <c r="W572" s="110"/>
      <c r="X572" s="110"/>
      <c r="Y572" s="110"/>
      <c r="Z572" s="104"/>
      <c r="AA572" s="104"/>
      <c r="AB572" s="104"/>
      <c r="AC572" s="104"/>
      <c r="AD572" s="104"/>
      <c r="AE572" s="104"/>
      <c r="AF572" s="104"/>
      <c r="AG572" s="104" t="s">
        <v>135</v>
      </c>
      <c r="AH572" s="104">
        <v>0</v>
      </c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</row>
    <row r="573" spans="1:60" outlineLevel="2">
      <c r="A573" s="107"/>
      <c r="B573" s="108"/>
      <c r="C573" s="116" t="s">
        <v>533</v>
      </c>
      <c r="D573" s="111"/>
      <c r="E573" s="112">
        <v>59.68</v>
      </c>
      <c r="F573" s="110"/>
      <c r="G573" s="110"/>
      <c r="H573" s="110"/>
      <c r="I573" s="110"/>
      <c r="J573" s="110"/>
      <c r="K573" s="110"/>
      <c r="L573" s="110"/>
      <c r="M573" s="110"/>
      <c r="N573" s="109"/>
      <c r="O573" s="109"/>
      <c r="P573" s="109"/>
      <c r="Q573" s="109"/>
      <c r="R573" s="110"/>
      <c r="S573" s="110"/>
      <c r="T573" s="110"/>
      <c r="U573" s="110"/>
      <c r="V573" s="110"/>
      <c r="W573" s="110"/>
      <c r="X573" s="110"/>
      <c r="Y573" s="110"/>
      <c r="Z573" s="104"/>
      <c r="AA573" s="104"/>
      <c r="AB573" s="104"/>
      <c r="AC573" s="104"/>
      <c r="AD573" s="104"/>
      <c r="AE573" s="104"/>
      <c r="AF573" s="104"/>
      <c r="AG573" s="104" t="s">
        <v>135</v>
      </c>
      <c r="AH573" s="104">
        <v>0</v>
      </c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</row>
    <row r="574" spans="1:60" outlineLevel="2">
      <c r="A574" s="107"/>
      <c r="B574" s="108"/>
      <c r="C574" s="116" t="s">
        <v>534</v>
      </c>
      <c r="D574" s="111"/>
      <c r="E574" s="112">
        <v>30.6</v>
      </c>
      <c r="F574" s="110"/>
      <c r="G574" s="110"/>
      <c r="H574" s="110"/>
      <c r="I574" s="110"/>
      <c r="J574" s="110"/>
      <c r="K574" s="110"/>
      <c r="L574" s="110"/>
      <c r="M574" s="110"/>
      <c r="N574" s="109"/>
      <c r="O574" s="109"/>
      <c r="P574" s="109"/>
      <c r="Q574" s="109"/>
      <c r="R574" s="110"/>
      <c r="S574" s="110"/>
      <c r="T574" s="110"/>
      <c r="U574" s="110"/>
      <c r="V574" s="110"/>
      <c r="W574" s="110"/>
      <c r="X574" s="110"/>
      <c r="Y574" s="110"/>
      <c r="Z574" s="104"/>
      <c r="AA574" s="104"/>
      <c r="AB574" s="104"/>
      <c r="AC574" s="104"/>
      <c r="AD574" s="104"/>
      <c r="AE574" s="104"/>
      <c r="AF574" s="104"/>
      <c r="AG574" s="104" t="s">
        <v>135</v>
      </c>
      <c r="AH574" s="104">
        <v>0</v>
      </c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</row>
    <row r="575" spans="1:60" outlineLevel="2">
      <c r="A575" s="107"/>
      <c r="B575" s="108"/>
      <c r="C575" s="116" t="s">
        <v>535</v>
      </c>
      <c r="D575" s="111"/>
      <c r="E575" s="112">
        <v>30.55</v>
      </c>
      <c r="F575" s="110"/>
      <c r="G575" s="110"/>
      <c r="H575" s="110"/>
      <c r="I575" s="110"/>
      <c r="J575" s="110"/>
      <c r="K575" s="110"/>
      <c r="L575" s="110"/>
      <c r="M575" s="110"/>
      <c r="N575" s="109"/>
      <c r="O575" s="109"/>
      <c r="P575" s="109"/>
      <c r="Q575" s="109"/>
      <c r="R575" s="110"/>
      <c r="S575" s="110"/>
      <c r="T575" s="110"/>
      <c r="U575" s="110"/>
      <c r="V575" s="110"/>
      <c r="W575" s="110"/>
      <c r="X575" s="110"/>
      <c r="Y575" s="110"/>
      <c r="Z575" s="104"/>
      <c r="AA575" s="104"/>
      <c r="AB575" s="104"/>
      <c r="AC575" s="104"/>
      <c r="AD575" s="104"/>
      <c r="AE575" s="104"/>
      <c r="AF575" s="104"/>
      <c r="AG575" s="104" t="s">
        <v>135</v>
      </c>
      <c r="AH575" s="104">
        <v>0</v>
      </c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</row>
    <row r="576" spans="1:60" outlineLevel="2">
      <c r="A576" s="107"/>
      <c r="B576" s="108"/>
      <c r="C576" s="116" t="s">
        <v>536</v>
      </c>
      <c r="D576" s="111"/>
      <c r="E576" s="112">
        <v>22.6</v>
      </c>
      <c r="F576" s="110"/>
      <c r="G576" s="110"/>
      <c r="H576" s="110"/>
      <c r="I576" s="110"/>
      <c r="J576" s="110"/>
      <c r="K576" s="110"/>
      <c r="L576" s="110"/>
      <c r="M576" s="110"/>
      <c r="N576" s="109"/>
      <c r="O576" s="109"/>
      <c r="P576" s="109"/>
      <c r="Q576" s="109"/>
      <c r="R576" s="110"/>
      <c r="S576" s="110"/>
      <c r="T576" s="110"/>
      <c r="U576" s="110"/>
      <c r="V576" s="110"/>
      <c r="W576" s="110"/>
      <c r="X576" s="110"/>
      <c r="Y576" s="110"/>
      <c r="Z576" s="104"/>
      <c r="AA576" s="104"/>
      <c r="AB576" s="104"/>
      <c r="AC576" s="104"/>
      <c r="AD576" s="104"/>
      <c r="AE576" s="104"/>
      <c r="AF576" s="104"/>
      <c r="AG576" s="104" t="s">
        <v>135</v>
      </c>
      <c r="AH576" s="104">
        <v>0</v>
      </c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</row>
    <row r="577" spans="1:60" outlineLevel="2">
      <c r="A577" s="107"/>
      <c r="B577" s="108"/>
      <c r="C577" s="116" t="s">
        <v>537</v>
      </c>
      <c r="D577" s="111"/>
      <c r="E577" s="112">
        <v>15.59</v>
      </c>
      <c r="F577" s="110"/>
      <c r="G577" s="110"/>
      <c r="H577" s="110"/>
      <c r="I577" s="110"/>
      <c r="J577" s="110"/>
      <c r="K577" s="110"/>
      <c r="L577" s="110"/>
      <c r="M577" s="110"/>
      <c r="N577" s="109"/>
      <c r="O577" s="109"/>
      <c r="P577" s="109"/>
      <c r="Q577" s="109"/>
      <c r="R577" s="110"/>
      <c r="S577" s="110"/>
      <c r="T577" s="110"/>
      <c r="U577" s="110"/>
      <c r="V577" s="110"/>
      <c r="W577" s="110"/>
      <c r="X577" s="110"/>
      <c r="Y577" s="110"/>
      <c r="Z577" s="104"/>
      <c r="AA577" s="104"/>
      <c r="AB577" s="104"/>
      <c r="AC577" s="104"/>
      <c r="AD577" s="104"/>
      <c r="AE577" s="104"/>
      <c r="AF577" s="104"/>
      <c r="AG577" s="104" t="s">
        <v>135</v>
      </c>
      <c r="AH577" s="104">
        <v>0</v>
      </c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</row>
    <row r="578" spans="1:60" outlineLevel="2">
      <c r="A578" s="107"/>
      <c r="B578" s="108"/>
      <c r="C578" s="116" t="s">
        <v>538</v>
      </c>
      <c r="D578" s="111"/>
      <c r="E578" s="112">
        <v>26.92</v>
      </c>
      <c r="F578" s="110"/>
      <c r="G578" s="110"/>
      <c r="H578" s="110"/>
      <c r="I578" s="110"/>
      <c r="J578" s="110"/>
      <c r="K578" s="110"/>
      <c r="L578" s="110"/>
      <c r="M578" s="110"/>
      <c r="N578" s="109"/>
      <c r="O578" s="109"/>
      <c r="P578" s="109"/>
      <c r="Q578" s="109"/>
      <c r="R578" s="110"/>
      <c r="S578" s="110"/>
      <c r="T578" s="110"/>
      <c r="U578" s="110"/>
      <c r="V578" s="110"/>
      <c r="W578" s="110"/>
      <c r="X578" s="110"/>
      <c r="Y578" s="110"/>
      <c r="Z578" s="104"/>
      <c r="AA578" s="104"/>
      <c r="AB578" s="104"/>
      <c r="AC578" s="104"/>
      <c r="AD578" s="104"/>
      <c r="AE578" s="104"/>
      <c r="AF578" s="104"/>
      <c r="AG578" s="104" t="s">
        <v>135</v>
      </c>
      <c r="AH578" s="104">
        <v>0</v>
      </c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</row>
    <row r="579" spans="1:60" outlineLevel="2">
      <c r="A579" s="107"/>
      <c r="B579" s="108"/>
      <c r="C579" s="116" t="s">
        <v>539</v>
      </c>
      <c r="D579" s="111"/>
      <c r="E579" s="112">
        <v>15.7</v>
      </c>
      <c r="F579" s="110"/>
      <c r="G579" s="110"/>
      <c r="H579" s="110"/>
      <c r="I579" s="110"/>
      <c r="J579" s="110"/>
      <c r="K579" s="110"/>
      <c r="L579" s="110"/>
      <c r="M579" s="110"/>
      <c r="N579" s="109"/>
      <c r="O579" s="109"/>
      <c r="P579" s="109"/>
      <c r="Q579" s="109"/>
      <c r="R579" s="110"/>
      <c r="S579" s="110"/>
      <c r="T579" s="110"/>
      <c r="U579" s="110"/>
      <c r="V579" s="110"/>
      <c r="W579" s="110"/>
      <c r="X579" s="110"/>
      <c r="Y579" s="110"/>
      <c r="Z579" s="104"/>
      <c r="AA579" s="104"/>
      <c r="AB579" s="104"/>
      <c r="AC579" s="104"/>
      <c r="AD579" s="104"/>
      <c r="AE579" s="104"/>
      <c r="AF579" s="104"/>
      <c r="AG579" s="104" t="s">
        <v>135</v>
      </c>
      <c r="AH579" s="104">
        <v>0</v>
      </c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</row>
    <row r="580" spans="1:60" outlineLevel="2">
      <c r="A580" s="107"/>
      <c r="B580" s="108"/>
      <c r="C580" s="116" t="s">
        <v>541</v>
      </c>
      <c r="D580" s="111"/>
      <c r="E580" s="112">
        <v>21.5</v>
      </c>
      <c r="F580" s="110"/>
      <c r="G580" s="110"/>
      <c r="H580" s="110"/>
      <c r="I580" s="110"/>
      <c r="J580" s="110"/>
      <c r="K580" s="110"/>
      <c r="L580" s="110"/>
      <c r="M580" s="110"/>
      <c r="N580" s="109"/>
      <c r="O580" s="109"/>
      <c r="P580" s="109"/>
      <c r="Q580" s="109"/>
      <c r="R580" s="110"/>
      <c r="S580" s="110"/>
      <c r="T580" s="110"/>
      <c r="U580" s="110"/>
      <c r="V580" s="110"/>
      <c r="W580" s="110"/>
      <c r="X580" s="110"/>
      <c r="Y580" s="110"/>
      <c r="Z580" s="104"/>
      <c r="AA580" s="104"/>
      <c r="AB580" s="104"/>
      <c r="AC580" s="104"/>
      <c r="AD580" s="104"/>
      <c r="AE580" s="104"/>
      <c r="AF580" s="104"/>
      <c r="AG580" s="104" t="s">
        <v>135</v>
      </c>
      <c r="AH580" s="104">
        <v>0</v>
      </c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</row>
    <row r="581" spans="1:60" outlineLevel="2">
      <c r="A581" s="107"/>
      <c r="B581" s="108"/>
      <c r="C581" s="116" t="s">
        <v>542</v>
      </c>
      <c r="D581" s="111"/>
      <c r="E581" s="112">
        <v>21.5</v>
      </c>
      <c r="F581" s="110"/>
      <c r="G581" s="110"/>
      <c r="H581" s="110"/>
      <c r="I581" s="110"/>
      <c r="J581" s="110"/>
      <c r="K581" s="110"/>
      <c r="L581" s="110"/>
      <c r="M581" s="110"/>
      <c r="N581" s="109"/>
      <c r="O581" s="109"/>
      <c r="P581" s="109"/>
      <c r="Q581" s="109"/>
      <c r="R581" s="110"/>
      <c r="S581" s="110"/>
      <c r="T581" s="110"/>
      <c r="U581" s="110"/>
      <c r="V581" s="110"/>
      <c r="W581" s="110"/>
      <c r="X581" s="110"/>
      <c r="Y581" s="110"/>
      <c r="Z581" s="104"/>
      <c r="AA581" s="104"/>
      <c r="AB581" s="104"/>
      <c r="AC581" s="104"/>
      <c r="AD581" s="104"/>
      <c r="AE581" s="104"/>
      <c r="AF581" s="104"/>
      <c r="AG581" s="104" t="s">
        <v>135</v>
      </c>
      <c r="AH581" s="104">
        <v>0</v>
      </c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</row>
    <row r="582" spans="1:60" outlineLevel="2">
      <c r="A582" s="107"/>
      <c r="B582" s="108"/>
      <c r="C582" s="116" t="s">
        <v>543</v>
      </c>
      <c r="D582" s="111"/>
      <c r="E582" s="112">
        <v>7.8</v>
      </c>
      <c r="F582" s="110"/>
      <c r="G582" s="110"/>
      <c r="H582" s="110"/>
      <c r="I582" s="110"/>
      <c r="J582" s="110"/>
      <c r="K582" s="110"/>
      <c r="L582" s="110"/>
      <c r="M582" s="110"/>
      <c r="N582" s="109"/>
      <c r="O582" s="109"/>
      <c r="P582" s="109"/>
      <c r="Q582" s="109"/>
      <c r="R582" s="110"/>
      <c r="S582" s="110"/>
      <c r="T582" s="110"/>
      <c r="U582" s="110"/>
      <c r="V582" s="110"/>
      <c r="W582" s="110"/>
      <c r="X582" s="110"/>
      <c r="Y582" s="110"/>
      <c r="Z582" s="104"/>
      <c r="AA582" s="104"/>
      <c r="AB582" s="104"/>
      <c r="AC582" s="104"/>
      <c r="AD582" s="104"/>
      <c r="AE582" s="104"/>
      <c r="AF582" s="104"/>
      <c r="AG582" s="104" t="s">
        <v>135</v>
      </c>
      <c r="AH582" s="104">
        <v>0</v>
      </c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</row>
    <row r="583" spans="1:60" outlineLevel="2">
      <c r="A583" s="107"/>
      <c r="B583" s="108"/>
      <c r="C583" s="116" t="s">
        <v>544</v>
      </c>
      <c r="D583" s="111"/>
      <c r="E583" s="112">
        <v>15.65</v>
      </c>
      <c r="F583" s="110"/>
      <c r="G583" s="110"/>
      <c r="H583" s="110"/>
      <c r="I583" s="110"/>
      <c r="J583" s="110"/>
      <c r="K583" s="110"/>
      <c r="L583" s="110"/>
      <c r="M583" s="110"/>
      <c r="N583" s="109"/>
      <c r="O583" s="109"/>
      <c r="P583" s="109"/>
      <c r="Q583" s="109"/>
      <c r="R583" s="110"/>
      <c r="S583" s="110"/>
      <c r="T583" s="110"/>
      <c r="U583" s="110"/>
      <c r="V583" s="110"/>
      <c r="W583" s="110"/>
      <c r="X583" s="110"/>
      <c r="Y583" s="110"/>
      <c r="Z583" s="104"/>
      <c r="AA583" s="104"/>
      <c r="AB583" s="104"/>
      <c r="AC583" s="104"/>
      <c r="AD583" s="104"/>
      <c r="AE583" s="104"/>
      <c r="AF583" s="104"/>
      <c r="AG583" s="104" t="s">
        <v>135</v>
      </c>
      <c r="AH583" s="104">
        <v>0</v>
      </c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</row>
    <row r="584" spans="1:60" outlineLevel="2">
      <c r="A584" s="107"/>
      <c r="B584" s="108"/>
      <c r="C584" s="116" t="s">
        <v>545</v>
      </c>
      <c r="D584" s="111"/>
      <c r="E584" s="112">
        <v>13.04</v>
      </c>
      <c r="F584" s="110"/>
      <c r="G584" s="110"/>
      <c r="H584" s="110"/>
      <c r="I584" s="110"/>
      <c r="J584" s="110"/>
      <c r="K584" s="110"/>
      <c r="L584" s="110"/>
      <c r="M584" s="110"/>
      <c r="N584" s="109"/>
      <c r="O584" s="109"/>
      <c r="P584" s="109"/>
      <c r="Q584" s="109"/>
      <c r="R584" s="110"/>
      <c r="S584" s="110"/>
      <c r="T584" s="110"/>
      <c r="U584" s="110"/>
      <c r="V584" s="110"/>
      <c r="W584" s="110"/>
      <c r="X584" s="110"/>
      <c r="Y584" s="110"/>
      <c r="Z584" s="104"/>
      <c r="AA584" s="104"/>
      <c r="AB584" s="104"/>
      <c r="AC584" s="104"/>
      <c r="AD584" s="104"/>
      <c r="AE584" s="104"/>
      <c r="AF584" s="104"/>
      <c r="AG584" s="104" t="s">
        <v>135</v>
      </c>
      <c r="AH584" s="104">
        <v>0</v>
      </c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</row>
    <row r="585" spans="1:60" outlineLevel="2">
      <c r="A585" s="107"/>
      <c r="B585" s="108"/>
      <c r="C585" s="116" t="s">
        <v>546</v>
      </c>
      <c r="D585" s="111"/>
      <c r="E585" s="112">
        <v>8.76</v>
      </c>
      <c r="F585" s="110"/>
      <c r="G585" s="110"/>
      <c r="H585" s="110"/>
      <c r="I585" s="110"/>
      <c r="J585" s="110"/>
      <c r="K585" s="110"/>
      <c r="L585" s="110"/>
      <c r="M585" s="110"/>
      <c r="N585" s="109"/>
      <c r="O585" s="109"/>
      <c r="P585" s="109"/>
      <c r="Q585" s="109"/>
      <c r="R585" s="110"/>
      <c r="S585" s="110"/>
      <c r="T585" s="110"/>
      <c r="U585" s="110"/>
      <c r="V585" s="110"/>
      <c r="W585" s="110"/>
      <c r="X585" s="110"/>
      <c r="Y585" s="110"/>
      <c r="Z585" s="104"/>
      <c r="AA585" s="104"/>
      <c r="AB585" s="104"/>
      <c r="AC585" s="104"/>
      <c r="AD585" s="104"/>
      <c r="AE585" s="104"/>
      <c r="AF585" s="104"/>
      <c r="AG585" s="104" t="s">
        <v>135</v>
      </c>
      <c r="AH585" s="104">
        <v>0</v>
      </c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</row>
    <row r="586" spans="1:60" outlineLevel="2">
      <c r="A586" s="107"/>
      <c r="B586" s="108"/>
      <c r="C586" s="116" t="s">
        <v>1529</v>
      </c>
      <c r="D586" s="111"/>
      <c r="E586" s="112">
        <v>28</v>
      </c>
      <c r="F586" s="110"/>
      <c r="G586" s="110"/>
      <c r="H586" s="110"/>
      <c r="I586" s="110"/>
      <c r="J586" s="110"/>
      <c r="K586" s="110"/>
      <c r="L586" s="110"/>
      <c r="M586" s="110"/>
      <c r="N586" s="109"/>
      <c r="O586" s="109"/>
      <c r="P586" s="109"/>
      <c r="Q586" s="109"/>
      <c r="R586" s="110"/>
      <c r="S586" s="110"/>
      <c r="T586" s="110"/>
      <c r="U586" s="110"/>
      <c r="V586" s="110"/>
      <c r="W586" s="110"/>
      <c r="X586" s="110"/>
      <c r="Y586" s="110"/>
      <c r="Z586" s="104"/>
      <c r="AA586" s="104"/>
      <c r="AB586" s="104"/>
      <c r="AC586" s="104"/>
      <c r="AD586" s="104"/>
      <c r="AE586" s="104"/>
      <c r="AF586" s="104"/>
      <c r="AG586" s="104" t="s">
        <v>135</v>
      </c>
      <c r="AH586" s="104">
        <v>0</v>
      </c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</row>
    <row r="587" spans="1:60" ht="45">
      <c r="A587" s="167">
        <v>113</v>
      </c>
      <c r="B587" s="168" t="s">
        <v>547</v>
      </c>
      <c r="C587" s="169" t="s">
        <v>548</v>
      </c>
      <c r="D587" s="170" t="s">
        <v>164</v>
      </c>
      <c r="E587" s="171">
        <v>622.74480000000005</v>
      </c>
      <c r="F587" s="347"/>
      <c r="G587" s="172">
        <f>F587*E587</f>
        <v>0</v>
      </c>
      <c r="H587" s="110">
        <v>500</v>
      </c>
      <c r="I587" s="110">
        <v>311372.40000000002</v>
      </c>
      <c r="J587" s="110">
        <v>0</v>
      </c>
      <c r="K587" s="110">
        <v>0</v>
      </c>
      <c r="L587" s="110">
        <v>21</v>
      </c>
      <c r="M587" s="110">
        <v>376760.60400000005</v>
      </c>
      <c r="N587" s="109">
        <v>2.3800000000000002E-2</v>
      </c>
      <c r="O587" s="109">
        <v>14.821326240000003</v>
      </c>
      <c r="P587" s="109">
        <v>0</v>
      </c>
      <c r="Q587" s="109">
        <v>0</v>
      </c>
      <c r="R587" s="110" t="s">
        <v>525</v>
      </c>
      <c r="S587" s="110" t="s">
        <v>130</v>
      </c>
      <c r="T587" s="110" t="s">
        <v>183</v>
      </c>
      <c r="U587" s="110">
        <v>0</v>
      </c>
      <c r="V587" s="110">
        <v>0</v>
      </c>
      <c r="W587" s="110"/>
      <c r="X587" s="110" t="s">
        <v>526</v>
      </c>
      <c r="Y587" s="110" t="s">
        <v>133</v>
      </c>
      <c r="Z587" s="104"/>
      <c r="AA587" s="104"/>
      <c r="AB587" s="104"/>
      <c r="AC587" s="104"/>
      <c r="AD587" s="104"/>
      <c r="AE587" s="104"/>
      <c r="AF587" s="104"/>
      <c r="AG587" s="104" t="s">
        <v>527</v>
      </c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</row>
    <row r="588" spans="1:60" outlineLevel="1">
      <c r="A588" s="107"/>
      <c r="B588" s="108"/>
      <c r="C588" s="116" t="s">
        <v>549</v>
      </c>
      <c r="D588" s="111"/>
      <c r="E588" s="112">
        <v>582.13199999999995</v>
      </c>
      <c r="F588" s="110"/>
      <c r="G588" s="110"/>
      <c r="H588" s="110"/>
      <c r="I588" s="110"/>
      <c r="J588" s="110"/>
      <c r="K588" s="110"/>
      <c r="L588" s="110"/>
      <c r="M588" s="110"/>
      <c r="N588" s="109"/>
      <c r="O588" s="109"/>
      <c r="P588" s="109"/>
      <c r="Q588" s="109"/>
      <c r="R588" s="110"/>
      <c r="S588" s="110"/>
      <c r="T588" s="110"/>
      <c r="U588" s="110"/>
      <c r="V588" s="110"/>
      <c r="W588" s="110"/>
      <c r="X588" s="110"/>
      <c r="Y588" s="110"/>
      <c r="Z588" s="104"/>
      <c r="AA588" s="104"/>
      <c r="AB588" s="104"/>
      <c r="AC588" s="104"/>
      <c r="AD588" s="104"/>
      <c r="AE588" s="104"/>
      <c r="AF588" s="104"/>
      <c r="AG588" s="104" t="s">
        <v>135</v>
      </c>
      <c r="AH588" s="104">
        <v>0</v>
      </c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</row>
    <row r="589" spans="1:60" outlineLevel="2">
      <c r="A589" s="107"/>
      <c r="B589" s="108"/>
      <c r="C589" s="116" t="s">
        <v>550</v>
      </c>
      <c r="D589" s="111"/>
      <c r="E589" s="112">
        <v>40.6128</v>
      </c>
      <c r="F589" s="110"/>
      <c r="G589" s="110"/>
      <c r="H589" s="110"/>
      <c r="I589" s="110"/>
      <c r="J589" s="110"/>
      <c r="K589" s="110"/>
      <c r="L589" s="110"/>
      <c r="M589" s="110"/>
      <c r="N589" s="109"/>
      <c r="O589" s="109"/>
      <c r="P589" s="109"/>
      <c r="Q589" s="109"/>
      <c r="R589" s="110"/>
      <c r="S589" s="110"/>
      <c r="T589" s="110"/>
      <c r="U589" s="110"/>
      <c r="V589" s="110"/>
      <c r="W589" s="110"/>
      <c r="X589" s="110"/>
      <c r="Y589" s="110"/>
      <c r="Z589" s="104"/>
      <c r="AA589" s="104"/>
      <c r="AB589" s="104"/>
      <c r="AC589" s="104"/>
      <c r="AD589" s="104"/>
      <c r="AE589" s="104"/>
      <c r="AF589" s="104"/>
      <c r="AG589" s="104" t="s">
        <v>135</v>
      </c>
      <c r="AH589" s="104">
        <v>0</v>
      </c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</row>
    <row r="590" spans="1:60" ht="45">
      <c r="A590" s="167">
        <v>114</v>
      </c>
      <c r="B590" s="168" t="s">
        <v>551</v>
      </c>
      <c r="C590" s="169" t="s">
        <v>552</v>
      </c>
      <c r="D590" s="170" t="s">
        <v>164</v>
      </c>
      <c r="E590" s="171">
        <v>494.83199999999999</v>
      </c>
      <c r="F590" s="347"/>
      <c r="G590" s="172">
        <f>F590*E590</f>
        <v>0</v>
      </c>
      <c r="H590" s="110">
        <v>810</v>
      </c>
      <c r="I590" s="110">
        <v>400813.92</v>
      </c>
      <c r="J590" s="110">
        <v>0</v>
      </c>
      <c r="K590" s="110">
        <v>0</v>
      </c>
      <c r="L590" s="110">
        <v>21</v>
      </c>
      <c r="M590" s="110">
        <v>484984.8432</v>
      </c>
      <c r="N590" s="109">
        <v>2.188E-2</v>
      </c>
      <c r="O590" s="109">
        <v>10.826924160000001</v>
      </c>
      <c r="P590" s="109">
        <v>0</v>
      </c>
      <c r="Q590" s="109">
        <v>0</v>
      </c>
      <c r="R590" s="110" t="s">
        <v>525</v>
      </c>
      <c r="S590" s="110" t="s">
        <v>130</v>
      </c>
      <c r="T590" s="110" t="s">
        <v>183</v>
      </c>
      <c r="U590" s="110">
        <v>0</v>
      </c>
      <c r="V590" s="110">
        <v>0</v>
      </c>
      <c r="W590" s="110"/>
      <c r="X590" s="110" t="s">
        <v>526</v>
      </c>
      <c r="Y590" s="110" t="s">
        <v>133</v>
      </c>
      <c r="Z590" s="104"/>
      <c r="AA590" s="104"/>
      <c r="AB590" s="104"/>
      <c r="AC590" s="104"/>
      <c r="AD590" s="104"/>
      <c r="AE590" s="104"/>
      <c r="AF590" s="104"/>
      <c r="AG590" s="104" t="s">
        <v>527</v>
      </c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</row>
    <row r="591" spans="1:60" outlineLevel="1">
      <c r="A591" s="107"/>
      <c r="B591" s="108"/>
      <c r="C591" s="116" t="s">
        <v>1530</v>
      </c>
      <c r="D591" s="111"/>
      <c r="E591" s="112">
        <v>391.34399999999999</v>
      </c>
      <c r="F591" s="110"/>
      <c r="G591" s="110"/>
      <c r="H591" s="110"/>
      <c r="I591" s="110"/>
      <c r="J591" s="110"/>
      <c r="K591" s="110"/>
      <c r="L591" s="110"/>
      <c r="M591" s="110"/>
      <c r="N591" s="109"/>
      <c r="O591" s="109"/>
      <c r="P591" s="109"/>
      <c r="Q591" s="109"/>
      <c r="R591" s="110"/>
      <c r="S591" s="110"/>
      <c r="T591" s="110"/>
      <c r="U591" s="110"/>
      <c r="V591" s="110"/>
      <c r="W591" s="110"/>
      <c r="X591" s="110"/>
      <c r="Y591" s="110"/>
      <c r="Z591" s="104"/>
      <c r="AA591" s="104"/>
      <c r="AB591" s="104"/>
      <c r="AC591" s="104"/>
      <c r="AD591" s="104"/>
      <c r="AE591" s="104"/>
      <c r="AF591" s="104"/>
      <c r="AG591" s="104" t="s">
        <v>135</v>
      </c>
      <c r="AH591" s="104">
        <v>0</v>
      </c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</row>
    <row r="592" spans="1:60" outlineLevel="2">
      <c r="A592" s="107"/>
      <c r="B592" s="108"/>
      <c r="C592" s="116" t="s">
        <v>1531</v>
      </c>
      <c r="D592" s="111"/>
      <c r="E592" s="112">
        <v>84</v>
      </c>
      <c r="F592" s="110"/>
      <c r="G592" s="110"/>
      <c r="H592" s="110"/>
      <c r="I592" s="110"/>
      <c r="J592" s="110"/>
      <c r="K592" s="110"/>
      <c r="L592" s="110"/>
      <c r="M592" s="110"/>
      <c r="N592" s="109"/>
      <c r="O592" s="109"/>
      <c r="P592" s="109"/>
      <c r="Q592" s="109"/>
      <c r="R592" s="110"/>
      <c r="S592" s="110"/>
      <c r="T592" s="110"/>
      <c r="U592" s="110"/>
      <c r="V592" s="110"/>
      <c r="W592" s="110"/>
      <c r="X592" s="110"/>
      <c r="Y592" s="110"/>
      <c r="Z592" s="104"/>
      <c r="AA592" s="104"/>
      <c r="AB592" s="104"/>
      <c r="AC592" s="104"/>
      <c r="AD592" s="104"/>
      <c r="AE592" s="104"/>
      <c r="AF592" s="104"/>
      <c r="AG592" s="104" t="s">
        <v>135</v>
      </c>
      <c r="AH592" s="104">
        <v>0</v>
      </c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</row>
    <row r="593" spans="1:60" outlineLevel="2">
      <c r="A593" s="107"/>
      <c r="B593" s="108"/>
      <c r="C593" s="116" t="s">
        <v>1532</v>
      </c>
      <c r="D593" s="111"/>
      <c r="E593" s="112">
        <v>19.488</v>
      </c>
      <c r="F593" s="110"/>
      <c r="G593" s="110"/>
      <c r="H593" s="110"/>
      <c r="I593" s="110"/>
      <c r="J593" s="110"/>
      <c r="K593" s="110"/>
      <c r="L593" s="110"/>
      <c r="M593" s="110"/>
      <c r="N593" s="109"/>
      <c r="O593" s="109"/>
      <c r="P593" s="109"/>
      <c r="Q593" s="109"/>
      <c r="R593" s="110"/>
      <c r="S593" s="110"/>
      <c r="T593" s="110"/>
      <c r="U593" s="110"/>
      <c r="V593" s="110"/>
      <c r="W593" s="110"/>
      <c r="X593" s="110"/>
      <c r="Y593" s="110"/>
      <c r="Z593" s="104"/>
      <c r="AA593" s="104"/>
      <c r="AB593" s="104"/>
      <c r="AC593" s="104"/>
      <c r="AD593" s="104"/>
      <c r="AE593" s="104"/>
      <c r="AF593" s="104"/>
      <c r="AG593" s="104" t="s">
        <v>135</v>
      </c>
      <c r="AH593" s="104">
        <v>0</v>
      </c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</row>
    <row r="594" spans="1:60">
      <c r="A594" s="167">
        <v>115</v>
      </c>
      <c r="B594" s="168" t="s">
        <v>553</v>
      </c>
      <c r="C594" s="169" t="s">
        <v>554</v>
      </c>
      <c r="D594" s="170" t="s">
        <v>164</v>
      </c>
      <c r="E594" s="171">
        <v>811.26</v>
      </c>
      <c r="F594" s="347"/>
      <c r="G594" s="172">
        <f>F594*E594</f>
        <v>0</v>
      </c>
      <c r="H594" s="110">
        <v>15.9</v>
      </c>
      <c r="I594" s="110">
        <v>12899.034</v>
      </c>
      <c r="J594" s="110">
        <v>0</v>
      </c>
      <c r="K594" s="110">
        <v>0</v>
      </c>
      <c r="L594" s="110">
        <v>21</v>
      </c>
      <c r="M594" s="110">
        <v>15607.826300000001</v>
      </c>
      <c r="N594" s="109">
        <v>1.1999999999999999E-3</v>
      </c>
      <c r="O594" s="109">
        <v>0.97351199999999993</v>
      </c>
      <c r="P594" s="109">
        <v>0</v>
      </c>
      <c r="Q594" s="109">
        <v>0</v>
      </c>
      <c r="R594" s="110"/>
      <c r="S594" s="110" t="s">
        <v>130</v>
      </c>
      <c r="T594" s="110" t="s">
        <v>131</v>
      </c>
      <c r="U594" s="110">
        <v>0</v>
      </c>
      <c r="V594" s="110">
        <v>0</v>
      </c>
      <c r="W594" s="110"/>
      <c r="X594" s="110" t="s">
        <v>132</v>
      </c>
      <c r="Y594" s="110" t="s">
        <v>133</v>
      </c>
      <c r="Z594" s="104"/>
      <c r="AA594" s="104"/>
      <c r="AB594" s="104"/>
      <c r="AC594" s="104"/>
      <c r="AD594" s="104"/>
      <c r="AE594" s="104"/>
      <c r="AF594" s="104"/>
      <c r="AG594" s="104" t="s">
        <v>134</v>
      </c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</row>
    <row r="595" spans="1:60" outlineLevel="1">
      <c r="A595" s="107"/>
      <c r="B595" s="108"/>
      <c r="C595" s="116" t="s">
        <v>1533</v>
      </c>
      <c r="D595" s="111"/>
      <c r="E595" s="112">
        <v>811.26</v>
      </c>
      <c r="F595" s="110"/>
      <c r="G595" s="110"/>
      <c r="H595" s="110"/>
      <c r="I595" s="110"/>
      <c r="J595" s="110"/>
      <c r="K595" s="110"/>
      <c r="L595" s="110"/>
      <c r="M595" s="110"/>
      <c r="N595" s="109"/>
      <c r="O595" s="109"/>
      <c r="P595" s="109"/>
      <c r="Q595" s="109"/>
      <c r="R595" s="110"/>
      <c r="S595" s="110"/>
      <c r="T595" s="110"/>
      <c r="U595" s="110"/>
      <c r="V595" s="110"/>
      <c r="W595" s="110"/>
      <c r="X595" s="110"/>
      <c r="Y595" s="110"/>
      <c r="Z595" s="104"/>
      <c r="AA595" s="104"/>
      <c r="AB595" s="104"/>
      <c r="AC595" s="104"/>
      <c r="AD595" s="104"/>
      <c r="AE595" s="104"/>
      <c r="AF595" s="104"/>
      <c r="AG595" s="104" t="s">
        <v>135</v>
      </c>
      <c r="AH595" s="104">
        <v>5</v>
      </c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</row>
    <row r="596" spans="1:60">
      <c r="A596" s="167">
        <v>116</v>
      </c>
      <c r="B596" s="168" t="s">
        <v>555</v>
      </c>
      <c r="C596" s="169" t="s">
        <v>556</v>
      </c>
      <c r="D596" s="170" t="s">
        <v>155</v>
      </c>
      <c r="E596" s="171">
        <v>500.84</v>
      </c>
      <c r="F596" s="347"/>
      <c r="G596" s="172">
        <f>F596*E596</f>
        <v>0</v>
      </c>
      <c r="H596" s="110">
        <v>46.9</v>
      </c>
      <c r="I596" s="110">
        <v>23489.395999999997</v>
      </c>
      <c r="J596" s="110">
        <v>38.1</v>
      </c>
      <c r="K596" s="110">
        <v>19082.004000000001</v>
      </c>
      <c r="L596" s="110">
        <v>21</v>
      </c>
      <c r="M596" s="110">
        <v>51511.394</v>
      </c>
      <c r="N596" s="109">
        <v>4.0000000000000003E-5</v>
      </c>
      <c r="O596" s="109">
        <v>2.0033600000000002E-2</v>
      </c>
      <c r="P596" s="109">
        <v>0</v>
      </c>
      <c r="Q596" s="109">
        <v>0</v>
      </c>
      <c r="R596" s="110"/>
      <c r="S596" s="110" t="s">
        <v>130</v>
      </c>
      <c r="T596" s="110" t="s">
        <v>131</v>
      </c>
      <c r="U596" s="110">
        <v>7.0000000000000007E-2</v>
      </c>
      <c r="V596" s="110">
        <v>35.058800000000005</v>
      </c>
      <c r="W596" s="110"/>
      <c r="X596" s="110" t="s">
        <v>132</v>
      </c>
      <c r="Y596" s="110" t="s">
        <v>133</v>
      </c>
      <c r="Z596" s="104"/>
      <c r="AA596" s="104"/>
      <c r="AB596" s="104"/>
      <c r="AC596" s="104"/>
      <c r="AD596" s="104"/>
      <c r="AE596" s="104"/>
      <c r="AF596" s="104"/>
      <c r="AG596" s="104" t="s">
        <v>134</v>
      </c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</row>
    <row r="597" spans="1:60" outlineLevel="1">
      <c r="A597" s="107"/>
      <c r="B597" s="108"/>
      <c r="C597" s="182" t="s">
        <v>557</v>
      </c>
      <c r="D597" s="182"/>
      <c r="E597" s="182"/>
      <c r="F597" s="182"/>
      <c r="G597" s="182"/>
      <c r="H597" s="110"/>
      <c r="I597" s="110"/>
      <c r="J597" s="110"/>
      <c r="K597" s="110"/>
      <c r="L597" s="110"/>
      <c r="M597" s="110"/>
      <c r="N597" s="109"/>
      <c r="O597" s="109"/>
      <c r="P597" s="109"/>
      <c r="Q597" s="109"/>
      <c r="R597" s="110"/>
      <c r="S597" s="110"/>
      <c r="T597" s="110"/>
      <c r="U597" s="110"/>
      <c r="V597" s="110"/>
      <c r="W597" s="110"/>
      <c r="X597" s="110"/>
      <c r="Y597" s="110"/>
      <c r="Z597" s="104"/>
      <c r="AA597" s="104"/>
      <c r="AB597" s="104"/>
      <c r="AC597" s="104"/>
      <c r="AD597" s="104"/>
      <c r="AE597" s="104"/>
      <c r="AF597" s="104"/>
      <c r="AG597" s="104" t="s">
        <v>166</v>
      </c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</row>
    <row r="598" spans="1:60" outlineLevel="1">
      <c r="A598" s="107"/>
      <c r="B598" s="108"/>
      <c r="C598" s="116" t="s">
        <v>1534</v>
      </c>
      <c r="D598" s="111"/>
      <c r="E598" s="112">
        <v>500.84</v>
      </c>
      <c r="F598" s="110"/>
      <c r="G598" s="110"/>
      <c r="H598" s="110"/>
      <c r="I598" s="110"/>
      <c r="J598" s="110"/>
      <c r="K598" s="110"/>
      <c r="L598" s="110"/>
      <c r="M598" s="110"/>
      <c r="N598" s="109"/>
      <c r="O598" s="109"/>
      <c r="P598" s="109"/>
      <c r="Q598" s="109"/>
      <c r="R598" s="110"/>
      <c r="S598" s="110"/>
      <c r="T598" s="110"/>
      <c r="U598" s="110"/>
      <c r="V598" s="110"/>
      <c r="W598" s="110"/>
      <c r="X598" s="110"/>
      <c r="Y598" s="110"/>
      <c r="Z598" s="104"/>
      <c r="AA598" s="104"/>
      <c r="AB598" s="104"/>
      <c r="AC598" s="104"/>
      <c r="AD598" s="104"/>
      <c r="AE598" s="104"/>
      <c r="AF598" s="104"/>
      <c r="AG598" s="104" t="s">
        <v>135</v>
      </c>
      <c r="AH598" s="104">
        <v>5</v>
      </c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</row>
    <row r="599" spans="1:60">
      <c r="A599" s="160">
        <v>117</v>
      </c>
      <c r="B599" s="161" t="s">
        <v>558</v>
      </c>
      <c r="C599" s="162" t="s">
        <v>559</v>
      </c>
      <c r="D599" s="163" t="s">
        <v>129</v>
      </c>
      <c r="E599" s="164">
        <v>48.54081</v>
      </c>
      <c r="F599" s="348"/>
      <c r="G599" s="172">
        <f>F599*E599</f>
        <v>0</v>
      </c>
      <c r="H599" s="110">
        <v>0</v>
      </c>
      <c r="I599" s="110">
        <v>0</v>
      </c>
      <c r="J599" s="110">
        <v>736</v>
      </c>
      <c r="K599" s="110">
        <v>35726.036160000003</v>
      </c>
      <c r="L599" s="110">
        <v>21</v>
      </c>
      <c r="M599" s="110">
        <v>43228.508399999999</v>
      </c>
      <c r="N599" s="109">
        <v>0</v>
      </c>
      <c r="O599" s="109">
        <v>0</v>
      </c>
      <c r="P599" s="109">
        <v>0</v>
      </c>
      <c r="Q599" s="109">
        <v>0</v>
      </c>
      <c r="R599" s="110"/>
      <c r="S599" s="110" t="s">
        <v>130</v>
      </c>
      <c r="T599" s="110" t="s">
        <v>131</v>
      </c>
      <c r="U599" s="110">
        <v>1.3049999999999999</v>
      </c>
      <c r="V599" s="110">
        <v>63.345757049999996</v>
      </c>
      <c r="W599" s="110"/>
      <c r="X599" s="110" t="s">
        <v>416</v>
      </c>
      <c r="Y599" s="110" t="s">
        <v>133</v>
      </c>
      <c r="Z599" s="104"/>
      <c r="AA599" s="104"/>
      <c r="AB599" s="104"/>
      <c r="AC599" s="104"/>
      <c r="AD599" s="104"/>
      <c r="AE599" s="104"/>
      <c r="AF599" s="104"/>
      <c r="AG599" s="104" t="s">
        <v>417</v>
      </c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</row>
    <row r="600" spans="1:60">
      <c r="A600" s="153" t="s">
        <v>125</v>
      </c>
      <c r="B600" s="154" t="s">
        <v>83</v>
      </c>
      <c r="C600" s="155" t="s">
        <v>84</v>
      </c>
      <c r="D600" s="156"/>
      <c r="E600" s="157"/>
      <c r="F600" s="158"/>
      <c r="G600" s="159">
        <f>SUM(G601:G616)</f>
        <v>0</v>
      </c>
      <c r="H600" s="114"/>
      <c r="I600" s="114">
        <v>161519.5</v>
      </c>
      <c r="J600" s="114"/>
      <c r="K600" s="114">
        <v>189506.4</v>
      </c>
      <c r="L600" s="114"/>
      <c r="M600" s="114"/>
      <c r="N600" s="113"/>
      <c r="O600" s="113"/>
      <c r="P600" s="113"/>
      <c r="Q600" s="113"/>
      <c r="R600" s="114"/>
      <c r="S600" s="114"/>
      <c r="T600" s="114"/>
      <c r="U600" s="114"/>
      <c r="V600" s="114"/>
      <c r="W600" s="114"/>
      <c r="X600" s="114"/>
      <c r="Y600" s="114"/>
      <c r="AG600" t="s">
        <v>126</v>
      </c>
    </row>
    <row r="601" spans="1:60" ht="22.5">
      <c r="A601" s="167">
        <v>118</v>
      </c>
      <c r="B601" s="168" t="s">
        <v>560</v>
      </c>
      <c r="C601" s="169" t="s">
        <v>561</v>
      </c>
      <c r="D601" s="170" t="s">
        <v>164</v>
      </c>
      <c r="E601" s="171">
        <v>435.03</v>
      </c>
      <c r="F601" s="347"/>
      <c r="G601" s="172">
        <f>F601*E601</f>
        <v>0</v>
      </c>
      <c r="H601" s="110">
        <v>0</v>
      </c>
      <c r="I601" s="110">
        <v>0</v>
      </c>
      <c r="J601" s="110">
        <v>98.9</v>
      </c>
      <c r="K601" s="110">
        <v>43024.466999999997</v>
      </c>
      <c r="L601" s="110">
        <v>21</v>
      </c>
      <c r="M601" s="110">
        <v>52059.608700000004</v>
      </c>
      <c r="N601" s="109">
        <v>0</v>
      </c>
      <c r="O601" s="109">
        <v>0</v>
      </c>
      <c r="P601" s="109">
        <v>0.02</v>
      </c>
      <c r="Q601" s="109">
        <v>8.7005999999999997</v>
      </c>
      <c r="R601" s="110"/>
      <c r="S601" s="110" t="s">
        <v>130</v>
      </c>
      <c r="T601" s="110" t="s">
        <v>131</v>
      </c>
      <c r="U601" s="110">
        <v>0.23</v>
      </c>
      <c r="V601" s="110">
        <v>100.0569</v>
      </c>
      <c r="W601" s="110"/>
      <c r="X601" s="110" t="s">
        <v>132</v>
      </c>
      <c r="Y601" s="110" t="s">
        <v>133</v>
      </c>
      <c r="Z601" s="104"/>
      <c r="AA601" s="104"/>
      <c r="AB601" s="104"/>
      <c r="AC601" s="104"/>
      <c r="AD601" s="104"/>
      <c r="AE601" s="104"/>
      <c r="AF601" s="104"/>
      <c r="AG601" s="104" t="s">
        <v>134</v>
      </c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</row>
    <row r="602" spans="1:60" outlineLevel="1">
      <c r="A602" s="107"/>
      <c r="B602" s="108"/>
      <c r="C602" s="116" t="s">
        <v>562</v>
      </c>
      <c r="D602" s="111"/>
      <c r="E602" s="112">
        <v>435.03</v>
      </c>
      <c r="F602" s="110"/>
      <c r="G602" s="110"/>
      <c r="H602" s="110"/>
      <c r="I602" s="110"/>
      <c r="J602" s="110"/>
      <c r="K602" s="110"/>
      <c r="L602" s="110"/>
      <c r="M602" s="110"/>
      <c r="N602" s="109"/>
      <c r="O602" s="109"/>
      <c r="P602" s="109"/>
      <c r="Q602" s="109"/>
      <c r="R602" s="110"/>
      <c r="S602" s="110"/>
      <c r="T602" s="110"/>
      <c r="U602" s="110"/>
      <c r="V602" s="110"/>
      <c r="W602" s="110"/>
      <c r="X602" s="110"/>
      <c r="Y602" s="110"/>
      <c r="Z602" s="104"/>
      <c r="AA602" s="104"/>
      <c r="AB602" s="104"/>
      <c r="AC602" s="104"/>
      <c r="AD602" s="104"/>
      <c r="AE602" s="104"/>
      <c r="AF602" s="104"/>
      <c r="AG602" s="104" t="s">
        <v>135</v>
      </c>
      <c r="AH602" s="104">
        <v>0</v>
      </c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</row>
    <row r="603" spans="1:60">
      <c r="A603" s="167">
        <v>119</v>
      </c>
      <c r="B603" s="168" t="s">
        <v>1458</v>
      </c>
      <c r="C603" s="169" t="s">
        <v>1459</v>
      </c>
      <c r="D603" s="170" t="s">
        <v>164</v>
      </c>
      <c r="E603" s="171">
        <v>359.56</v>
      </c>
      <c r="F603" s="347"/>
      <c r="G603" s="172">
        <f>F603*E603</f>
        <v>0</v>
      </c>
      <c r="H603" s="110">
        <v>0</v>
      </c>
      <c r="I603" s="110">
        <v>0</v>
      </c>
      <c r="J603" s="110">
        <v>310</v>
      </c>
      <c r="K603" s="110">
        <v>111463.6</v>
      </c>
      <c r="L603" s="110">
        <v>21</v>
      </c>
      <c r="M603" s="110">
        <v>134870.95600000001</v>
      </c>
      <c r="N603" s="109">
        <v>0</v>
      </c>
      <c r="O603" s="109">
        <v>0</v>
      </c>
      <c r="P603" s="109">
        <v>0</v>
      </c>
      <c r="Q603" s="109">
        <v>0</v>
      </c>
      <c r="R603" s="110"/>
      <c r="S603" s="110" t="s">
        <v>130</v>
      </c>
      <c r="T603" s="110" t="s">
        <v>130</v>
      </c>
      <c r="U603" s="110">
        <v>0.55000000000000004</v>
      </c>
      <c r="V603" s="110">
        <v>197.75800000000001</v>
      </c>
      <c r="W603" s="110"/>
      <c r="X603" s="110" t="s">
        <v>132</v>
      </c>
      <c r="Y603" s="110" t="s">
        <v>133</v>
      </c>
      <c r="Z603" s="104"/>
      <c r="AA603" s="104"/>
      <c r="AB603" s="104"/>
      <c r="AC603" s="104"/>
      <c r="AD603" s="104"/>
      <c r="AE603" s="104"/>
      <c r="AF603" s="104"/>
      <c r="AG603" s="104" t="s">
        <v>134</v>
      </c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</row>
    <row r="604" spans="1:60" ht="12.75" customHeight="1" outlineLevel="1">
      <c r="A604" s="107"/>
      <c r="B604" s="108"/>
      <c r="C604" s="182" t="s">
        <v>1460</v>
      </c>
      <c r="D604" s="182"/>
      <c r="E604" s="182"/>
      <c r="F604" s="182"/>
      <c r="G604" s="182"/>
      <c r="H604" s="110"/>
      <c r="I604" s="110"/>
      <c r="J604" s="110"/>
      <c r="K604" s="110"/>
      <c r="L604" s="110"/>
      <c r="M604" s="110"/>
      <c r="N604" s="109"/>
      <c r="O604" s="109"/>
      <c r="P604" s="109"/>
      <c r="Q604" s="109"/>
      <c r="R604" s="110"/>
      <c r="S604" s="110"/>
      <c r="T604" s="110"/>
      <c r="U604" s="110"/>
      <c r="V604" s="110"/>
      <c r="W604" s="110"/>
      <c r="X604" s="110"/>
      <c r="Y604" s="110"/>
      <c r="Z604" s="104"/>
      <c r="AA604" s="104"/>
      <c r="AB604" s="104"/>
      <c r="AC604" s="104"/>
      <c r="AD604" s="104"/>
      <c r="AE604" s="104"/>
      <c r="AF604" s="104"/>
      <c r="AG604" s="104" t="s">
        <v>166</v>
      </c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</row>
    <row r="605" spans="1:60" outlineLevel="1">
      <c r="A605" s="107"/>
      <c r="B605" s="108"/>
      <c r="C605" s="116" t="s">
        <v>1535</v>
      </c>
      <c r="D605" s="111"/>
      <c r="E605" s="112">
        <v>276.91000000000003</v>
      </c>
      <c r="F605" s="110"/>
      <c r="G605" s="110"/>
      <c r="H605" s="110"/>
      <c r="I605" s="110"/>
      <c r="J605" s="110"/>
      <c r="K605" s="110"/>
      <c r="L605" s="110"/>
      <c r="M605" s="110"/>
      <c r="N605" s="109"/>
      <c r="O605" s="109"/>
      <c r="P605" s="109"/>
      <c r="Q605" s="109"/>
      <c r="R605" s="110"/>
      <c r="S605" s="110"/>
      <c r="T605" s="110"/>
      <c r="U605" s="110"/>
      <c r="V605" s="110"/>
      <c r="W605" s="110"/>
      <c r="X605" s="110"/>
      <c r="Y605" s="110"/>
      <c r="Z605" s="104"/>
      <c r="AA605" s="104"/>
      <c r="AB605" s="104"/>
      <c r="AC605" s="104"/>
      <c r="AD605" s="104"/>
      <c r="AE605" s="104"/>
      <c r="AF605" s="104"/>
      <c r="AG605" s="104" t="s">
        <v>135</v>
      </c>
      <c r="AH605" s="104">
        <v>0</v>
      </c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</row>
    <row r="606" spans="1:60" outlineLevel="2">
      <c r="A606" s="107"/>
      <c r="B606" s="108"/>
      <c r="C606" s="116" t="s">
        <v>571</v>
      </c>
      <c r="D606" s="111"/>
      <c r="E606" s="112">
        <v>82.65</v>
      </c>
      <c r="F606" s="110"/>
      <c r="G606" s="110"/>
      <c r="H606" s="110"/>
      <c r="I606" s="110"/>
      <c r="J606" s="110"/>
      <c r="K606" s="110"/>
      <c r="L606" s="110"/>
      <c r="M606" s="110"/>
      <c r="N606" s="109"/>
      <c r="O606" s="109"/>
      <c r="P606" s="109"/>
      <c r="Q606" s="109"/>
      <c r="R606" s="110"/>
      <c r="S606" s="110"/>
      <c r="T606" s="110"/>
      <c r="U606" s="110"/>
      <c r="V606" s="110"/>
      <c r="W606" s="110"/>
      <c r="X606" s="110"/>
      <c r="Y606" s="110"/>
      <c r="Z606" s="104"/>
      <c r="AA606" s="104"/>
      <c r="AB606" s="104"/>
      <c r="AC606" s="104"/>
      <c r="AD606" s="104"/>
      <c r="AE606" s="104"/>
      <c r="AF606" s="104"/>
      <c r="AG606" s="104" t="s">
        <v>135</v>
      </c>
      <c r="AH606" s="104">
        <v>0</v>
      </c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</row>
    <row r="607" spans="1:60" ht="22.5">
      <c r="A607" s="167">
        <v>120</v>
      </c>
      <c r="B607" s="168" t="s">
        <v>1461</v>
      </c>
      <c r="C607" s="169" t="s">
        <v>1462</v>
      </c>
      <c r="D607" s="170" t="s">
        <v>164</v>
      </c>
      <c r="E607" s="171">
        <v>395.51600000000002</v>
      </c>
      <c r="F607" s="347"/>
      <c r="G607" s="172">
        <f>F607*E607</f>
        <v>0</v>
      </c>
      <c r="H607" s="110">
        <v>342</v>
      </c>
      <c r="I607" s="110">
        <v>135266.47200000001</v>
      </c>
      <c r="J607" s="110">
        <v>0</v>
      </c>
      <c r="K607" s="110">
        <v>0</v>
      </c>
      <c r="L607" s="110">
        <v>21</v>
      </c>
      <c r="M607" s="110">
        <v>163672.42869999999</v>
      </c>
      <c r="N607" s="109">
        <v>7.0000000000000001E-3</v>
      </c>
      <c r="O607" s="109">
        <v>2.7686120000000001</v>
      </c>
      <c r="P607" s="109">
        <v>0</v>
      </c>
      <c r="Q607" s="109">
        <v>0</v>
      </c>
      <c r="R607" s="110" t="s">
        <v>525</v>
      </c>
      <c r="S607" s="110" t="s">
        <v>130</v>
      </c>
      <c r="T607" s="110" t="s">
        <v>130</v>
      </c>
      <c r="U607" s="110">
        <v>0</v>
      </c>
      <c r="V607" s="110">
        <v>0</v>
      </c>
      <c r="W607" s="110"/>
      <c r="X607" s="110" t="s">
        <v>526</v>
      </c>
      <c r="Y607" s="110" t="s">
        <v>133</v>
      </c>
      <c r="Z607" s="104"/>
      <c r="AA607" s="104"/>
      <c r="AB607" s="104"/>
      <c r="AC607" s="104"/>
      <c r="AD607" s="104"/>
      <c r="AE607" s="104"/>
      <c r="AF607" s="104"/>
      <c r="AG607" s="104" t="s">
        <v>527</v>
      </c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</row>
    <row r="608" spans="1:60" outlineLevel="1">
      <c r="A608" s="107"/>
      <c r="B608" s="108"/>
      <c r="C608" s="116" t="s">
        <v>1536</v>
      </c>
      <c r="D608" s="111"/>
      <c r="E608" s="112">
        <v>395.51600000000002</v>
      </c>
      <c r="F608" s="110"/>
      <c r="G608" s="110"/>
      <c r="H608" s="110"/>
      <c r="I608" s="110"/>
      <c r="J608" s="110"/>
      <c r="K608" s="110"/>
      <c r="L608" s="110"/>
      <c r="M608" s="110"/>
      <c r="N608" s="109"/>
      <c r="O608" s="109"/>
      <c r="P608" s="109"/>
      <c r="Q608" s="109"/>
      <c r="R608" s="110"/>
      <c r="S608" s="110"/>
      <c r="T608" s="110"/>
      <c r="U608" s="110"/>
      <c r="V608" s="110"/>
      <c r="W608" s="110"/>
      <c r="X608" s="110"/>
      <c r="Y608" s="110"/>
      <c r="Z608" s="104"/>
      <c r="AA608" s="104"/>
      <c r="AB608" s="104"/>
      <c r="AC608" s="104"/>
      <c r="AD608" s="104"/>
      <c r="AE608" s="104"/>
      <c r="AF608" s="104"/>
      <c r="AG608" s="104" t="s">
        <v>135</v>
      </c>
      <c r="AH608" s="104">
        <v>5</v>
      </c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</row>
    <row r="609" spans="1:60">
      <c r="A609" s="167">
        <v>121</v>
      </c>
      <c r="B609" s="168" t="s">
        <v>1463</v>
      </c>
      <c r="C609" s="169" t="s">
        <v>1464</v>
      </c>
      <c r="D609" s="170" t="s">
        <v>164</v>
      </c>
      <c r="E609" s="171">
        <v>359.56</v>
      </c>
      <c r="F609" s="347"/>
      <c r="G609" s="172">
        <f>F609*E609</f>
        <v>0</v>
      </c>
      <c r="H609" s="110">
        <v>13.92</v>
      </c>
      <c r="I609" s="110">
        <v>5005.0752000000002</v>
      </c>
      <c r="J609" s="110">
        <v>33.880000000000003</v>
      </c>
      <c r="K609" s="110">
        <v>12181.892800000001</v>
      </c>
      <c r="L609" s="110">
        <v>21</v>
      </c>
      <c r="M609" s="110">
        <v>20796.233700000001</v>
      </c>
      <c r="N609" s="109">
        <v>0</v>
      </c>
      <c r="O609" s="109">
        <v>0</v>
      </c>
      <c r="P609" s="109">
        <v>0</v>
      </c>
      <c r="Q609" s="109">
        <v>0</v>
      </c>
      <c r="R609" s="110"/>
      <c r="S609" s="110" t="s">
        <v>130</v>
      </c>
      <c r="T609" s="110" t="s">
        <v>130</v>
      </c>
      <c r="U609" s="110">
        <v>0.06</v>
      </c>
      <c r="V609" s="110">
        <v>21.573599999999999</v>
      </c>
      <c r="W609" s="110"/>
      <c r="X609" s="110" t="s">
        <v>132</v>
      </c>
      <c r="Y609" s="110" t="s">
        <v>133</v>
      </c>
      <c r="Z609" s="104"/>
      <c r="AA609" s="104"/>
      <c r="AB609" s="104"/>
      <c r="AC609" s="104"/>
      <c r="AD609" s="104"/>
      <c r="AE609" s="104"/>
      <c r="AF609" s="104"/>
      <c r="AG609" s="104" t="s">
        <v>134</v>
      </c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</row>
    <row r="610" spans="1:60" outlineLevel="1">
      <c r="A610" s="107"/>
      <c r="B610" s="108"/>
      <c r="C610" s="116" t="s">
        <v>1537</v>
      </c>
      <c r="D610" s="111"/>
      <c r="E610" s="112">
        <v>359.56</v>
      </c>
      <c r="F610" s="110"/>
      <c r="G610" s="110"/>
      <c r="H610" s="110"/>
      <c r="I610" s="110"/>
      <c r="J610" s="110"/>
      <c r="K610" s="110"/>
      <c r="L610" s="110"/>
      <c r="M610" s="110"/>
      <c r="N610" s="109"/>
      <c r="O610" s="109"/>
      <c r="P610" s="109"/>
      <c r="Q610" s="109"/>
      <c r="R610" s="110"/>
      <c r="S610" s="110"/>
      <c r="T610" s="110"/>
      <c r="U610" s="110"/>
      <c r="V610" s="110"/>
      <c r="W610" s="110"/>
      <c r="X610" s="110"/>
      <c r="Y610" s="110"/>
      <c r="Z610" s="104"/>
      <c r="AA610" s="104"/>
      <c r="AB610" s="104"/>
      <c r="AC610" s="104"/>
      <c r="AD610" s="104"/>
      <c r="AE610" s="104"/>
      <c r="AF610" s="104"/>
      <c r="AG610" s="104" t="s">
        <v>135</v>
      </c>
      <c r="AH610" s="104">
        <v>5</v>
      </c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</row>
    <row r="611" spans="1:60">
      <c r="A611" s="167">
        <v>122</v>
      </c>
      <c r="B611" s="168" t="s">
        <v>1465</v>
      </c>
      <c r="C611" s="169" t="s">
        <v>1466</v>
      </c>
      <c r="D611" s="170" t="s">
        <v>164</v>
      </c>
      <c r="E611" s="171">
        <v>359.56</v>
      </c>
      <c r="F611" s="347"/>
      <c r="G611" s="172">
        <f>F611*E611</f>
        <v>0</v>
      </c>
      <c r="H611" s="110">
        <v>28.2</v>
      </c>
      <c r="I611" s="110">
        <v>10139.592000000001</v>
      </c>
      <c r="J611" s="110">
        <v>33.799999999999997</v>
      </c>
      <c r="K611" s="110">
        <v>12153.127999999999</v>
      </c>
      <c r="L611" s="110">
        <v>21</v>
      </c>
      <c r="M611" s="110">
        <v>26974.191200000001</v>
      </c>
      <c r="N611" s="109">
        <v>1.0000000000000001E-5</v>
      </c>
      <c r="O611" s="109">
        <v>3.5956000000000004E-3</v>
      </c>
      <c r="P611" s="109">
        <v>0</v>
      </c>
      <c r="Q611" s="109">
        <v>0</v>
      </c>
      <c r="R611" s="110"/>
      <c r="S611" s="110" t="s">
        <v>130</v>
      </c>
      <c r="T611" s="110" t="s">
        <v>130</v>
      </c>
      <c r="U611" s="110">
        <v>0.06</v>
      </c>
      <c r="V611" s="110">
        <v>21.573599999999999</v>
      </c>
      <c r="W611" s="110"/>
      <c r="X611" s="110" t="s">
        <v>132</v>
      </c>
      <c r="Y611" s="110" t="s">
        <v>133</v>
      </c>
      <c r="Z611" s="104"/>
      <c r="AA611" s="104"/>
      <c r="AB611" s="104"/>
      <c r="AC611" s="104"/>
      <c r="AD611" s="104"/>
      <c r="AE611" s="104"/>
      <c r="AF611" s="104"/>
      <c r="AG611" s="104" t="s">
        <v>134</v>
      </c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</row>
    <row r="612" spans="1:60" outlineLevel="1">
      <c r="A612" s="107"/>
      <c r="B612" s="108"/>
      <c r="C612" s="116" t="s">
        <v>1537</v>
      </c>
      <c r="D612" s="111"/>
      <c r="E612" s="112">
        <v>359.56</v>
      </c>
      <c r="F612" s="110"/>
      <c r="G612" s="110"/>
      <c r="H612" s="110"/>
      <c r="I612" s="110"/>
      <c r="J612" s="110"/>
      <c r="K612" s="110"/>
      <c r="L612" s="110"/>
      <c r="M612" s="110"/>
      <c r="N612" s="109"/>
      <c r="O612" s="109"/>
      <c r="P612" s="109"/>
      <c r="Q612" s="109"/>
      <c r="R612" s="110"/>
      <c r="S612" s="110"/>
      <c r="T612" s="110"/>
      <c r="U612" s="110"/>
      <c r="V612" s="110"/>
      <c r="W612" s="110"/>
      <c r="X612" s="110"/>
      <c r="Y612" s="110"/>
      <c r="Z612" s="104"/>
      <c r="AA612" s="104"/>
      <c r="AB612" s="104"/>
      <c r="AC612" s="104"/>
      <c r="AD612" s="104"/>
      <c r="AE612" s="104"/>
      <c r="AF612" s="104"/>
      <c r="AG612" s="104" t="s">
        <v>135</v>
      </c>
      <c r="AH612" s="104">
        <v>5</v>
      </c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</row>
    <row r="613" spans="1:60">
      <c r="A613" s="167">
        <v>123</v>
      </c>
      <c r="B613" s="168" t="s">
        <v>1467</v>
      </c>
      <c r="C613" s="169" t="s">
        <v>1468</v>
      </c>
      <c r="D613" s="170" t="s">
        <v>155</v>
      </c>
      <c r="E613" s="171">
        <v>139.22</v>
      </c>
      <c r="F613" s="347"/>
      <c r="G613" s="172">
        <f>F613*E613</f>
        <v>0</v>
      </c>
      <c r="H613" s="110">
        <v>79.790000000000006</v>
      </c>
      <c r="I613" s="110">
        <v>11108.363800000001</v>
      </c>
      <c r="J613" s="110">
        <v>50.71</v>
      </c>
      <c r="K613" s="110">
        <v>7059.8462</v>
      </c>
      <c r="L613" s="110">
        <v>21</v>
      </c>
      <c r="M613" s="110">
        <v>21983.534099999997</v>
      </c>
      <c r="N613" s="109">
        <v>1.7000000000000001E-4</v>
      </c>
      <c r="O613" s="109">
        <v>2.3667400000000002E-2</v>
      </c>
      <c r="P613" s="109">
        <v>0</v>
      </c>
      <c r="Q613" s="109">
        <v>0</v>
      </c>
      <c r="R613" s="110"/>
      <c r="S613" s="110" t="s">
        <v>130</v>
      </c>
      <c r="T613" s="110" t="s">
        <v>130</v>
      </c>
      <c r="U613" s="110">
        <v>0.09</v>
      </c>
      <c r="V613" s="110">
        <v>12.5298</v>
      </c>
      <c r="W613" s="110"/>
      <c r="X613" s="110" t="s">
        <v>132</v>
      </c>
      <c r="Y613" s="110" t="s">
        <v>133</v>
      </c>
      <c r="Z613" s="104"/>
      <c r="AA613" s="104"/>
      <c r="AB613" s="104"/>
      <c r="AC613" s="104"/>
      <c r="AD613" s="104"/>
      <c r="AE613" s="104"/>
      <c r="AF613" s="104"/>
      <c r="AG613" s="104" t="s">
        <v>134</v>
      </c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</row>
    <row r="614" spans="1:60" outlineLevel="1">
      <c r="A614" s="107"/>
      <c r="B614" s="108"/>
      <c r="C614" s="116" t="s">
        <v>540</v>
      </c>
      <c r="D614" s="111"/>
      <c r="E614" s="112">
        <v>89.22</v>
      </c>
      <c r="F614" s="110"/>
      <c r="G614" s="110"/>
      <c r="H614" s="110"/>
      <c r="I614" s="110"/>
      <c r="J614" s="110"/>
      <c r="K614" s="110"/>
      <c r="L614" s="110"/>
      <c r="M614" s="110"/>
      <c r="N614" s="109"/>
      <c r="O614" s="109"/>
      <c r="P614" s="109"/>
      <c r="Q614" s="109"/>
      <c r="R614" s="110"/>
      <c r="S614" s="110"/>
      <c r="T614" s="110"/>
      <c r="U614" s="110"/>
      <c r="V614" s="110"/>
      <c r="W614" s="110"/>
      <c r="X614" s="110"/>
      <c r="Y614" s="110"/>
      <c r="Z614" s="104"/>
      <c r="AA614" s="104"/>
      <c r="AB614" s="104"/>
      <c r="AC614" s="104"/>
      <c r="AD614" s="104"/>
      <c r="AE614" s="104"/>
      <c r="AF614" s="104"/>
      <c r="AG614" s="104" t="s">
        <v>135</v>
      </c>
      <c r="AH614" s="104">
        <v>0</v>
      </c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</row>
    <row r="615" spans="1:60" outlineLevel="2">
      <c r="A615" s="107"/>
      <c r="B615" s="108"/>
      <c r="C615" s="116" t="s">
        <v>1469</v>
      </c>
      <c r="D615" s="111"/>
      <c r="E615" s="112">
        <v>50</v>
      </c>
      <c r="F615" s="110"/>
      <c r="G615" s="110"/>
      <c r="H615" s="110"/>
      <c r="I615" s="110"/>
      <c r="J615" s="110"/>
      <c r="K615" s="110"/>
      <c r="L615" s="110"/>
      <c r="M615" s="110"/>
      <c r="N615" s="109"/>
      <c r="O615" s="109"/>
      <c r="P615" s="109"/>
      <c r="Q615" s="109"/>
      <c r="R615" s="110"/>
      <c r="S615" s="110"/>
      <c r="T615" s="110"/>
      <c r="U615" s="110"/>
      <c r="V615" s="110"/>
      <c r="W615" s="110"/>
      <c r="X615" s="110"/>
      <c r="Y615" s="110"/>
      <c r="Z615" s="104"/>
      <c r="AA615" s="104"/>
      <c r="AB615" s="104"/>
      <c r="AC615" s="104"/>
      <c r="AD615" s="104"/>
      <c r="AE615" s="104"/>
      <c r="AF615" s="104"/>
      <c r="AG615" s="104" t="s">
        <v>135</v>
      </c>
      <c r="AH615" s="104">
        <v>0</v>
      </c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</row>
    <row r="616" spans="1:60">
      <c r="A616" s="160">
        <v>124</v>
      </c>
      <c r="B616" s="161" t="s">
        <v>1470</v>
      </c>
      <c r="C616" s="162" t="s">
        <v>1471</v>
      </c>
      <c r="D616" s="163" t="s">
        <v>129</v>
      </c>
      <c r="E616" s="164">
        <v>2.7958799999999999</v>
      </c>
      <c r="F616" s="348"/>
      <c r="G616" s="172">
        <f>F616*E616</f>
        <v>0</v>
      </c>
      <c r="H616" s="110">
        <v>0</v>
      </c>
      <c r="I616" s="110">
        <v>0</v>
      </c>
      <c r="J616" s="110">
        <v>1296</v>
      </c>
      <c r="K616" s="110">
        <v>3623.4604799999997</v>
      </c>
      <c r="L616" s="110">
        <v>21</v>
      </c>
      <c r="M616" s="110">
        <v>4384.3865999999998</v>
      </c>
      <c r="N616" s="109">
        <v>0</v>
      </c>
      <c r="O616" s="109">
        <v>0</v>
      </c>
      <c r="P616" s="109">
        <v>0</v>
      </c>
      <c r="Q616" s="109">
        <v>0</v>
      </c>
      <c r="R616" s="110"/>
      <c r="S616" s="110" t="s">
        <v>130</v>
      </c>
      <c r="T616" s="110" t="s">
        <v>130</v>
      </c>
      <c r="U616" s="110">
        <v>2.4009999999999998</v>
      </c>
      <c r="V616" s="110">
        <v>6.7129078799999995</v>
      </c>
      <c r="W616" s="110"/>
      <c r="X616" s="110" t="s">
        <v>416</v>
      </c>
      <c r="Y616" s="110" t="s">
        <v>133</v>
      </c>
      <c r="Z616" s="104"/>
      <c r="AA616" s="104"/>
      <c r="AB616" s="104"/>
      <c r="AC616" s="104"/>
      <c r="AD616" s="104"/>
      <c r="AE616" s="104"/>
      <c r="AF616" s="104"/>
      <c r="AG616" s="104" t="s">
        <v>417</v>
      </c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</row>
    <row r="617" spans="1:60">
      <c r="A617" s="153" t="s">
        <v>125</v>
      </c>
      <c r="B617" s="154" t="s">
        <v>85</v>
      </c>
      <c r="C617" s="155" t="s">
        <v>86</v>
      </c>
      <c r="D617" s="156"/>
      <c r="E617" s="157"/>
      <c r="F617" s="158"/>
      <c r="G617" s="159">
        <f>SUM(G618:G640)</f>
        <v>0</v>
      </c>
      <c r="H617" s="114"/>
      <c r="I617" s="114">
        <v>189950.94</v>
      </c>
      <c r="J617" s="114"/>
      <c r="K617" s="114">
        <v>50511.41</v>
      </c>
      <c r="L617" s="114"/>
      <c r="M617" s="114"/>
      <c r="N617" s="113"/>
      <c r="O617" s="113"/>
      <c r="P617" s="113"/>
      <c r="Q617" s="113"/>
      <c r="R617" s="114"/>
      <c r="S617" s="114"/>
      <c r="T617" s="114"/>
      <c r="U617" s="114"/>
      <c r="V617" s="114"/>
      <c r="W617" s="114"/>
      <c r="X617" s="114"/>
      <c r="Y617" s="114"/>
      <c r="AG617" t="s">
        <v>126</v>
      </c>
    </row>
    <row r="618" spans="1:60">
      <c r="A618" s="167">
        <v>125</v>
      </c>
      <c r="B618" s="168" t="s">
        <v>563</v>
      </c>
      <c r="C618" s="169" t="s">
        <v>564</v>
      </c>
      <c r="D618" s="170" t="s">
        <v>164</v>
      </c>
      <c r="E618" s="171">
        <v>115.4</v>
      </c>
      <c r="F618" s="347"/>
      <c r="G618" s="172">
        <f>F618*E618</f>
        <v>0</v>
      </c>
      <c r="H618" s="110">
        <v>0</v>
      </c>
      <c r="I618" s="110">
        <v>0</v>
      </c>
      <c r="J618" s="110">
        <v>45.2</v>
      </c>
      <c r="K618" s="110">
        <v>5216.0800000000008</v>
      </c>
      <c r="L618" s="110">
        <v>21</v>
      </c>
      <c r="M618" s="110">
        <v>6311.4567999999999</v>
      </c>
      <c r="N618" s="109">
        <v>0</v>
      </c>
      <c r="O618" s="109">
        <v>0</v>
      </c>
      <c r="P618" s="109">
        <v>1E-3</v>
      </c>
      <c r="Q618" s="109">
        <v>0.1154</v>
      </c>
      <c r="R618" s="110"/>
      <c r="S618" s="110" t="s">
        <v>130</v>
      </c>
      <c r="T618" s="110" t="s">
        <v>131</v>
      </c>
      <c r="U618" s="110">
        <v>0.105</v>
      </c>
      <c r="V618" s="110">
        <v>12.117000000000001</v>
      </c>
      <c r="W618" s="110"/>
      <c r="X618" s="110" t="s">
        <v>132</v>
      </c>
      <c r="Y618" s="110" t="s">
        <v>133</v>
      </c>
      <c r="Z618" s="104"/>
      <c r="AA618" s="104"/>
      <c r="AB618" s="104"/>
      <c r="AC618" s="104"/>
      <c r="AD618" s="104"/>
      <c r="AE618" s="104"/>
      <c r="AF618" s="104"/>
      <c r="AG618" s="104" t="s">
        <v>134</v>
      </c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</row>
    <row r="619" spans="1:60" outlineLevel="1">
      <c r="A619" s="107"/>
      <c r="B619" s="108"/>
      <c r="C619" s="116" t="s">
        <v>565</v>
      </c>
      <c r="D619" s="111"/>
      <c r="E619" s="112">
        <v>78</v>
      </c>
      <c r="F619" s="110"/>
      <c r="G619" s="110"/>
      <c r="H619" s="110"/>
      <c r="I619" s="110"/>
      <c r="J619" s="110"/>
      <c r="K619" s="110"/>
      <c r="L619" s="110"/>
      <c r="M619" s="110"/>
      <c r="N619" s="109"/>
      <c r="O619" s="109"/>
      <c r="P619" s="109"/>
      <c r="Q619" s="109"/>
      <c r="R619" s="110"/>
      <c r="S619" s="110"/>
      <c r="T619" s="110"/>
      <c r="U619" s="110"/>
      <c r="V619" s="110"/>
      <c r="W619" s="110"/>
      <c r="X619" s="110"/>
      <c r="Y619" s="110"/>
      <c r="Z619" s="104"/>
      <c r="AA619" s="104"/>
      <c r="AB619" s="104"/>
      <c r="AC619" s="104"/>
      <c r="AD619" s="104"/>
      <c r="AE619" s="104"/>
      <c r="AF619" s="104"/>
      <c r="AG619" s="104" t="s">
        <v>135</v>
      </c>
      <c r="AH619" s="104">
        <v>0</v>
      </c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</row>
    <row r="620" spans="1:60" outlineLevel="2">
      <c r="A620" s="107"/>
      <c r="B620" s="108"/>
      <c r="C620" s="116" t="s">
        <v>566</v>
      </c>
      <c r="D620" s="111"/>
      <c r="E620" s="112">
        <v>18.7</v>
      </c>
      <c r="F620" s="110"/>
      <c r="G620" s="110"/>
      <c r="H620" s="110"/>
      <c r="I620" s="110"/>
      <c r="J620" s="110"/>
      <c r="K620" s="110"/>
      <c r="L620" s="110"/>
      <c r="M620" s="110"/>
      <c r="N620" s="109"/>
      <c r="O620" s="109"/>
      <c r="P620" s="109"/>
      <c r="Q620" s="109"/>
      <c r="R620" s="110"/>
      <c r="S620" s="110"/>
      <c r="T620" s="110"/>
      <c r="U620" s="110"/>
      <c r="V620" s="110"/>
      <c r="W620" s="110"/>
      <c r="X620" s="110"/>
      <c r="Y620" s="110"/>
      <c r="Z620" s="104"/>
      <c r="AA620" s="104"/>
      <c r="AB620" s="104"/>
      <c r="AC620" s="104"/>
      <c r="AD620" s="104"/>
      <c r="AE620" s="104"/>
      <c r="AF620" s="104"/>
      <c r="AG620" s="104" t="s">
        <v>135</v>
      </c>
      <c r="AH620" s="104">
        <v>0</v>
      </c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</row>
    <row r="621" spans="1:60" outlineLevel="2">
      <c r="A621" s="107"/>
      <c r="B621" s="108"/>
      <c r="C621" s="116" t="s">
        <v>567</v>
      </c>
      <c r="D621" s="111"/>
      <c r="E621" s="112">
        <v>18.7</v>
      </c>
      <c r="F621" s="110"/>
      <c r="G621" s="110"/>
      <c r="H621" s="110"/>
      <c r="I621" s="110"/>
      <c r="J621" s="110"/>
      <c r="K621" s="110"/>
      <c r="L621" s="110"/>
      <c r="M621" s="110"/>
      <c r="N621" s="109"/>
      <c r="O621" s="109"/>
      <c r="P621" s="109"/>
      <c r="Q621" s="109"/>
      <c r="R621" s="110"/>
      <c r="S621" s="110"/>
      <c r="T621" s="110"/>
      <c r="U621" s="110"/>
      <c r="V621" s="110"/>
      <c r="W621" s="110"/>
      <c r="X621" s="110"/>
      <c r="Y621" s="110"/>
      <c r="Z621" s="104"/>
      <c r="AA621" s="104"/>
      <c r="AB621" s="104"/>
      <c r="AC621" s="104"/>
      <c r="AD621" s="104"/>
      <c r="AE621" s="104"/>
      <c r="AF621" s="104"/>
      <c r="AG621" s="104" t="s">
        <v>135</v>
      </c>
      <c r="AH621" s="104">
        <v>0</v>
      </c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</row>
    <row r="622" spans="1:60" ht="22.5">
      <c r="A622" s="167">
        <v>126</v>
      </c>
      <c r="B622" s="168" t="s">
        <v>568</v>
      </c>
      <c r="C622" s="169" t="s">
        <v>569</v>
      </c>
      <c r="D622" s="170" t="s">
        <v>164</v>
      </c>
      <c r="E622" s="171">
        <v>99.47</v>
      </c>
      <c r="F622" s="347"/>
      <c r="G622" s="172">
        <f>F622*E622</f>
        <v>0</v>
      </c>
      <c r="H622" s="110">
        <v>0</v>
      </c>
      <c r="I622" s="110">
        <v>0</v>
      </c>
      <c r="J622" s="110">
        <v>7.8</v>
      </c>
      <c r="K622" s="110">
        <v>775.86599999999999</v>
      </c>
      <c r="L622" s="110">
        <v>21</v>
      </c>
      <c r="M622" s="110">
        <v>938.80269999999996</v>
      </c>
      <c r="N622" s="109">
        <v>0</v>
      </c>
      <c r="O622" s="109">
        <v>0</v>
      </c>
      <c r="P622" s="109">
        <v>0</v>
      </c>
      <c r="Q622" s="109">
        <v>0</v>
      </c>
      <c r="R622" s="110"/>
      <c r="S622" s="110" t="s">
        <v>130</v>
      </c>
      <c r="T622" s="110" t="s">
        <v>131</v>
      </c>
      <c r="U622" s="110">
        <v>1.6E-2</v>
      </c>
      <c r="V622" s="110">
        <v>1.59152</v>
      </c>
      <c r="W622" s="110"/>
      <c r="X622" s="110" t="s">
        <v>132</v>
      </c>
      <c r="Y622" s="110" t="s">
        <v>133</v>
      </c>
      <c r="Z622" s="104"/>
      <c r="AA622" s="104"/>
      <c r="AB622" s="104"/>
      <c r="AC622" s="104"/>
      <c r="AD622" s="104"/>
      <c r="AE622" s="104"/>
      <c r="AF622" s="104"/>
      <c r="AG622" s="104" t="s">
        <v>134</v>
      </c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</row>
    <row r="623" spans="1:60" outlineLevel="1">
      <c r="A623" s="107"/>
      <c r="B623" s="108"/>
      <c r="C623" s="116" t="s">
        <v>570</v>
      </c>
      <c r="D623" s="111"/>
      <c r="E623" s="112">
        <v>16.82</v>
      </c>
      <c r="F623" s="110"/>
      <c r="G623" s="110"/>
      <c r="H623" s="110"/>
      <c r="I623" s="110"/>
      <c r="J623" s="110"/>
      <c r="K623" s="110"/>
      <c r="L623" s="110"/>
      <c r="M623" s="110"/>
      <c r="N623" s="109"/>
      <c r="O623" s="109"/>
      <c r="P623" s="109"/>
      <c r="Q623" s="109"/>
      <c r="R623" s="110"/>
      <c r="S623" s="110"/>
      <c r="T623" s="110"/>
      <c r="U623" s="110"/>
      <c r="V623" s="110"/>
      <c r="W623" s="110"/>
      <c r="X623" s="110"/>
      <c r="Y623" s="110"/>
      <c r="Z623" s="104"/>
      <c r="AA623" s="104"/>
      <c r="AB623" s="104"/>
      <c r="AC623" s="104"/>
      <c r="AD623" s="104"/>
      <c r="AE623" s="104"/>
      <c r="AF623" s="104"/>
      <c r="AG623" s="104" t="s">
        <v>135</v>
      </c>
      <c r="AH623" s="104">
        <v>0</v>
      </c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</row>
    <row r="624" spans="1:60" outlineLevel="2">
      <c r="A624" s="107"/>
      <c r="B624" s="108"/>
      <c r="C624" s="116" t="s">
        <v>571</v>
      </c>
      <c r="D624" s="111"/>
      <c r="E624" s="112">
        <v>82.65</v>
      </c>
      <c r="F624" s="110"/>
      <c r="G624" s="110"/>
      <c r="H624" s="110"/>
      <c r="I624" s="110"/>
      <c r="J624" s="110"/>
      <c r="K624" s="110"/>
      <c r="L624" s="110"/>
      <c r="M624" s="110"/>
      <c r="N624" s="109"/>
      <c r="O624" s="109"/>
      <c r="P624" s="109"/>
      <c r="Q624" s="109"/>
      <c r="R624" s="110"/>
      <c r="S624" s="110"/>
      <c r="T624" s="110"/>
      <c r="U624" s="110"/>
      <c r="V624" s="110"/>
      <c r="W624" s="110"/>
      <c r="X624" s="110"/>
      <c r="Y624" s="110"/>
      <c r="Z624" s="104"/>
      <c r="AA624" s="104"/>
      <c r="AB624" s="104"/>
      <c r="AC624" s="104"/>
      <c r="AD624" s="104"/>
      <c r="AE624" s="104"/>
      <c r="AF624" s="104"/>
      <c r="AG624" s="104" t="s">
        <v>135</v>
      </c>
      <c r="AH624" s="104">
        <v>0</v>
      </c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</row>
    <row r="625" spans="1:60">
      <c r="A625" s="167">
        <v>127</v>
      </c>
      <c r="B625" s="168" t="s">
        <v>572</v>
      </c>
      <c r="C625" s="169" t="s">
        <v>573</v>
      </c>
      <c r="D625" s="170" t="s">
        <v>164</v>
      </c>
      <c r="E625" s="171">
        <v>99.47</v>
      </c>
      <c r="F625" s="347"/>
      <c r="G625" s="172">
        <f>F625*E625</f>
        <v>0</v>
      </c>
      <c r="H625" s="110">
        <v>0</v>
      </c>
      <c r="I625" s="110">
        <v>0</v>
      </c>
      <c r="J625" s="110">
        <v>80.099999999999994</v>
      </c>
      <c r="K625" s="110">
        <v>7967.5469999999996</v>
      </c>
      <c r="L625" s="110">
        <v>21</v>
      </c>
      <c r="M625" s="110">
        <v>9640.7355000000007</v>
      </c>
      <c r="N625" s="109">
        <v>0</v>
      </c>
      <c r="O625" s="109">
        <v>0</v>
      </c>
      <c r="P625" s="109">
        <v>0</v>
      </c>
      <c r="Q625" s="109">
        <v>0</v>
      </c>
      <c r="R625" s="110"/>
      <c r="S625" s="110" t="s">
        <v>130</v>
      </c>
      <c r="T625" s="110" t="s">
        <v>131</v>
      </c>
      <c r="U625" s="110">
        <v>0.14699999999999999</v>
      </c>
      <c r="V625" s="110">
        <v>14.622089999999998</v>
      </c>
      <c r="W625" s="110"/>
      <c r="X625" s="110" t="s">
        <v>132</v>
      </c>
      <c r="Y625" s="110" t="s">
        <v>133</v>
      </c>
      <c r="Z625" s="104"/>
      <c r="AA625" s="104"/>
      <c r="AB625" s="104"/>
      <c r="AC625" s="104"/>
      <c r="AD625" s="104"/>
      <c r="AE625" s="104"/>
      <c r="AF625" s="104"/>
      <c r="AG625" s="104" t="s">
        <v>134</v>
      </c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</row>
    <row r="626" spans="1:60" outlineLevel="1">
      <c r="A626" s="107"/>
      <c r="B626" s="108"/>
      <c r="C626" s="116" t="s">
        <v>570</v>
      </c>
      <c r="D626" s="111"/>
      <c r="E626" s="112">
        <v>16.82</v>
      </c>
      <c r="F626" s="110"/>
      <c r="G626" s="110"/>
      <c r="H626" s="110"/>
      <c r="I626" s="110"/>
      <c r="J626" s="110"/>
      <c r="K626" s="110"/>
      <c r="L626" s="110"/>
      <c r="M626" s="110"/>
      <c r="N626" s="109"/>
      <c r="O626" s="109"/>
      <c r="P626" s="109"/>
      <c r="Q626" s="109"/>
      <c r="R626" s="110"/>
      <c r="S626" s="110"/>
      <c r="T626" s="110"/>
      <c r="U626" s="110"/>
      <c r="V626" s="110"/>
      <c r="W626" s="110"/>
      <c r="X626" s="110"/>
      <c r="Y626" s="110"/>
      <c r="Z626" s="104"/>
      <c r="AA626" s="104"/>
      <c r="AB626" s="104"/>
      <c r="AC626" s="104"/>
      <c r="AD626" s="104"/>
      <c r="AE626" s="104"/>
      <c r="AF626" s="104"/>
      <c r="AG626" s="104" t="s">
        <v>135</v>
      </c>
      <c r="AH626" s="104">
        <v>0</v>
      </c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</row>
    <row r="627" spans="1:60" outlineLevel="2">
      <c r="A627" s="107"/>
      <c r="B627" s="108"/>
      <c r="C627" s="116" t="s">
        <v>571</v>
      </c>
      <c r="D627" s="111"/>
      <c r="E627" s="112">
        <v>82.65</v>
      </c>
      <c r="F627" s="110"/>
      <c r="G627" s="110"/>
      <c r="H627" s="110"/>
      <c r="I627" s="110"/>
      <c r="J627" s="110"/>
      <c r="K627" s="110"/>
      <c r="L627" s="110"/>
      <c r="M627" s="110"/>
      <c r="N627" s="109"/>
      <c r="O627" s="109"/>
      <c r="P627" s="109"/>
      <c r="Q627" s="109"/>
      <c r="R627" s="110"/>
      <c r="S627" s="110"/>
      <c r="T627" s="110"/>
      <c r="U627" s="110"/>
      <c r="V627" s="110"/>
      <c r="W627" s="110"/>
      <c r="X627" s="110"/>
      <c r="Y627" s="110"/>
      <c r="Z627" s="104"/>
      <c r="AA627" s="104"/>
      <c r="AB627" s="104"/>
      <c r="AC627" s="104"/>
      <c r="AD627" s="104"/>
      <c r="AE627" s="104"/>
      <c r="AF627" s="104"/>
      <c r="AG627" s="104" t="s">
        <v>135</v>
      </c>
      <c r="AH627" s="104">
        <v>0</v>
      </c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</row>
    <row r="628" spans="1:60" ht="22.5">
      <c r="A628" s="167">
        <v>128</v>
      </c>
      <c r="B628" s="168" t="s">
        <v>574</v>
      </c>
      <c r="C628" s="169" t="s">
        <v>575</v>
      </c>
      <c r="D628" s="170" t="s">
        <v>129</v>
      </c>
      <c r="E628" s="171">
        <v>3.38198</v>
      </c>
      <c r="F628" s="347"/>
      <c r="G628" s="172">
        <f>F628*E628</f>
        <v>0</v>
      </c>
      <c r="H628" s="110">
        <v>24380</v>
      </c>
      <c r="I628" s="110">
        <v>82452.672399999996</v>
      </c>
      <c r="J628" s="110">
        <v>0</v>
      </c>
      <c r="K628" s="110">
        <v>0</v>
      </c>
      <c r="L628" s="110">
        <v>21</v>
      </c>
      <c r="M628" s="110">
        <v>99767.7307</v>
      </c>
      <c r="N628" s="109">
        <v>1</v>
      </c>
      <c r="O628" s="109">
        <v>3.38198</v>
      </c>
      <c r="P628" s="109">
        <v>0</v>
      </c>
      <c r="Q628" s="109">
        <v>0</v>
      </c>
      <c r="R628" s="110" t="s">
        <v>525</v>
      </c>
      <c r="S628" s="110" t="s">
        <v>130</v>
      </c>
      <c r="T628" s="110" t="s">
        <v>131</v>
      </c>
      <c r="U628" s="110">
        <v>0</v>
      </c>
      <c r="V628" s="110">
        <v>0</v>
      </c>
      <c r="W628" s="110"/>
      <c r="X628" s="110" t="s">
        <v>526</v>
      </c>
      <c r="Y628" s="110" t="s">
        <v>133</v>
      </c>
      <c r="Z628" s="104"/>
      <c r="AA628" s="104"/>
      <c r="AB628" s="104"/>
      <c r="AC628" s="104"/>
      <c r="AD628" s="104"/>
      <c r="AE628" s="104"/>
      <c r="AF628" s="104"/>
      <c r="AG628" s="104" t="s">
        <v>527</v>
      </c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</row>
    <row r="629" spans="1:60" outlineLevel="1">
      <c r="A629" s="107"/>
      <c r="B629" s="108"/>
      <c r="C629" s="116" t="s">
        <v>576</v>
      </c>
      <c r="D629" s="111"/>
      <c r="E629" s="112">
        <v>0.57188000000000005</v>
      </c>
      <c r="F629" s="110"/>
      <c r="G629" s="110"/>
      <c r="H629" s="110"/>
      <c r="I629" s="110"/>
      <c r="J629" s="110"/>
      <c r="K629" s="110"/>
      <c r="L629" s="110"/>
      <c r="M629" s="110"/>
      <c r="N629" s="109"/>
      <c r="O629" s="109"/>
      <c r="P629" s="109"/>
      <c r="Q629" s="109"/>
      <c r="R629" s="110"/>
      <c r="S629" s="110"/>
      <c r="T629" s="110"/>
      <c r="U629" s="110"/>
      <c r="V629" s="110"/>
      <c r="W629" s="110"/>
      <c r="X629" s="110"/>
      <c r="Y629" s="110"/>
      <c r="Z629" s="104"/>
      <c r="AA629" s="104"/>
      <c r="AB629" s="104"/>
      <c r="AC629" s="104"/>
      <c r="AD629" s="104"/>
      <c r="AE629" s="104"/>
      <c r="AF629" s="104"/>
      <c r="AG629" s="104" t="s">
        <v>135</v>
      </c>
      <c r="AH629" s="104">
        <v>0</v>
      </c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</row>
    <row r="630" spans="1:60" outlineLevel="2">
      <c r="A630" s="107"/>
      <c r="B630" s="108"/>
      <c r="C630" s="116" t="s">
        <v>577</v>
      </c>
      <c r="D630" s="111"/>
      <c r="E630" s="112">
        <v>2.8100999999999998</v>
      </c>
      <c r="F630" s="110"/>
      <c r="G630" s="110"/>
      <c r="H630" s="110"/>
      <c r="I630" s="110"/>
      <c r="J630" s="110"/>
      <c r="K630" s="110"/>
      <c r="L630" s="110"/>
      <c r="M630" s="110"/>
      <c r="N630" s="109"/>
      <c r="O630" s="109"/>
      <c r="P630" s="109"/>
      <c r="Q630" s="109"/>
      <c r="R630" s="110"/>
      <c r="S630" s="110"/>
      <c r="T630" s="110"/>
      <c r="U630" s="110"/>
      <c r="V630" s="110"/>
      <c r="W630" s="110"/>
      <c r="X630" s="110"/>
      <c r="Y630" s="110"/>
      <c r="Z630" s="104"/>
      <c r="AA630" s="104"/>
      <c r="AB630" s="104"/>
      <c r="AC630" s="104"/>
      <c r="AD630" s="104"/>
      <c r="AE630" s="104"/>
      <c r="AF630" s="104"/>
      <c r="AG630" s="104" t="s">
        <v>135</v>
      </c>
      <c r="AH630" s="104">
        <v>0</v>
      </c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</row>
    <row r="631" spans="1:60">
      <c r="A631" s="167">
        <v>129</v>
      </c>
      <c r="B631" s="168" t="s">
        <v>578</v>
      </c>
      <c r="C631" s="169" t="s">
        <v>579</v>
      </c>
      <c r="D631" s="170" t="s">
        <v>164</v>
      </c>
      <c r="E631" s="171">
        <v>99.47</v>
      </c>
      <c r="F631" s="347"/>
      <c r="G631" s="172">
        <f>F631*E631</f>
        <v>0</v>
      </c>
      <c r="H631" s="110">
        <v>0</v>
      </c>
      <c r="I631" s="110">
        <v>0</v>
      </c>
      <c r="J631" s="110">
        <v>25.1</v>
      </c>
      <c r="K631" s="110">
        <v>2496.6970000000001</v>
      </c>
      <c r="L631" s="110">
        <v>21</v>
      </c>
      <c r="M631" s="110">
        <v>3021.0069999999996</v>
      </c>
      <c r="N631" s="109">
        <v>0</v>
      </c>
      <c r="O631" s="109">
        <v>0</v>
      </c>
      <c r="P631" s="109">
        <v>0</v>
      </c>
      <c r="Q631" s="109">
        <v>0</v>
      </c>
      <c r="R631" s="110"/>
      <c r="S631" s="110" t="s">
        <v>130</v>
      </c>
      <c r="T631" s="110" t="s">
        <v>131</v>
      </c>
      <c r="U631" s="110">
        <v>4.5999999999999999E-2</v>
      </c>
      <c r="V631" s="110">
        <v>4.5756199999999998</v>
      </c>
      <c r="W631" s="110"/>
      <c r="X631" s="110" t="s">
        <v>132</v>
      </c>
      <c r="Y631" s="110" t="s">
        <v>133</v>
      </c>
      <c r="Z631" s="104"/>
      <c r="AA631" s="104"/>
      <c r="AB631" s="104"/>
      <c r="AC631" s="104"/>
      <c r="AD631" s="104"/>
      <c r="AE631" s="104"/>
      <c r="AF631" s="104"/>
      <c r="AG631" s="104" t="s">
        <v>134</v>
      </c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</row>
    <row r="632" spans="1:60" outlineLevel="1">
      <c r="A632" s="107"/>
      <c r="B632" s="108"/>
      <c r="C632" s="116" t="s">
        <v>570</v>
      </c>
      <c r="D632" s="111"/>
      <c r="E632" s="112">
        <v>16.82</v>
      </c>
      <c r="F632" s="110"/>
      <c r="G632" s="110"/>
      <c r="H632" s="110"/>
      <c r="I632" s="110"/>
      <c r="J632" s="110"/>
      <c r="K632" s="110"/>
      <c r="L632" s="110"/>
      <c r="M632" s="110"/>
      <c r="N632" s="109"/>
      <c r="O632" s="109"/>
      <c r="P632" s="109"/>
      <c r="Q632" s="109"/>
      <c r="R632" s="110"/>
      <c r="S632" s="110"/>
      <c r="T632" s="110"/>
      <c r="U632" s="110"/>
      <c r="V632" s="110"/>
      <c r="W632" s="110"/>
      <c r="X632" s="110"/>
      <c r="Y632" s="110"/>
      <c r="Z632" s="104"/>
      <c r="AA632" s="104"/>
      <c r="AB632" s="104"/>
      <c r="AC632" s="104"/>
      <c r="AD632" s="104"/>
      <c r="AE632" s="104"/>
      <c r="AF632" s="104"/>
      <c r="AG632" s="104" t="s">
        <v>135</v>
      </c>
      <c r="AH632" s="104">
        <v>0</v>
      </c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</row>
    <row r="633" spans="1:60" outlineLevel="2">
      <c r="A633" s="107"/>
      <c r="B633" s="108"/>
      <c r="C633" s="116" t="s">
        <v>571</v>
      </c>
      <c r="D633" s="111"/>
      <c r="E633" s="112">
        <v>82.65</v>
      </c>
      <c r="F633" s="110"/>
      <c r="G633" s="110"/>
      <c r="H633" s="110"/>
      <c r="I633" s="110"/>
      <c r="J633" s="110"/>
      <c r="K633" s="110"/>
      <c r="L633" s="110"/>
      <c r="M633" s="110"/>
      <c r="N633" s="109"/>
      <c r="O633" s="109"/>
      <c r="P633" s="109"/>
      <c r="Q633" s="109"/>
      <c r="R633" s="110"/>
      <c r="S633" s="110"/>
      <c r="T633" s="110"/>
      <c r="U633" s="110"/>
      <c r="V633" s="110"/>
      <c r="W633" s="110"/>
      <c r="X633" s="110"/>
      <c r="Y633" s="110"/>
      <c r="Z633" s="104"/>
      <c r="AA633" s="104"/>
      <c r="AB633" s="104"/>
      <c r="AC633" s="104"/>
      <c r="AD633" s="104"/>
      <c r="AE633" s="104"/>
      <c r="AF633" s="104"/>
      <c r="AG633" s="104" t="s">
        <v>135</v>
      </c>
      <c r="AH633" s="104">
        <v>0</v>
      </c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</row>
    <row r="634" spans="1:60" ht="22.5">
      <c r="A634" s="167">
        <v>130</v>
      </c>
      <c r="B634" s="168" t="s">
        <v>580</v>
      </c>
      <c r="C634" s="169" t="s">
        <v>581</v>
      </c>
      <c r="D634" s="170" t="s">
        <v>164</v>
      </c>
      <c r="E634" s="171">
        <v>99.47</v>
      </c>
      <c r="F634" s="347"/>
      <c r="G634" s="172">
        <f>F634*E634</f>
        <v>0</v>
      </c>
      <c r="H634" s="110">
        <v>1046.05</v>
      </c>
      <c r="I634" s="110">
        <v>104050.59349999999</v>
      </c>
      <c r="J634" s="110">
        <v>244.95</v>
      </c>
      <c r="K634" s="110">
        <v>24365.176499999998</v>
      </c>
      <c r="L634" s="110">
        <v>21</v>
      </c>
      <c r="M634" s="110">
        <v>155383.08170000001</v>
      </c>
      <c r="N634" s="109">
        <v>4.8500000000000001E-3</v>
      </c>
      <c r="O634" s="109">
        <v>0.48242950000000001</v>
      </c>
      <c r="P634" s="109">
        <v>0</v>
      </c>
      <c r="Q634" s="109">
        <v>0</v>
      </c>
      <c r="R634" s="110"/>
      <c r="S634" s="110" t="s">
        <v>130</v>
      </c>
      <c r="T634" s="110" t="s">
        <v>131</v>
      </c>
      <c r="U634" s="110">
        <v>0.45</v>
      </c>
      <c r="V634" s="110">
        <v>44.761499999999998</v>
      </c>
      <c r="W634" s="110"/>
      <c r="X634" s="110" t="s">
        <v>132</v>
      </c>
      <c r="Y634" s="110" t="s">
        <v>133</v>
      </c>
      <c r="Z634" s="104"/>
      <c r="AA634" s="104"/>
      <c r="AB634" s="104"/>
      <c r="AC634" s="104"/>
      <c r="AD634" s="104"/>
      <c r="AE634" s="104"/>
      <c r="AF634" s="104"/>
      <c r="AG634" s="104" t="s">
        <v>134</v>
      </c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</row>
    <row r="635" spans="1:60" outlineLevel="1">
      <c r="A635" s="107"/>
      <c r="B635" s="108"/>
      <c r="C635" s="116" t="s">
        <v>570</v>
      </c>
      <c r="D635" s="111"/>
      <c r="E635" s="112">
        <v>16.82</v>
      </c>
      <c r="F635" s="110"/>
      <c r="G635" s="110"/>
      <c r="H635" s="110"/>
      <c r="I635" s="110"/>
      <c r="J635" s="110"/>
      <c r="K635" s="110"/>
      <c r="L635" s="110"/>
      <c r="M635" s="110"/>
      <c r="N635" s="109"/>
      <c r="O635" s="109"/>
      <c r="P635" s="109"/>
      <c r="Q635" s="109"/>
      <c r="R635" s="110"/>
      <c r="S635" s="110"/>
      <c r="T635" s="110"/>
      <c r="U635" s="110"/>
      <c r="V635" s="110"/>
      <c r="W635" s="110"/>
      <c r="X635" s="110"/>
      <c r="Y635" s="110"/>
      <c r="Z635" s="104"/>
      <c r="AA635" s="104"/>
      <c r="AB635" s="104"/>
      <c r="AC635" s="104"/>
      <c r="AD635" s="104"/>
      <c r="AE635" s="104"/>
      <c r="AF635" s="104"/>
      <c r="AG635" s="104" t="s">
        <v>135</v>
      </c>
      <c r="AH635" s="104">
        <v>0</v>
      </c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</row>
    <row r="636" spans="1:60" outlineLevel="2">
      <c r="A636" s="107"/>
      <c r="B636" s="108"/>
      <c r="C636" s="116" t="s">
        <v>571</v>
      </c>
      <c r="D636" s="111"/>
      <c r="E636" s="112">
        <v>82.65</v>
      </c>
      <c r="F636" s="110"/>
      <c r="G636" s="110"/>
      <c r="H636" s="110"/>
      <c r="I636" s="110"/>
      <c r="J636" s="110"/>
      <c r="K636" s="110"/>
      <c r="L636" s="110"/>
      <c r="M636" s="110"/>
      <c r="N636" s="109"/>
      <c r="O636" s="109"/>
      <c r="P636" s="109"/>
      <c r="Q636" s="109"/>
      <c r="R636" s="110"/>
      <c r="S636" s="110"/>
      <c r="T636" s="110"/>
      <c r="U636" s="110"/>
      <c r="V636" s="110"/>
      <c r="W636" s="110"/>
      <c r="X636" s="110"/>
      <c r="Y636" s="110"/>
      <c r="Z636" s="104"/>
      <c r="AA636" s="104"/>
      <c r="AB636" s="104"/>
      <c r="AC636" s="104"/>
      <c r="AD636" s="104"/>
      <c r="AE636" s="104"/>
      <c r="AF636" s="104"/>
      <c r="AG636" s="104" t="s">
        <v>135</v>
      </c>
      <c r="AH636" s="104">
        <v>0</v>
      </c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</row>
    <row r="637" spans="1:60" ht="22.5">
      <c r="A637" s="167">
        <v>131</v>
      </c>
      <c r="B637" s="168" t="s">
        <v>582</v>
      </c>
      <c r="C637" s="169" t="s">
        <v>583</v>
      </c>
      <c r="D637" s="170" t="s">
        <v>155</v>
      </c>
      <c r="E637" s="171">
        <v>49.5</v>
      </c>
      <c r="F637" s="347"/>
      <c r="G637" s="172">
        <f>F637*E637</f>
        <v>0</v>
      </c>
      <c r="H637" s="110">
        <v>69.650000000000006</v>
      </c>
      <c r="I637" s="110">
        <v>3447.6750000000002</v>
      </c>
      <c r="J637" s="110">
        <v>148.4</v>
      </c>
      <c r="K637" s="110">
        <v>7345.8</v>
      </c>
      <c r="L637" s="110">
        <v>21</v>
      </c>
      <c r="M637" s="110">
        <v>13060.110799999999</v>
      </c>
      <c r="N637" s="109">
        <v>8.0000000000000007E-5</v>
      </c>
      <c r="O637" s="109">
        <v>3.96E-3</v>
      </c>
      <c r="P637" s="109">
        <v>0</v>
      </c>
      <c r="Q637" s="109">
        <v>0</v>
      </c>
      <c r="R637" s="110"/>
      <c r="S637" s="110" t="s">
        <v>130</v>
      </c>
      <c r="T637" s="110" t="s">
        <v>183</v>
      </c>
      <c r="U637" s="110">
        <v>0.13719999999999999</v>
      </c>
      <c r="V637" s="110">
        <v>6.7913999999999994</v>
      </c>
      <c r="W637" s="110"/>
      <c r="X637" s="110" t="s">
        <v>132</v>
      </c>
      <c r="Y637" s="110" t="s">
        <v>133</v>
      </c>
      <c r="Z637" s="104"/>
      <c r="AA637" s="104"/>
      <c r="AB637" s="104"/>
      <c r="AC637" s="104"/>
      <c r="AD637" s="104"/>
      <c r="AE637" s="104"/>
      <c r="AF637" s="104"/>
      <c r="AG637" s="104" t="s">
        <v>134</v>
      </c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</row>
    <row r="638" spans="1:60" outlineLevel="1">
      <c r="A638" s="107"/>
      <c r="B638" s="108"/>
      <c r="C638" s="116" t="s">
        <v>584</v>
      </c>
      <c r="D638" s="111"/>
      <c r="E638" s="112">
        <v>19.5</v>
      </c>
      <c r="F638" s="110"/>
      <c r="G638" s="110"/>
      <c r="H638" s="110"/>
      <c r="I638" s="110"/>
      <c r="J638" s="110"/>
      <c r="K638" s="110"/>
      <c r="L638" s="110"/>
      <c r="M638" s="110"/>
      <c r="N638" s="109"/>
      <c r="O638" s="109"/>
      <c r="P638" s="109"/>
      <c r="Q638" s="109"/>
      <c r="R638" s="110"/>
      <c r="S638" s="110"/>
      <c r="T638" s="110"/>
      <c r="U638" s="110"/>
      <c r="V638" s="110"/>
      <c r="W638" s="110"/>
      <c r="X638" s="110"/>
      <c r="Y638" s="110"/>
      <c r="Z638" s="104"/>
      <c r="AA638" s="104"/>
      <c r="AB638" s="104"/>
      <c r="AC638" s="104"/>
      <c r="AD638" s="104"/>
      <c r="AE638" s="104"/>
      <c r="AF638" s="104"/>
      <c r="AG638" s="104" t="s">
        <v>135</v>
      </c>
      <c r="AH638" s="104">
        <v>0</v>
      </c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</row>
    <row r="639" spans="1:60" outlineLevel="2">
      <c r="A639" s="107"/>
      <c r="B639" s="108"/>
      <c r="C639" s="116" t="s">
        <v>585</v>
      </c>
      <c r="D639" s="111"/>
      <c r="E639" s="112">
        <v>30</v>
      </c>
      <c r="F639" s="110"/>
      <c r="G639" s="110"/>
      <c r="H639" s="110"/>
      <c r="I639" s="110"/>
      <c r="J639" s="110"/>
      <c r="K639" s="110"/>
      <c r="L639" s="110"/>
      <c r="M639" s="110"/>
      <c r="N639" s="109"/>
      <c r="O639" s="109"/>
      <c r="P639" s="109"/>
      <c r="Q639" s="109"/>
      <c r="R639" s="110"/>
      <c r="S639" s="110"/>
      <c r="T639" s="110"/>
      <c r="U639" s="110"/>
      <c r="V639" s="110"/>
      <c r="W639" s="110"/>
      <c r="X639" s="110"/>
      <c r="Y639" s="110"/>
      <c r="Z639" s="104"/>
      <c r="AA639" s="104"/>
      <c r="AB639" s="104"/>
      <c r="AC639" s="104"/>
      <c r="AD639" s="104"/>
      <c r="AE639" s="104"/>
      <c r="AF639" s="104"/>
      <c r="AG639" s="104" t="s">
        <v>135</v>
      </c>
      <c r="AH639" s="104">
        <v>0</v>
      </c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</row>
    <row r="640" spans="1:60">
      <c r="A640" s="160">
        <v>132</v>
      </c>
      <c r="B640" s="161" t="s">
        <v>586</v>
      </c>
      <c r="C640" s="162" t="s">
        <v>587</v>
      </c>
      <c r="D640" s="163" t="s">
        <v>129</v>
      </c>
      <c r="E640" s="164">
        <v>3.8683700000000001</v>
      </c>
      <c r="F640" s="348"/>
      <c r="G640" s="172">
        <f>F640*E640</f>
        <v>0</v>
      </c>
      <c r="H640" s="110">
        <v>0</v>
      </c>
      <c r="I640" s="110">
        <v>0</v>
      </c>
      <c r="J640" s="110">
        <v>606</v>
      </c>
      <c r="K640" s="110">
        <v>2344.2322199999999</v>
      </c>
      <c r="L640" s="110">
        <v>21</v>
      </c>
      <c r="M640" s="110">
        <v>2836.5183000000002</v>
      </c>
      <c r="N640" s="109">
        <v>0</v>
      </c>
      <c r="O640" s="109">
        <v>0</v>
      </c>
      <c r="P640" s="109">
        <v>0</v>
      </c>
      <c r="Q640" s="109">
        <v>0</v>
      </c>
      <c r="R640" s="110"/>
      <c r="S640" s="110" t="s">
        <v>130</v>
      </c>
      <c r="T640" s="110" t="s">
        <v>131</v>
      </c>
      <c r="U640" s="110">
        <v>1.1140000000000001</v>
      </c>
      <c r="V640" s="110">
        <v>4.3093641800000002</v>
      </c>
      <c r="W640" s="110"/>
      <c r="X640" s="110" t="s">
        <v>416</v>
      </c>
      <c r="Y640" s="110" t="s">
        <v>133</v>
      </c>
      <c r="Z640" s="104"/>
      <c r="AA640" s="104"/>
      <c r="AB640" s="104"/>
      <c r="AC640" s="104"/>
      <c r="AD640" s="104"/>
      <c r="AE640" s="104"/>
      <c r="AF640" s="104"/>
      <c r="AG640" s="104" t="s">
        <v>417</v>
      </c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</row>
    <row r="641" spans="1:60">
      <c r="A641" s="153" t="s">
        <v>125</v>
      </c>
      <c r="B641" s="154" t="s">
        <v>87</v>
      </c>
      <c r="C641" s="155" t="s">
        <v>88</v>
      </c>
      <c r="D641" s="156"/>
      <c r="E641" s="157"/>
      <c r="F641" s="158"/>
      <c r="G641" s="159">
        <f>SUM(G642:G677)</f>
        <v>0</v>
      </c>
      <c r="H641" s="114"/>
      <c r="I641" s="114">
        <v>368862.96</v>
      </c>
      <c r="J641" s="114"/>
      <c r="K641" s="114">
        <v>181279.95</v>
      </c>
      <c r="L641" s="114"/>
      <c r="M641" s="114"/>
      <c r="N641" s="113"/>
      <c r="O641" s="113"/>
      <c r="P641" s="113"/>
      <c r="Q641" s="113"/>
      <c r="R641" s="114"/>
      <c r="S641" s="114"/>
      <c r="T641" s="114"/>
      <c r="U641" s="114"/>
      <c r="V641" s="114"/>
      <c r="W641" s="114"/>
      <c r="X641" s="114"/>
      <c r="Y641" s="114"/>
      <c r="AG641" t="s">
        <v>126</v>
      </c>
    </row>
    <row r="642" spans="1:60">
      <c r="A642" s="167">
        <v>133</v>
      </c>
      <c r="B642" s="168" t="s">
        <v>588</v>
      </c>
      <c r="C642" s="169" t="s">
        <v>589</v>
      </c>
      <c r="D642" s="170" t="s">
        <v>164</v>
      </c>
      <c r="E642" s="171">
        <v>272.16000000000003</v>
      </c>
      <c r="F642" s="347"/>
      <c r="G642" s="172">
        <f>F642*E642</f>
        <v>0</v>
      </c>
      <c r="H642" s="110">
        <v>25.08</v>
      </c>
      <c r="I642" s="110">
        <v>6825.7727999999997</v>
      </c>
      <c r="J642" s="110">
        <v>27.22</v>
      </c>
      <c r="K642" s="110">
        <v>7408.1952000000001</v>
      </c>
      <c r="L642" s="110">
        <v>21</v>
      </c>
      <c r="M642" s="110">
        <v>17223.1037</v>
      </c>
      <c r="N642" s="109">
        <v>2.1000000000000001E-4</v>
      </c>
      <c r="O642" s="109">
        <v>5.7153600000000006E-2</v>
      </c>
      <c r="P642" s="109">
        <v>0</v>
      </c>
      <c r="Q642" s="109">
        <v>0</v>
      </c>
      <c r="R642" s="110"/>
      <c r="S642" s="110" t="s">
        <v>130</v>
      </c>
      <c r="T642" s="110" t="s">
        <v>131</v>
      </c>
      <c r="U642" s="110">
        <v>0.05</v>
      </c>
      <c r="V642" s="110">
        <v>13.608000000000002</v>
      </c>
      <c r="W642" s="110"/>
      <c r="X642" s="110" t="s">
        <v>132</v>
      </c>
      <c r="Y642" s="110" t="s">
        <v>133</v>
      </c>
      <c r="Z642" s="104"/>
      <c r="AA642" s="104"/>
      <c r="AB642" s="104"/>
      <c r="AC642" s="104"/>
      <c r="AD642" s="104"/>
      <c r="AE642" s="104"/>
      <c r="AF642" s="104"/>
      <c r="AG642" s="104" t="s">
        <v>134</v>
      </c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</row>
    <row r="643" spans="1:60" outlineLevel="1">
      <c r="A643" s="107"/>
      <c r="B643" s="108"/>
      <c r="C643" s="182" t="s">
        <v>590</v>
      </c>
      <c r="D643" s="182"/>
      <c r="E643" s="182"/>
      <c r="F643" s="182"/>
      <c r="G643" s="182"/>
      <c r="H643" s="110"/>
      <c r="I643" s="110"/>
      <c r="J643" s="110"/>
      <c r="K643" s="110"/>
      <c r="L643" s="110"/>
      <c r="M643" s="110"/>
      <c r="N643" s="109"/>
      <c r="O643" s="109"/>
      <c r="P643" s="109"/>
      <c r="Q643" s="109"/>
      <c r="R643" s="110"/>
      <c r="S643" s="110"/>
      <c r="T643" s="110"/>
      <c r="U643" s="110"/>
      <c r="V643" s="110"/>
      <c r="W643" s="110"/>
      <c r="X643" s="110"/>
      <c r="Y643" s="110"/>
      <c r="Z643" s="104"/>
      <c r="AA643" s="104"/>
      <c r="AB643" s="104"/>
      <c r="AC643" s="104"/>
      <c r="AD643" s="104"/>
      <c r="AE643" s="104"/>
      <c r="AF643" s="104"/>
      <c r="AG643" s="104" t="s">
        <v>166</v>
      </c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</row>
    <row r="644" spans="1:60" outlineLevel="1">
      <c r="A644" s="107"/>
      <c r="B644" s="108"/>
      <c r="C644" s="116" t="s">
        <v>392</v>
      </c>
      <c r="D644" s="111"/>
      <c r="E644" s="112">
        <v>17.64</v>
      </c>
      <c r="F644" s="110"/>
      <c r="G644" s="110"/>
      <c r="H644" s="110"/>
      <c r="I644" s="110"/>
      <c r="J644" s="110"/>
      <c r="K644" s="110"/>
      <c r="L644" s="110"/>
      <c r="M644" s="110"/>
      <c r="N644" s="109"/>
      <c r="O644" s="109"/>
      <c r="P644" s="109"/>
      <c r="Q644" s="109"/>
      <c r="R644" s="110"/>
      <c r="S644" s="110"/>
      <c r="T644" s="110"/>
      <c r="U644" s="110"/>
      <c r="V644" s="110"/>
      <c r="W644" s="110"/>
      <c r="X644" s="110"/>
      <c r="Y644" s="110"/>
      <c r="Z644" s="104"/>
      <c r="AA644" s="104"/>
      <c r="AB644" s="104"/>
      <c r="AC644" s="104"/>
      <c r="AD644" s="104"/>
      <c r="AE644" s="104"/>
      <c r="AF644" s="104"/>
      <c r="AG644" s="104" t="s">
        <v>135</v>
      </c>
      <c r="AH644" s="104">
        <v>0</v>
      </c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</row>
    <row r="645" spans="1:60" outlineLevel="2">
      <c r="A645" s="107"/>
      <c r="B645" s="108"/>
      <c r="C645" s="116" t="s">
        <v>393</v>
      </c>
      <c r="D645" s="111"/>
      <c r="E645" s="112">
        <v>55.02</v>
      </c>
      <c r="F645" s="110"/>
      <c r="G645" s="110"/>
      <c r="H645" s="110"/>
      <c r="I645" s="110"/>
      <c r="J645" s="110"/>
      <c r="K645" s="110"/>
      <c r="L645" s="110"/>
      <c r="M645" s="110"/>
      <c r="N645" s="109"/>
      <c r="O645" s="109"/>
      <c r="P645" s="109"/>
      <c r="Q645" s="109"/>
      <c r="R645" s="110"/>
      <c r="S645" s="110"/>
      <c r="T645" s="110"/>
      <c r="U645" s="110"/>
      <c r="V645" s="110"/>
      <c r="W645" s="110"/>
      <c r="X645" s="110"/>
      <c r="Y645" s="110"/>
      <c r="Z645" s="104"/>
      <c r="AA645" s="104"/>
      <c r="AB645" s="104"/>
      <c r="AC645" s="104"/>
      <c r="AD645" s="104"/>
      <c r="AE645" s="104"/>
      <c r="AF645" s="104"/>
      <c r="AG645" s="104" t="s">
        <v>135</v>
      </c>
      <c r="AH645" s="104">
        <v>0</v>
      </c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</row>
    <row r="646" spans="1:60" outlineLevel="2">
      <c r="A646" s="107"/>
      <c r="B646" s="108"/>
      <c r="C646" s="116" t="s">
        <v>394</v>
      </c>
      <c r="D646" s="111"/>
      <c r="E646" s="112">
        <v>15.12</v>
      </c>
      <c r="F646" s="110"/>
      <c r="G646" s="110"/>
      <c r="H646" s="110"/>
      <c r="I646" s="110"/>
      <c r="J646" s="110"/>
      <c r="K646" s="110"/>
      <c r="L646" s="110"/>
      <c r="M646" s="110"/>
      <c r="N646" s="109"/>
      <c r="O646" s="109"/>
      <c r="P646" s="109"/>
      <c r="Q646" s="109"/>
      <c r="R646" s="110"/>
      <c r="S646" s="110"/>
      <c r="T646" s="110"/>
      <c r="U646" s="110"/>
      <c r="V646" s="110"/>
      <c r="W646" s="110"/>
      <c r="X646" s="110"/>
      <c r="Y646" s="110"/>
      <c r="Z646" s="104"/>
      <c r="AA646" s="104"/>
      <c r="AB646" s="104"/>
      <c r="AC646" s="104"/>
      <c r="AD646" s="104"/>
      <c r="AE646" s="104"/>
      <c r="AF646" s="104"/>
      <c r="AG646" s="104" t="s">
        <v>135</v>
      </c>
      <c r="AH646" s="104">
        <v>0</v>
      </c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</row>
    <row r="647" spans="1:60" outlineLevel="2">
      <c r="A647" s="107"/>
      <c r="B647" s="108"/>
      <c r="C647" s="116" t="s">
        <v>395</v>
      </c>
      <c r="D647" s="111"/>
      <c r="E647" s="112">
        <v>38.85</v>
      </c>
      <c r="F647" s="110"/>
      <c r="G647" s="110"/>
      <c r="H647" s="110"/>
      <c r="I647" s="110"/>
      <c r="J647" s="110"/>
      <c r="K647" s="110"/>
      <c r="L647" s="110"/>
      <c r="M647" s="110"/>
      <c r="N647" s="109"/>
      <c r="O647" s="109"/>
      <c r="P647" s="109"/>
      <c r="Q647" s="109"/>
      <c r="R647" s="110"/>
      <c r="S647" s="110"/>
      <c r="T647" s="110"/>
      <c r="U647" s="110"/>
      <c r="V647" s="110"/>
      <c r="W647" s="110"/>
      <c r="X647" s="110"/>
      <c r="Y647" s="110"/>
      <c r="Z647" s="104"/>
      <c r="AA647" s="104"/>
      <c r="AB647" s="104"/>
      <c r="AC647" s="104"/>
      <c r="AD647" s="104"/>
      <c r="AE647" s="104"/>
      <c r="AF647" s="104"/>
      <c r="AG647" s="104" t="s">
        <v>135</v>
      </c>
      <c r="AH647" s="104">
        <v>0</v>
      </c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</row>
    <row r="648" spans="1:60" outlineLevel="2">
      <c r="A648" s="107"/>
      <c r="B648" s="108"/>
      <c r="C648" s="116" t="s">
        <v>396</v>
      </c>
      <c r="D648" s="111"/>
      <c r="E648" s="112">
        <v>18.690000000000001</v>
      </c>
      <c r="F648" s="110"/>
      <c r="G648" s="110"/>
      <c r="H648" s="110"/>
      <c r="I648" s="110"/>
      <c r="J648" s="110"/>
      <c r="K648" s="110"/>
      <c r="L648" s="110"/>
      <c r="M648" s="110"/>
      <c r="N648" s="109"/>
      <c r="O648" s="109"/>
      <c r="P648" s="109"/>
      <c r="Q648" s="109"/>
      <c r="R648" s="110"/>
      <c r="S648" s="110"/>
      <c r="T648" s="110"/>
      <c r="U648" s="110"/>
      <c r="V648" s="110"/>
      <c r="W648" s="110"/>
      <c r="X648" s="110"/>
      <c r="Y648" s="110"/>
      <c r="Z648" s="104"/>
      <c r="AA648" s="104"/>
      <c r="AB648" s="104"/>
      <c r="AC648" s="104"/>
      <c r="AD648" s="104"/>
      <c r="AE648" s="104"/>
      <c r="AF648" s="104"/>
      <c r="AG648" s="104" t="s">
        <v>135</v>
      </c>
      <c r="AH648" s="104">
        <v>0</v>
      </c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</row>
    <row r="649" spans="1:60" outlineLevel="2">
      <c r="A649" s="107"/>
      <c r="B649" s="108"/>
      <c r="C649" s="116" t="s">
        <v>397</v>
      </c>
      <c r="D649" s="111"/>
      <c r="E649" s="112">
        <v>13.44</v>
      </c>
      <c r="F649" s="110"/>
      <c r="G649" s="110"/>
      <c r="H649" s="110"/>
      <c r="I649" s="110"/>
      <c r="J649" s="110"/>
      <c r="K649" s="110"/>
      <c r="L649" s="110"/>
      <c r="M649" s="110"/>
      <c r="N649" s="109"/>
      <c r="O649" s="109"/>
      <c r="P649" s="109"/>
      <c r="Q649" s="109"/>
      <c r="R649" s="110"/>
      <c r="S649" s="110"/>
      <c r="T649" s="110"/>
      <c r="U649" s="110"/>
      <c r="V649" s="110"/>
      <c r="W649" s="110"/>
      <c r="X649" s="110"/>
      <c r="Y649" s="110"/>
      <c r="Z649" s="104"/>
      <c r="AA649" s="104"/>
      <c r="AB649" s="104"/>
      <c r="AC649" s="104"/>
      <c r="AD649" s="104"/>
      <c r="AE649" s="104"/>
      <c r="AF649" s="104"/>
      <c r="AG649" s="104" t="s">
        <v>135</v>
      </c>
      <c r="AH649" s="104">
        <v>0</v>
      </c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</row>
    <row r="650" spans="1:60" outlineLevel="2">
      <c r="A650" s="107"/>
      <c r="B650" s="108"/>
      <c r="C650" s="116" t="s">
        <v>591</v>
      </c>
      <c r="D650" s="111"/>
      <c r="E650" s="112">
        <v>26.46</v>
      </c>
      <c r="F650" s="110"/>
      <c r="G650" s="110"/>
      <c r="H650" s="110"/>
      <c r="I650" s="110"/>
      <c r="J650" s="110"/>
      <c r="K650" s="110"/>
      <c r="L650" s="110"/>
      <c r="M650" s="110"/>
      <c r="N650" s="109"/>
      <c r="O650" s="109"/>
      <c r="P650" s="109"/>
      <c r="Q650" s="109"/>
      <c r="R650" s="110"/>
      <c r="S650" s="110"/>
      <c r="T650" s="110"/>
      <c r="U650" s="110"/>
      <c r="V650" s="110"/>
      <c r="W650" s="110"/>
      <c r="X650" s="110"/>
      <c r="Y650" s="110"/>
      <c r="Z650" s="104"/>
      <c r="AA650" s="104"/>
      <c r="AB650" s="104"/>
      <c r="AC650" s="104"/>
      <c r="AD650" s="104"/>
      <c r="AE650" s="104"/>
      <c r="AF650" s="104"/>
      <c r="AG650" s="104" t="s">
        <v>135</v>
      </c>
      <c r="AH650" s="104">
        <v>0</v>
      </c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</row>
    <row r="651" spans="1:60" outlineLevel="2">
      <c r="A651" s="107"/>
      <c r="B651" s="108"/>
      <c r="C651" s="116" t="s">
        <v>592</v>
      </c>
      <c r="D651" s="111"/>
      <c r="E651" s="112">
        <v>17.850000000000001</v>
      </c>
      <c r="F651" s="110"/>
      <c r="G651" s="110"/>
      <c r="H651" s="110"/>
      <c r="I651" s="110"/>
      <c r="J651" s="110"/>
      <c r="K651" s="110"/>
      <c r="L651" s="110"/>
      <c r="M651" s="110"/>
      <c r="N651" s="109"/>
      <c r="O651" s="109"/>
      <c r="P651" s="109"/>
      <c r="Q651" s="109"/>
      <c r="R651" s="110"/>
      <c r="S651" s="110"/>
      <c r="T651" s="110"/>
      <c r="U651" s="110"/>
      <c r="V651" s="110"/>
      <c r="W651" s="110"/>
      <c r="X651" s="110"/>
      <c r="Y651" s="110"/>
      <c r="Z651" s="104"/>
      <c r="AA651" s="104"/>
      <c r="AB651" s="104"/>
      <c r="AC651" s="104"/>
      <c r="AD651" s="104"/>
      <c r="AE651" s="104"/>
      <c r="AF651" s="104"/>
      <c r="AG651" s="104" t="s">
        <v>135</v>
      </c>
      <c r="AH651" s="104">
        <v>0</v>
      </c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</row>
    <row r="652" spans="1:60" outlineLevel="2">
      <c r="A652" s="107"/>
      <c r="B652" s="108"/>
      <c r="C652" s="116" t="s">
        <v>593</v>
      </c>
      <c r="D652" s="111"/>
      <c r="E652" s="112">
        <v>17.43</v>
      </c>
      <c r="F652" s="110"/>
      <c r="G652" s="110"/>
      <c r="H652" s="110"/>
      <c r="I652" s="110"/>
      <c r="J652" s="110"/>
      <c r="K652" s="110"/>
      <c r="L652" s="110"/>
      <c r="M652" s="110"/>
      <c r="N652" s="109"/>
      <c r="O652" s="109"/>
      <c r="P652" s="109"/>
      <c r="Q652" s="109"/>
      <c r="R652" s="110"/>
      <c r="S652" s="110"/>
      <c r="T652" s="110"/>
      <c r="U652" s="110"/>
      <c r="V652" s="110"/>
      <c r="W652" s="110"/>
      <c r="X652" s="110"/>
      <c r="Y652" s="110"/>
      <c r="Z652" s="104"/>
      <c r="AA652" s="104"/>
      <c r="AB652" s="104"/>
      <c r="AC652" s="104"/>
      <c r="AD652" s="104"/>
      <c r="AE652" s="104"/>
      <c r="AF652" s="104"/>
      <c r="AG652" s="104" t="s">
        <v>135</v>
      </c>
      <c r="AH652" s="104">
        <v>0</v>
      </c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</row>
    <row r="653" spans="1:60" outlineLevel="2">
      <c r="A653" s="107"/>
      <c r="B653" s="108"/>
      <c r="C653" s="116" t="s">
        <v>594</v>
      </c>
      <c r="D653" s="111"/>
      <c r="E653" s="112">
        <v>29.82</v>
      </c>
      <c r="F653" s="110"/>
      <c r="G653" s="110"/>
      <c r="H653" s="110"/>
      <c r="I653" s="110"/>
      <c r="J653" s="110"/>
      <c r="K653" s="110"/>
      <c r="L653" s="110"/>
      <c r="M653" s="110"/>
      <c r="N653" s="109"/>
      <c r="O653" s="109"/>
      <c r="P653" s="109"/>
      <c r="Q653" s="109"/>
      <c r="R653" s="110"/>
      <c r="S653" s="110"/>
      <c r="T653" s="110"/>
      <c r="U653" s="110"/>
      <c r="V653" s="110"/>
      <c r="W653" s="110"/>
      <c r="X653" s="110"/>
      <c r="Y653" s="110"/>
      <c r="Z653" s="104"/>
      <c r="AA653" s="104"/>
      <c r="AB653" s="104"/>
      <c r="AC653" s="104"/>
      <c r="AD653" s="104"/>
      <c r="AE653" s="104"/>
      <c r="AF653" s="104"/>
      <c r="AG653" s="104" t="s">
        <v>135</v>
      </c>
      <c r="AH653" s="104">
        <v>0</v>
      </c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</row>
    <row r="654" spans="1:60" outlineLevel="2">
      <c r="A654" s="107"/>
      <c r="B654" s="108"/>
      <c r="C654" s="116" t="s">
        <v>595</v>
      </c>
      <c r="D654" s="111"/>
      <c r="E654" s="112">
        <v>11.55</v>
      </c>
      <c r="F654" s="110"/>
      <c r="G654" s="110"/>
      <c r="H654" s="110"/>
      <c r="I654" s="110"/>
      <c r="J654" s="110"/>
      <c r="K654" s="110"/>
      <c r="L654" s="110"/>
      <c r="M654" s="110"/>
      <c r="N654" s="109"/>
      <c r="O654" s="109"/>
      <c r="P654" s="109"/>
      <c r="Q654" s="109"/>
      <c r="R654" s="110"/>
      <c r="S654" s="110"/>
      <c r="T654" s="110"/>
      <c r="U654" s="110"/>
      <c r="V654" s="110"/>
      <c r="W654" s="110"/>
      <c r="X654" s="110"/>
      <c r="Y654" s="110"/>
      <c r="Z654" s="104"/>
      <c r="AA654" s="104"/>
      <c r="AB654" s="104"/>
      <c r="AC654" s="104"/>
      <c r="AD654" s="104"/>
      <c r="AE654" s="104"/>
      <c r="AF654" s="104"/>
      <c r="AG654" s="104" t="s">
        <v>135</v>
      </c>
      <c r="AH654" s="104">
        <v>0</v>
      </c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</row>
    <row r="655" spans="1:60" outlineLevel="2">
      <c r="A655" s="107"/>
      <c r="B655" s="108"/>
      <c r="C655" s="116" t="s">
        <v>596</v>
      </c>
      <c r="D655" s="111"/>
      <c r="E655" s="112">
        <v>10.29</v>
      </c>
      <c r="F655" s="110"/>
      <c r="G655" s="110"/>
      <c r="H655" s="110"/>
      <c r="I655" s="110"/>
      <c r="J655" s="110"/>
      <c r="K655" s="110"/>
      <c r="L655" s="110"/>
      <c r="M655" s="110"/>
      <c r="N655" s="109"/>
      <c r="O655" s="109"/>
      <c r="P655" s="109"/>
      <c r="Q655" s="109"/>
      <c r="R655" s="110"/>
      <c r="S655" s="110"/>
      <c r="T655" s="110"/>
      <c r="U655" s="110"/>
      <c r="V655" s="110"/>
      <c r="W655" s="110"/>
      <c r="X655" s="110"/>
      <c r="Y655" s="110"/>
      <c r="Z655" s="104"/>
      <c r="AA655" s="104"/>
      <c r="AB655" s="104"/>
      <c r="AC655" s="104"/>
      <c r="AD655" s="104"/>
      <c r="AE655" s="104"/>
      <c r="AF655" s="104"/>
      <c r="AG655" s="104" t="s">
        <v>135</v>
      </c>
      <c r="AH655" s="104">
        <v>0</v>
      </c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</row>
    <row r="656" spans="1:60">
      <c r="A656" s="167">
        <v>134</v>
      </c>
      <c r="B656" s="168" t="s">
        <v>597</v>
      </c>
      <c r="C656" s="169" t="s">
        <v>598</v>
      </c>
      <c r="D656" s="170" t="s">
        <v>164</v>
      </c>
      <c r="E656" s="171">
        <v>272.16000000000003</v>
      </c>
      <c r="F656" s="347"/>
      <c r="G656" s="172">
        <f>F656*E656</f>
        <v>0</v>
      </c>
      <c r="H656" s="110">
        <v>0</v>
      </c>
      <c r="I656" s="110">
        <v>0</v>
      </c>
      <c r="J656" s="110">
        <v>621</v>
      </c>
      <c r="K656" s="110">
        <v>169011.36000000002</v>
      </c>
      <c r="L656" s="110">
        <v>21</v>
      </c>
      <c r="M656" s="110">
        <v>204503.74559999999</v>
      </c>
      <c r="N656" s="109">
        <v>0</v>
      </c>
      <c r="O656" s="109">
        <v>0</v>
      </c>
      <c r="P656" s="109">
        <v>0</v>
      </c>
      <c r="Q656" s="109">
        <v>0</v>
      </c>
      <c r="R656" s="110"/>
      <c r="S656" s="110" t="s">
        <v>130</v>
      </c>
      <c r="T656" s="110" t="s">
        <v>131</v>
      </c>
      <c r="U656" s="110">
        <v>1.1399999999999999</v>
      </c>
      <c r="V656" s="110">
        <v>310.26240000000001</v>
      </c>
      <c r="W656" s="110"/>
      <c r="X656" s="110" t="s">
        <v>132</v>
      </c>
      <c r="Y656" s="110" t="s">
        <v>133</v>
      </c>
      <c r="Z656" s="104"/>
      <c r="AA656" s="104"/>
      <c r="AB656" s="104"/>
      <c r="AC656" s="104"/>
      <c r="AD656" s="104"/>
      <c r="AE656" s="104"/>
      <c r="AF656" s="104"/>
      <c r="AG656" s="104" t="s">
        <v>134</v>
      </c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</row>
    <row r="657" spans="1:60" outlineLevel="1">
      <c r="A657" s="107"/>
      <c r="B657" s="108"/>
      <c r="C657" s="116" t="s">
        <v>392</v>
      </c>
      <c r="D657" s="111"/>
      <c r="E657" s="112">
        <v>17.64</v>
      </c>
      <c r="F657" s="110"/>
      <c r="G657" s="110"/>
      <c r="H657" s="110"/>
      <c r="I657" s="110"/>
      <c r="J657" s="110"/>
      <c r="K657" s="110"/>
      <c r="L657" s="110"/>
      <c r="M657" s="110"/>
      <c r="N657" s="109"/>
      <c r="O657" s="109"/>
      <c r="P657" s="109"/>
      <c r="Q657" s="109"/>
      <c r="R657" s="110"/>
      <c r="S657" s="110"/>
      <c r="T657" s="110"/>
      <c r="U657" s="110"/>
      <c r="V657" s="110"/>
      <c r="W657" s="110"/>
      <c r="X657" s="110"/>
      <c r="Y657" s="110"/>
      <c r="Z657" s="104"/>
      <c r="AA657" s="104"/>
      <c r="AB657" s="104"/>
      <c r="AC657" s="104"/>
      <c r="AD657" s="104"/>
      <c r="AE657" s="104"/>
      <c r="AF657" s="104"/>
      <c r="AG657" s="104" t="s">
        <v>135</v>
      </c>
      <c r="AH657" s="104">
        <v>0</v>
      </c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</row>
    <row r="658" spans="1:60" outlineLevel="2">
      <c r="A658" s="107"/>
      <c r="B658" s="108"/>
      <c r="C658" s="116" t="s">
        <v>393</v>
      </c>
      <c r="D658" s="111"/>
      <c r="E658" s="112">
        <v>55.02</v>
      </c>
      <c r="F658" s="110"/>
      <c r="G658" s="110"/>
      <c r="H658" s="110"/>
      <c r="I658" s="110"/>
      <c r="J658" s="110"/>
      <c r="K658" s="110"/>
      <c r="L658" s="110"/>
      <c r="M658" s="110"/>
      <c r="N658" s="109"/>
      <c r="O658" s="109"/>
      <c r="P658" s="109"/>
      <c r="Q658" s="109"/>
      <c r="R658" s="110"/>
      <c r="S658" s="110"/>
      <c r="T658" s="110"/>
      <c r="U658" s="110"/>
      <c r="V658" s="110"/>
      <c r="W658" s="110"/>
      <c r="X658" s="110"/>
      <c r="Y658" s="110"/>
      <c r="Z658" s="104"/>
      <c r="AA658" s="104"/>
      <c r="AB658" s="104"/>
      <c r="AC658" s="104"/>
      <c r="AD658" s="104"/>
      <c r="AE658" s="104"/>
      <c r="AF658" s="104"/>
      <c r="AG658" s="104" t="s">
        <v>135</v>
      </c>
      <c r="AH658" s="104">
        <v>0</v>
      </c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</row>
    <row r="659" spans="1:60" outlineLevel="2">
      <c r="A659" s="107"/>
      <c r="B659" s="108"/>
      <c r="C659" s="116" t="s">
        <v>394</v>
      </c>
      <c r="D659" s="111"/>
      <c r="E659" s="112">
        <v>15.12</v>
      </c>
      <c r="F659" s="110"/>
      <c r="G659" s="110"/>
      <c r="H659" s="110"/>
      <c r="I659" s="110"/>
      <c r="J659" s="110"/>
      <c r="K659" s="110"/>
      <c r="L659" s="110"/>
      <c r="M659" s="110"/>
      <c r="N659" s="109"/>
      <c r="O659" s="109"/>
      <c r="P659" s="109"/>
      <c r="Q659" s="109"/>
      <c r="R659" s="110"/>
      <c r="S659" s="110"/>
      <c r="T659" s="110"/>
      <c r="U659" s="110"/>
      <c r="V659" s="110"/>
      <c r="W659" s="110"/>
      <c r="X659" s="110"/>
      <c r="Y659" s="110"/>
      <c r="Z659" s="104"/>
      <c r="AA659" s="104"/>
      <c r="AB659" s="104"/>
      <c r="AC659" s="104"/>
      <c r="AD659" s="104"/>
      <c r="AE659" s="104"/>
      <c r="AF659" s="104"/>
      <c r="AG659" s="104" t="s">
        <v>135</v>
      </c>
      <c r="AH659" s="104">
        <v>0</v>
      </c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</row>
    <row r="660" spans="1:60" outlineLevel="2">
      <c r="A660" s="107"/>
      <c r="B660" s="108"/>
      <c r="C660" s="116" t="s">
        <v>395</v>
      </c>
      <c r="D660" s="111"/>
      <c r="E660" s="112">
        <v>38.85</v>
      </c>
      <c r="F660" s="110"/>
      <c r="G660" s="110"/>
      <c r="H660" s="110"/>
      <c r="I660" s="110"/>
      <c r="J660" s="110"/>
      <c r="K660" s="110"/>
      <c r="L660" s="110"/>
      <c r="M660" s="110"/>
      <c r="N660" s="109"/>
      <c r="O660" s="109"/>
      <c r="P660" s="109"/>
      <c r="Q660" s="109"/>
      <c r="R660" s="110"/>
      <c r="S660" s="110"/>
      <c r="T660" s="110"/>
      <c r="U660" s="110"/>
      <c r="V660" s="110"/>
      <c r="W660" s="110"/>
      <c r="X660" s="110"/>
      <c r="Y660" s="110"/>
      <c r="Z660" s="104"/>
      <c r="AA660" s="104"/>
      <c r="AB660" s="104"/>
      <c r="AC660" s="104"/>
      <c r="AD660" s="104"/>
      <c r="AE660" s="104"/>
      <c r="AF660" s="104"/>
      <c r="AG660" s="104" t="s">
        <v>135</v>
      </c>
      <c r="AH660" s="104">
        <v>0</v>
      </c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</row>
    <row r="661" spans="1:60" outlineLevel="2">
      <c r="A661" s="107"/>
      <c r="B661" s="108"/>
      <c r="C661" s="116" t="s">
        <v>396</v>
      </c>
      <c r="D661" s="111"/>
      <c r="E661" s="112">
        <v>18.690000000000001</v>
      </c>
      <c r="F661" s="110"/>
      <c r="G661" s="110"/>
      <c r="H661" s="110"/>
      <c r="I661" s="110"/>
      <c r="J661" s="110"/>
      <c r="K661" s="110"/>
      <c r="L661" s="110"/>
      <c r="M661" s="110"/>
      <c r="N661" s="109"/>
      <c r="O661" s="109"/>
      <c r="P661" s="109"/>
      <c r="Q661" s="109"/>
      <c r="R661" s="110"/>
      <c r="S661" s="110"/>
      <c r="T661" s="110"/>
      <c r="U661" s="110"/>
      <c r="V661" s="110"/>
      <c r="W661" s="110"/>
      <c r="X661" s="110"/>
      <c r="Y661" s="110"/>
      <c r="Z661" s="104"/>
      <c r="AA661" s="104"/>
      <c r="AB661" s="104"/>
      <c r="AC661" s="104"/>
      <c r="AD661" s="104"/>
      <c r="AE661" s="104"/>
      <c r="AF661" s="104"/>
      <c r="AG661" s="104" t="s">
        <v>135</v>
      </c>
      <c r="AH661" s="104">
        <v>0</v>
      </c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</row>
    <row r="662" spans="1:60" outlineLevel="2">
      <c r="A662" s="107"/>
      <c r="B662" s="108"/>
      <c r="C662" s="116" t="s">
        <v>397</v>
      </c>
      <c r="D662" s="111"/>
      <c r="E662" s="112">
        <v>13.44</v>
      </c>
      <c r="F662" s="110"/>
      <c r="G662" s="110"/>
      <c r="H662" s="110"/>
      <c r="I662" s="110"/>
      <c r="J662" s="110"/>
      <c r="K662" s="110"/>
      <c r="L662" s="110"/>
      <c r="M662" s="110"/>
      <c r="N662" s="109"/>
      <c r="O662" s="109"/>
      <c r="P662" s="109"/>
      <c r="Q662" s="109"/>
      <c r="R662" s="110"/>
      <c r="S662" s="110"/>
      <c r="T662" s="110"/>
      <c r="U662" s="110"/>
      <c r="V662" s="110"/>
      <c r="W662" s="110"/>
      <c r="X662" s="110"/>
      <c r="Y662" s="110"/>
      <c r="Z662" s="104"/>
      <c r="AA662" s="104"/>
      <c r="AB662" s="104"/>
      <c r="AC662" s="104"/>
      <c r="AD662" s="104"/>
      <c r="AE662" s="104"/>
      <c r="AF662" s="104"/>
      <c r="AG662" s="104" t="s">
        <v>135</v>
      </c>
      <c r="AH662" s="104">
        <v>0</v>
      </c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</row>
    <row r="663" spans="1:60" outlineLevel="2">
      <c r="A663" s="107"/>
      <c r="B663" s="108"/>
      <c r="C663" s="116" t="s">
        <v>591</v>
      </c>
      <c r="D663" s="111"/>
      <c r="E663" s="112">
        <v>26.46</v>
      </c>
      <c r="F663" s="110"/>
      <c r="G663" s="110"/>
      <c r="H663" s="110"/>
      <c r="I663" s="110"/>
      <c r="J663" s="110"/>
      <c r="K663" s="110"/>
      <c r="L663" s="110"/>
      <c r="M663" s="110"/>
      <c r="N663" s="109"/>
      <c r="O663" s="109"/>
      <c r="P663" s="109"/>
      <c r="Q663" s="109"/>
      <c r="R663" s="110"/>
      <c r="S663" s="110"/>
      <c r="T663" s="110"/>
      <c r="U663" s="110"/>
      <c r="V663" s="110"/>
      <c r="W663" s="110"/>
      <c r="X663" s="110"/>
      <c r="Y663" s="110"/>
      <c r="Z663" s="104"/>
      <c r="AA663" s="104"/>
      <c r="AB663" s="104"/>
      <c r="AC663" s="104"/>
      <c r="AD663" s="104"/>
      <c r="AE663" s="104"/>
      <c r="AF663" s="104"/>
      <c r="AG663" s="104" t="s">
        <v>135</v>
      </c>
      <c r="AH663" s="104">
        <v>0</v>
      </c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</row>
    <row r="664" spans="1:60" outlineLevel="2">
      <c r="A664" s="107"/>
      <c r="B664" s="108"/>
      <c r="C664" s="116" t="s">
        <v>592</v>
      </c>
      <c r="D664" s="111"/>
      <c r="E664" s="112">
        <v>17.850000000000001</v>
      </c>
      <c r="F664" s="110"/>
      <c r="G664" s="110"/>
      <c r="H664" s="110"/>
      <c r="I664" s="110"/>
      <c r="J664" s="110"/>
      <c r="K664" s="110"/>
      <c r="L664" s="110"/>
      <c r="M664" s="110"/>
      <c r="N664" s="109"/>
      <c r="O664" s="109"/>
      <c r="P664" s="109"/>
      <c r="Q664" s="109"/>
      <c r="R664" s="110"/>
      <c r="S664" s="110"/>
      <c r="T664" s="110"/>
      <c r="U664" s="110"/>
      <c r="V664" s="110"/>
      <c r="W664" s="110"/>
      <c r="X664" s="110"/>
      <c r="Y664" s="110"/>
      <c r="Z664" s="104"/>
      <c r="AA664" s="104"/>
      <c r="AB664" s="104"/>
      <c r="AC664" s="104"/>
      <c r="AD664" s="104"/>
      <c r="AE664" s="104"/>
      <c r="AF664" s="104"/>
      <c r="AG664" s="104" t="s">
        <v>135</v>
      </c>
      <c r="AH664" s="104">
        <v>0</v>
      </c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</row>
    <row r="665" spans="1:60" outlineLevel="2">
      <c r="A665" s="107"/>
      <c r="B665" s="108"/>
      <c r="C665" s="116" t="s">
        <v>593</v>
      </c>
      <c r="D665" s="111"/>
      <c r="E665" s="112">
        <v>17.43</v>
      </c>
      <c r="F665" s="110"/>
      <c r="G665" s="110"/>
      <c r="H665" s="110"/>
      <c r="I665" s="110"/>
      <c r="J665" s="110"/>
      <c r="K665" s="110"/>
      <c r="L665" s="110"/>
      <c r="M665" s="110"/>
      <c r="N665" s="109"/>
      <c r="O665" s="109"/>
      <c r="P665" s="109"/>
      <c r="Q665" s="109"/>
      <c r="R665" s="110"/>
      <c r="S665" s="110"/>
      <c r="T665" s="110"/>
      <c r="U665" s="110"/>
      <c r="V665" s="110"/>
      <c r="W665" s="110"/>
      <c r="X665" s="110"/>
      <c r="Y665" s="110"/>
      <c r="Z665" s="104"/>
      <c r="AA665" s="104"/>
      <c r="AB665" s="104"/>
      <c r="AC665" s="104"/>
      <c r="AD665" s="104"/>
      <c r="AE665" s="104"/>
      <c r="AF665" s="104"/>
      <c r="AG665" s="104" t="s">
        <v>135</v>
      </c>
      <c r="AH665" s="104">
        <v>0</v>
      </c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</row>
    <row r="666" spans="1:60" outlineLevel="2">
      <c r="A666" s="107"/>
      <c r="B666" s="108"/>
      <c r="C666" s="116" t="s">
        <v>594</v>
      </c>
      <c r="D666" s="111"/>
      <c r="E666" s="112">
        <v>29.82</v>
      </c>
      <c r="F666" s="110"/>
      <c r="G666" s="110"/>
      <c r="H666" s="110"/>
      <c r="I666" s="110"/>
      <c r="J666" s="110"/>
      <c r="K666" s="110"/>
      <c r="L666" s="110"/>
      <c r="M666" s="110"/>
      <c r="N666" s="109"/>
      <c r="O666" s="109"/>
      <c r="P666" s="109"/>
      <c r="Q666" s="109"/>
      <c r="R666" s="110"/>
      <c r="S666" s="110"/>
      <c r="T666" s="110"/>
      <c r="U666" s="110"/>
      <c r="V666" s="110"/>
      <c r="W666" s="110"/>
      <c r="X666" s="110"/>
      <c r="Y666" s="110"/>
      <c r="Z666" s="104"/>
      <c r="AA666" s="104"/>
      <c r="AB666" s="104"/>
      <c r="AC666" s="104"/>
      <c r="AD666" s="104"/>
      <c r="AE666" s="104"/>
      <c r="AF666" s="104"/>
      <c r="AG666" s="104" t="s">
        <v>135</v>
      </c>
      <c r="AH666" s="104">
        <v>0</v>
      </c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</row>
    <row r="667" spans="1:60" outlineLevel="2">
      <c r="A667" s="107"/>
      <c r="B667" s="108"/>
      <c r="C667" s="116" t="s">
        <v>595</v>
      </c>
      <c r="D667" s="111"/>
      <c r="E667" s="112">
        <v>11.55</v>
      </c>
      <c r="F667" s="110"/>
      <c r="G667" s="110"/>
      <c r="H667" s="110"/>
      <c r="I667" s="110"/>
      <c r="J667" s="110"/>
      <c r="K667" s="110"/>
      <c r="L667" s="110"/>
      <c r="M667" s="110"/>
      <c r="N667" s="109"/>
      <c r="O667" s="109"/>
      <c r="P667" s="109"/>
      <c r="Q667" s="109"/>
      <c r="R667" s="110"/>
      <c r="S667" s="110"/>
      <c r="T667" s="110"/>
      <c r="U667" s="110"/>
      <c r="V667" s="110"/>
      <c r="W667" s="110"/>
      <c r="X667" s="110"/>
      <c r="Y667" s="110"/>
      <c r="Z667" s="104"/>
      <c r="AA667" s="104"/>
      <c r="AB667" s="104"/>
      <c r="AC667" s="104"/>
      <c r="AD667" s="104"/>
      <c r="AE667" s="104"/>
      <c r="AF667" s="104"/>
      <c r="AG667" s="104" t="s">
        <v>135</v>
      </c>
      <c r="AH667" s="104">
        <v>0</v>
      </c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</row>
    <row r="668" spans="1:60" outlineLevel="2">
      <c r="A668" s="107"/>
      <c r="B668" s="108"/>
      <c r="C668" s="116" t="s">
        <v>596</v>
      </c>
      <c r="D668" s="111"/>
      <c r="E668" s="112">
        <v>10.29</v>
      </c>
      <c r="F668" s="110"/>
      <c r="G668" s="110"/>
      <c r="H668" s="110"/>
      <c r="I668" s="110"/>
      <c r="J668" s="110"/>
      <c r="K668" s="110"/>
      <c r="L668" s="110"/>
      <c r="M668" s="110"/>
      <c r="N668" s="109"/>
      <c r="O668" s="109"/>
      <c r="P668" s="109"/>
      <c r="Q668" s="109"/>
      <c r="R668" s="110"/>
      <c r="S668" s="110"/>
      <c r="T668" s="110"/>
      <c r="U668" s="110"/>
      <c r="V668" s="110"/>
      <c r="W668" s="110"/>
      <c r="X668" s="110"/>
      <c r="Y668" s="110"/>
      <c r="Z668" s="104"/>
      <c r="AA668" s="104"/>
      <c r="AB668" s="104"/>
      <c r="AC668" s="104"/>
      <c r="AD668" s="104"/>
      <c r="AE668" s="104"/>
      <c r="AF668" s="104"/>
      <c r="AG668" s="104" t="s">
        <v>135</v>
      </c>
      <c r="AH668" s="104">
        <v>0</v>
      </c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</row>
    <row r="669" spans="1:60" ht="45">
      <c r="A669" s="167">
        <v>135</v>
      </c>
      <c r="B669" s="168" t="s">
        <v>599</v>
      </c>
      <c r="C669" s="169" t="s">
        <v>600</v>
      </c>
      <c r="D669" s="170" t="s">
        <v>164</v>
      </c>
      <c r="E669" s="171">
        <v>340.2</v>
      </c>
      <c r="F669" s="347"/>
      <c r="G669" s="172">
        <f>F669*E669</f>
        <v>0</v>
      </c>
      <c r="H669" s="110">
        <v>911</v>
      </c>
      <c r="I669" s="110">
        <v>309922.2</v>
      </c>
      <c r="J669" s="110">
        <v>0</v>
      </c>
      <c r="K669" s="110">
        <v>0</v>
      </c>
      <c r="L669" s="110">
        <v>21</v>
      </c>
      <c r="M669" s="110">
        <v>375005.86200000002</v>
      </c>
      <c r="N669" s="109">
        <v>1.8499999999999999E-2</v>
      </c>
      <c r="O669" s="109">
        <v>6.2936999999999994</v>
      </c>
      <c r="P669" s="109">
        <v>0</v>
      </c>
      <c r="Q669" s="109">
        <v>0</v>
      </c>
      <c r="R669" s="110" t="s">
        <v>525</v>
      </c>
      <c r="S669" s="110" t="s">
        <v>130</v>
      </c>
      <c r="T669" s="110" t="s">
        <v>130</v>
      </c>
      <c r="U669" s="110">
        <v>0</v>
      </c>
      <c r="V669" s="110">
        <v>0</v>
      </c>
      <c r="W669" s="110"/>
      <c r="X669" s="110" t="s">
        <v>526</v>
      </c>
      <c r="Y669" s="110" t="s">
        <v>133</v>
      </c>
      <c r="Z669" s="104"/>
      <c r="AA669" s="104"/>
      <c r="AB669" s="104"/>
      <c r="AC669" s="104"/>
      <c r="AD669" s="104"/>
      <c r="AE669" s="104"/>
      <c r="AF669" s="104"/>
      <c r="AG669" s="104" t="s">
        <v>527</v>
      </c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</row>
    <row r="670" spans="1:60" outlineLevel="1">
      <c r="A670" s="107"/>
      <c r="B670" s="108"/>
      <c r="C670" s="116" t="s">
        <v>601</v>
      </c>
      <c r="D670" s="111"/>
      <c r="E670" s="112">
        <v>340.2</v>
      </c>
      <c r="F670" s="110"/>
      <c r="G670" s="110"/>
      <c r="H670" s="110"/>
      <c r="I670" s="110"/>
      <c r="J670" s="110"/>
      <c r="K670" s="110"/>
      <c r="L670" s="110"/>
      <c r="M670" s="110"/>
      <c r="N670" s="109"/>
      <c r="O670" s="109"/>
      <c r="P670" s="109"/>
      <c r="Q670" s="109"/>
      <c r="R670" s="110"/>
      <c r="S670" s="110"/>
      <c r="T670" s="110"/>
      <c r="U670" s="110"/>
      <c r="V670" s="110"/>
      <c r="W670" s="110"/>
      <c r="X670" s="110"/>
      <c r="Y670" s="110"/>
      <c r="Z670" s="104"/>
      <c r="AA670" s="104"/>
      <c r="AB670" s="104"/>
      <c r="AC670" s="104"/>
      <c r="AD670" s="104"/>
      <c r="AE670" s="104"/>
      <c r="AF670" s="104"/>
      <c r="AG670" s="104" t="s">
        <v>135</v>
      </c>
      <c r="AH670" s="104">
        <v>0</v>
      </c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</row>
    <row r="671" spans="1:60" ht="45">
      <c r="A671" s="167">
        <v>136</v>
      </c>
      <c r="B671" s="168" t="s">
        <v>602</v>
      </c>
      <c r="C671" s="169" t="s">
        <v>603</v>
      </c>
      <c r="D671" s="170" t="s">
        <v>164</v>
      </c>
      <c r="E671" s="171">
        <v>10</v>
      </c>
      <c r="F671" s="347"/>
      <c r="G671" s="172">
        <f>F671*E671</f>
        <v>0</v>
      </c>
      <c r="H671" s="110">
        <v>1250</v>
      </c>
      <c r="I671" s="110">
        <v>12500</v>
      </c>
      <c r="J671" s="110">
        <v>0</v>
      </c>
      <c r="K671" s="110">
        <v>0</v>
      </c>
      <c r="L671" s="110">
        <v>21</v>
      </c>
      <c r="M671" s="110">
        <v>15125</v>
      </c>
      <c r="N671" s="109">
        <v>2.222E-2</v>
      </c>
      <c r="O671" s="109">
        <v>0.22220000000000001</v>
      </c>
      <c r="P671" s="109">
        <v>0</v>
      </c>
      <c r="Q671" s="109">
        <v>0</v>
      </c>
      <c r="R671" s="110" t="s">
        <v>525</v>
      </c>
      <c r="S671" s="110" t="s">
        <v>130</v>
      </c>
      <c r="T671" s="110" t="s">
        <v>130</v>
      </c>
      <c r="U671" s="110">
        <v>0</v>
      </c>
      <c r="V671" s="110">
        <v>0</v>
      </c>
      <c r="W671" s="110"/>
      <c r="X671" s="110" t="s">
        <v>526</v>
      </c>
      <c r="Y671" s="110" t="s">
        <v>133</v>
      </c>
      <c r="Z671" s="104"/>
      <c r="AA671" s="104"/>
      <c r="AB671" s="104"/>
      <c r="AC671" s="104"/>
      <c r="AD671" s="104"/>
      <c r="AE671" s="104"/>
      <c r="AF671" s="104"/>
      <c r="AG671" s="104" t="s">
        <v>527</v>
      </c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</row>
    <row r="672" spans="1:60" outlineLevel="1">
      <c r="A672" s="107"/>
      <c r="B672" s="108"/>
      <c r="C672" s="116" t="s">
        <v>604</v>
      </c>
      <c r="D672" s="111"/>
      <c r="E672" s="112">
        <v>10</v>
      </c>
      <c r="F672" s="110"/>
      <c r="G672" s="110"/>
      <c r="H672" s="110"/>
      <c r="I672" s="110"/>
      <c r="J672" s="110"/>
      <c r="K672" s="110"/>
      <c r="L672" s="110"/>
      <c r="M672" s="110"/>
      <c r="N672" s="109"/>
      <c r="O672" s="109"/>
      <c r="P672" s="109"/>
      <c r="Q672" s="109"/>
      <c r="R672" s="110"/>
      <c r="S672" s="110"/>
      <c r="T672" s="110"/>
      <c r="U672" s="110"/>
      <c r="V672" s="110"/>
      <c r="W672" s="110"/>
      <c r="X672" s="110"/>
      <c r="Y672" s="110"/>
      <c r="Z672" s="104"/>
      <c r="AA672" s="104"/>
      <c r="AB672" s="104"/>
      <c r="AC672" s="104"/>
      <c r="AD672" s="104"/>
      <c r="AE672" s="104"/>
      <c r="AF672" s="104"/>
      <c r="AG672" s="104" t="s">
        <v>135</v>
      </c>
      <c r="AH672" s="104">
        <v>0</v>
      </c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</row>
    <row r="673" spans="1:60">
      <c r="A673" s="167">
        <v>137</v>
      </c>
      <c r="B673" s="168" t="s">
        <v>605</v>
      </c>
      <c r="C673" s="169" t="s">
        <v>606</v>
      </c>
      <c r="D673" s="170" t="s">
        <v>164</v>
      </c>
      <c r="E673" s="171">
        <v>272.16000000000003</v>
      </c>
      <c r="F673" s="347"/>
      <c r="G673" s="172">
        <f>F673*E673</f>
        <v>0</v>
      </c>
      <c r="H673" s="110">
        <v>53.7</v>
      </c>
      <c r="I673" s="110">
        <v>14614.992000000002</v>
      </c>
      <c r="J673" s="110">
        <v>0</v>
      </c>
      <c r="K673" s="110">
        <v>0</v>
      </c>
      <c r="L673" s="110">
        <v>21</v>
      </c>
      <c r="M673" s="110">
        <v>17684.137900000002</v>
      </c>
      <c r="N673" s="109">
        <v>1.1E-4</v>
      </c>
      <c r="O673" s="109">
        <v>2.9937600000000005E-2</v>
      </c>
      <c r="P673" s="109">
        <v>0</v>
      </c>
      <c r="Q673" s="109">
        <v>0</v>
      </c>
      <c r="R673" s="110"/>
      <c r="S673" s="110" t="s">
        <v>130</v>
      </c>
      <c r="T673" s="110" t="s">
        <v>131</v>
      </c>
      <c r="U673" s="110">
        <v>0</v>
      </c>
      <c r="V673" s="110">
        <v>0</v>
      </c>
      <c r="W673" s="110"/>
      <c r="X673" s="110" t="s">
        <v>132</v>
      </c>
      <c r="Y673" s="110" t="s">
        <v>133</v>
      </c>
      <c r="Z673" s="104"/>
      <c r="AA673" s="104"/>
      <c r="AB673" s="104"/>
      <c r="AC673" s="104"/>
      <c r="AD673" s="104"/>
      <c r="AE673" s="104"/>
      <c r="AF673" s="104"/>
      <c r="AG673" s="104" t="s">
        <v>134</v>
      </c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</row>
    <row r="674" spans="1:60" outlineLevel="1">
      <c r="A674" s="107"/>
      <c r="B674" s="108"/>
      <c r="C674" s="116" t="s">
        <v>1538</v>
      </c>
      <c r="D674" s="111"/>
      <c r="E674" s="112">
        <v>272.16000000000003</v>
      </c>
      <c r="F674" s="110"/>
      <c r="G674" s="110"/>
      <c r="H674" s="110"/>
      <c r="I674" s="110"/>
      <c r="J674" s="110"/>
      <c r="K674" s="110"/>
      <c r="L674" s="110"/>
      <c r="M674" s="110"/>
      <c r="N674" s="109"/>
      <c r="O674" s="109"/>
      <c r="P674" s="109"/>
      <c r="Q674" s="109"/>
      <c r="R674" s="110"/>
      <c r="S674" s="110"/>
      <c r="T674" s="110"/>
      <c r="U674" s="110"/>
      <c r="V674" s="110"/>
      <c r="W674" s="110"/>
      <c r="X674" s="110"/>
      <c r="Y674" s="110"/>
      <c r="Z674" s="104"/>
      <c r="AA674" s="104"/>
      <c r="AB674" s="104"/>
      <c r="AC674" s="104"/>
      <c r="AD674" s="104"/>
      <c r="AE674" s="104"/>
      <c r="AF674" s="104"/>
      <c r="AG674" s="104" t="s">
        <v>135</v>
      </c>
      <c r="AH674" s="104">
        <v>5</v>
      </c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</row>
    <row r="675" spans="1:60" ht="22.5">
      <c r="A675" s="167">
        <v>138</v>
      </c>
      <c r="B675" s="168" t="s">
        <v>1539</v>
      </c>
      <c r="C675" s="169" t="s">
        <v>1540</v>
      </c>
      <c r="D675" s="170" t="s">
        <v>164</v>
      </c>
      <c r="E675" s="171">
        <v>10</v>
      </c>
      <c r="F675" s="347"/>
      <c r="G675" s="172">
        <f>F675*E675</f>
        <v>0</v>
      </c>
      <c r="H675" s="110">
        <v>2500</v>
      </c>
      <c r="I675" s="110">
        <v>25000</v>
      </c>
      <c r="J675" s="110">
        <v>0</v>
      </c>
      <c r="K675" s="110">
        <v>0</v>
      </c>
      <c r="L675" s="110">
        <v>21</v>
      </c>
      <c r="M675" s="110">
        <v>30250</v>
      </c>
      <c r="N675" s="109">
        <v>8.0000000000000007E-5</v>
      </c>
      <c r="O675" s="109">
        <v>8.0000000000000004E-4</v>
      </c>
      <c r="P675" s="109">
        <v>0</v>
      </c>
      <c r="Q675" s="109">
        <v>0</v>
      </c>
      <c r="R675" s="110"/>
      <c r="S675" s="110" t="s">
        <v>182</v>
      </c>
      <c r="T675" s="110" t="s">
        <v>183</v>
      </c>
      <c r="U675" s="110">
        <v>2.1</v>
      </c>
      <c r="V675" s="110">
        <v>21</v>
      </c>
      <c r="W675" s="110"/>
      <c r="X675" s="110" t="s">
        <v>132</v>
      </c>
      <c r="Y675" s="110" t="s">
        <v>133</v>
      </c>
      <c r="Z675" s="104"/>
      <c r="AA675" s="104"/>
      <c r="AB675" s="104"/>
      <c r="AC675" s="104"/>
      <c r="AD675" s="104"/>
      <c r="AE675" s="104"/>
      <c r="AF675" s="104"/>
      <c r="AG675" s="104" t="s">
        <v>134</v>
      </c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</row>
    <row r="676" spans="1:60" outlineLevel="1">
      <c r="A676" s="107"/>
      <c r="B676" s="108"/>
      <c r="C676" s="182" t="s">
        <v>1541</v>
      </c>
      <c r="D676" s="182"/>
      <c r="E676" s="182"/>
      <c r="F676" s="182"/>
      <c r="G676" s="182"/>
      <c r="H676" s="110"/>
      <c r="I676" s="110"/>
      <c r="J676" s="110"/>
      <c r="K676" s="110"/>
      <c r="L676" s="110"/>
      <c r="M676" s="110"/>
      <c r="N676" s="109"/>
      <c r="O676" s="109"/>
      <c r="P676" s="109"/>
      <c r="Q676" s="109"/>
      <c r="R676" s="110"/>
      <c r="S676" s="110"/>
      <c r="T676" s="110"/>
      <c r="U676" s="110"/>
      <c r="V676" s="110"/>
      <c r="W676" s="110"/>
      <c r="X676" s="110"/>
      <c r="Y676" s="110"/>
      <c r="Z676" s="104"/>
      <c r="AA676" s="104"/>
      <c r="AB676" s="104"/>
      <c r="AC676" s="104"/>
      <c r="AD676" s="104"/>
      <c r="AE676" s="104"/>
      <c r="AF676" s="104"/>
      <c r="AG676" s="104" t="s">
        <v>166</v>
      </c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</row>
    <row r="677" spans="1:60">
      <c r="A677" s="160">
        <v>139</v>
      </c>
      <c r="B677" s="161" t="s">
        <v>607</v>
      </c>
      <c r="C677" s="162" t="s">
        <v>608</v>
      </c>
      <c r="D677" s="163" t="s">
        <v>129</v>
      </c>
      <c r="E677" s="164">
        <v>6.60379</v>
      </c>
      <c r="F677" s="348"/>
      <c r="G677" s="172">
        <f>F677*E677</f>
        <v>0</v>
      </c>
      <c r="H677" s="110">
        <v>0</v>
      </c>
      <c r="I677" s="110">
        <v>0</v>
      </c>
      <c r="J677" s="110">
        <v>736</v>
      </c>
      <c r="K677" s="110">
        <v>4860.3894399999999</v>
      </c>
      <c r="L677" s="110">
        <v>21</v>
      </c>
      <c r="M677" s="110">
        <v>5881.0719000000008</v>
      </c>
      <c r="N677" s="109">
        <v>0</v>
      </c>
      <c r="O677" s="109">
        <v>0</v>
      </c>
      <c r="P677" s="109">
        <v>0</v>
      </c>
      <c r="Q677" s="109">
        <v>0</v>
      </c>
      <c r="R677" s="110"/>
      <c r="S677" s="110" t="s">
        <v>130</v>
      </c>
      <c r="T677" s="110" t="s">
        <v>131</v>
      </c>
      <c r="U677" s="110">
        <v>1.3049999999999999</v>
      </c>
      <c r="V677" s="110">
        <v>8.6179459499999993</v>
      </c>
      <c r="W677" s="110"/>
      <c r="X677" s="110" t="s">
        <v>416</v>
      </c>
      <c r="Y677" s="110" t="s">
        <v>133</v>
      </c>
      <c r="Z677" s="104"/>
      <c r="AA677" s="104"/>
      <c r="AB677" s="104"/>
      <c r="AC677" s="104"/>
      <c r="AD677" s="104"/>
      <c r="AE677" s="104"/>
      <c r="AF677" s="104"/>
      <c r="AG677" s="104" t="s">
        <v>417</v>
      </c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</row>
    <row r="678" spans="1:60">
      <c r="A678" s="153" t="s">
        <v>125</v>
      </c>
      <c r="B678" s="154" t="s">
        <v>89</v>
      </c>
      <c r="C678" s="155" t="s">
        <v>90</v>
      </c>
      <c r="D678" s="156"/>
      <c r="E678" s="157"/>
      <c r="F678" s="158"/>
      <c r="G678" s="159">
        <f>SUM(G679)</f>
        <v>0</v>
      </c>
      <c r="H678" s="114"/>
      <c r="I678" s="114">
        <v>785.1</v>
      </c>
      <c r="J678" s="114"/>
      <c r="K678" s="114">
        <v>1008.3</v>
      </c>
      <c r="L678" s="114"/>
      <c r="M678" s="114"/>
      <c r="N678" s="113"/>
      <c r="O678" s="113"/>
      <c r="P678" s="113"/>
      <c r="Q678" s="113"/>
      <c r="R678" s="114"/>
      <c r="S678" s="114"/>
      <c r="T678" s="114"/>
      <c r="U678" s="114"/>
      <c r="V678" s="114"/>
      <c r="W678" s="114"/>
      <c r="X678" s="114"/>
      <c r="Y678" s="114"/>
      <c r="AG678" t="s">
        <v>126</v>
      </c>
    </row>
    <row r="679" spans="1:60">
      <c r="A679" s="167">
        <v>140</v>
      </c>
      <c r="B679" s="168" t="s">
        <v>609</v>
      </c>
      <c r="C679" s="169" t="s">
        <v>610</v>
      </c>
      <c r="D679" s="170" t="s">
        <v>164</v>
      </c>
      <c r="E679" s="171">
        <v>5.88</v>
      </c>
      <c r="F679" s="347"/>
      <c r="G679" s="172">
        <f>F679*E679</f>
        <v>0</v>
      </c>
      <c r="H679" s="110">
        <v>133.52000000000001</v>
      </c>
      <c r="I679" s="110">
        <v>785.09760000000006</v>
      </c>
      <c r="J679" s="110">
        <v>171.48</v>
      </c>
      <c r="K679" s="110">
        <v>1008.3023999999999</v>
      </c>
      <c r="L679" s="110">
        <v>21</v>
      </c>
      <c r="M679" s="110">
        <v>2170.0140000000001</v>
      </c>
      <c r="N679" s="109">
        <v>4.6999999999999999E-4</v>
      </c>
      <c r="O679" s="109">
        <v>2.7635999999999997E-3</v>
      </c>
      <c r="P679" s="109">
        <v>0</v>
      </c>
      <c r="Q679" s="109">
        <v>0</v>
      </c>
      <c r="R679" s="110"/>
      <c r="S679" s="110" t="s">
        <v>130</v>
      </c>
      <c r="T679" s="110" t="s">
        <v>131</v>
      </c>
      <c r="U679" s="110">
        <v>0.315</v>
      </c>
      <c r="V679" s="110">
        <v>1.8522000000000001</v>
      </c>
      <c r="W679" s="110"/>
      <c r="X679" s="110" t="s">
        <v>132</v>
      </c>
      <c r="Y679" s="110" t="s">
        <v>133</v>
      </c>
      <c r="Z679" s="104"/>
      <c r="AA679" s="104"/>
      <c r="AB679" s="104"/>
      <c r="AC679" s="104"/>
      <c r="AD679" s="104"/>
      <c r="AE679" s="104"/>
      <c r="AF679" s="104"/>
      <c r="AG679" s="104" t="s">
        <v>134</v>
      </c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</row>
    <row r="680" spans="1:60" outlineLevel="1">
      <c r="A680" s="107"/>
      <c r="B680" s="108"/>
      <c r="C680" s="182" t="s">
        <v>611</v>
      </c>
      <c r="D680" s="182"/>
      <c r="E680" s="182"/>
      <c r="F680" s="182"/>
      <c r="G680" s="182"/>
      <c r="H680" s="110"/>
      <c r="I680" s="110"/>
      <c r="J680" s="110"/>
      <c r="K680" s="110"/>
      <c r="L680" s="110"/>
      <c r="M680" s="110"/>
      <c r="N680" s="109"/>
      <c r="O680" s="109"/>
      <c r="P680" s="109"/>
      <c r="Q680" s="109"/>
      <c r="R680" s="110"/>
      <c r="S680" s="110"/>
      <c r="T680" s="110"/>
      <c r="U680" s="110"/>
      <c r="V680" s="110"/>
      <c r="W680" s="110"/>
      <c r="X680" s="110"/>
      <c r="Y680" s="110"/>
      <c r="Z680" s="104"/>
      <c r="AA680" s="104"/>
      <c r="AB680" s="104"/>
      <c r="AC680" s="104"/>
      <c r="AD680" s="104"/>
      <c r="AE680" s="104"/>
      <c r="AF680" s="104"/>
      <c r="AG680" s="104" t="s">
        <v>166</v>
      </c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</row>
    <row r="681" spans="1:60" outlineLevel="1">
      <c r="A681" s="107"/>
      <c r="B681" s="108"/>
      <c r="C681" s="116" t="s">
        <v>283</v>
      </c>
      <c r="D681" s="111"/>
      <c r="E681" s="112">
        <v>5.88</v>
      </c>
      <c r="F681" s="110"/>
      <c r="G681" s="110"/>
      <c r="H681" s="110"/>
      <c r="I681" s="110"/>
      <c r="J681" s="110"/>
      <c r="K681" s="110"/>
      <c r="L681" s="110"/>
      <c r="M681" s="110"/>
      <c r="N681" s="109"/>
      <c r="O681" s="109"/>
      <c r="P681" s="109"/>
      <c r="Q681" s="109"/>
      <c r="R681" s="110"/>
      <c r="S681" s="110"/>
      <c r="T681" s="110"/>
      <c r="U681" s="110"/>
      <c r="V681" s="110"/>
      <c r="W681" s="110"/>
      <c r="X681" s="110"/>
      <c r="Y681" s="110"/>
      <c r="Z681" s="104"/>
      <c r="AA681" s="104"/>
      <c r="AB681" s="104"/>
      <c r="AC681" s="104"/>
      <c r="AD681" s="104"/>
      <c r="AE681" s="104"/>
      <c r="AF681" s="104"/>
      <c r="AG681" s="104" t="s">
        <v>135</v>
      </c>
      <c r="AH681" s="104">
        <v>0</v>
      </c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</row>
    <row r="682" spans="1:60">
      <c r="A682" s="153" t="s">
        <v>125</v>
      </c>
      <c r="B682" s="154" t="s">
        <v>91</v>
      </c>
      <c r="C682" s="155" t="s">
        <v>92</v>
      </c>
      <c r="D682" s="156"/>
      <c r="E682" s="157"/>
      <c r="F682" s="158"/>
      <c r="G682" s="159">
        <f>SUM(G683:G688)</f>
        <v>0</v>
      </c>
      <c r="H682" s="114"/>
      <c r="I682" s="114">
        <v>30407.1</v>
      </c>
      <c r="J682" s="114"/>
      <c r="K682" s="114">
        <v>210891.65</v>
      </c>
      <c r="L682" s="114"/>
      <c r="M682" s="114"/>
      <c r="N682" s="113"/>
      <c r="O682" s="113"/>
      <c r="P682" s="113"/>
      <c r="Q682" s="113"/>
      <c r="R682" s="114"/>
      <c r="S682" s="114"/>
      <c r="T682" s="114"/>
      <c r="U682" s="114"/>
      <c r="V682" s="114"/>
      <c r="W682" s="114"/>
      <c r="X682" s="114"/>
      <c r="Y682" s="114"/>
      <c r="AG682" t="s">
        <v>126</v>
      </c>
    </row>
    <row r="683" spans="1:60">
      <c r="A683" s="167">
        <v>141</v>
      </c>
      <c r="B683" s="168" t="s">
        <v>612</v>
      </c>
      <c r="C683" s="169" t="s">
        <v>613</v>
      </c>
      <c r="D683" s="170" t="s">
        <v>164</v>
      </c>
      <c r="E683" s="171">
        <v>2879.46</v>
      </c>
      <c r="F683" s="347"/>
      <c r="G683" s="172">
        <f>F683*E683</f>
        <v>0</v>
      </c>
      <c r="H683" s="110">
        <v>5.6</v>
      </c>
      <c r="I683" s="110">
        <v>16124.975999999999</v>
      </c>
      <c r="J683" s="110">
        <v>17.7</v>
      </c>
      <c r="K683" s="110">
        <v>50966.441999999995</v>
      </c>
      <c r="L683" s="110">
        <v>21</v>
      </c>
      <c r="M683" s="110">
        <v>81180.618199999997</v>
      </c>
      <c r="N683" s="109">
        <v>6.9999999999999994E-5</v>
      </c>
      <c r="O683" s="109">
        <v>0.2015622</v>
      </c>
      <c r="P683" s="109">
        <v>0</v>
      </c>
      <c r="Q683" s="109">
        <v>0</v>
      </c>
      <c r="R683" s="110"/>
      <c r="S683" s="110" t="s">
        <v>130</v>
      </c>
      <c r="T683" s="110" t="s">
        <v>131</v>
      </c>
      <c r="U683" s="110">
        <v>3.2480000000000002E-2</v>
      </c>
      <c r="V683" s="110">
        <v>93.524860800000013</v>
      </c>
      <c r="W683" s="110"/>
      <c r="X683" s="110" t="s">
        <v>132</v>
      </c>
      <c r="Y683" s="110" t="s">
        <v>133</v>
      </c>
      <c r="Z683" s="104"/>
      <c r="AA683" s="104"/>
      <c r="AB683" s="104"/>
      <c r="AC683" s="104"/>
      <c r="AD683" s="104"/>
      <c r="AE683" s="104"/>
      <c r="AF683" s="104"/>
      <c r="AG683" s="104" t="s">
        <v>134</v>
      </c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</row>
    <row r="684" spans="1:60" outlineLevel="1">
      <c r="A684" s="107"/>
      <c r="B684" s="108"/>
      <c r="C684" s="116" t="s">
        <v>1542</v>
      </c>
      <c r="D684" s="111"/>
      <c r="E684" s="112">
        <v>714.8</v>
      </c>
      <c r="F684" s="110"/>
      <c r="G684" s="110"/>
      <c r="H684" s="110"/>
      <c r="I684" s="110"/>
      <c r="J684" s="110"/>
      <c r="K684" s="110"/>
      <c r="L684" s="110"/>
      <c r="M684" s="110"/>
      <c r="N684" s="109"/>
      <c r="O684" s="109"/>
      <c r="P684" s="109"/>
      <c r="Q684" s="109"/>
      <c r="R684" s="110"/>
      <c r="S684" s="110"/>
      <c r="T684" s="110"/>
      <c r="U684" s="110"/>
      <c r="V684" s="110"/>
      <c r="W684" s="110"/>
      <c r="X684" s="110"/>
      <c r="Y684" s="110"/>
      <c r="Z684" s="104"/>
      <c r="AA684" s="104"/>
      <c r="AB684" s="104"/>
      <c r="AC684" s="104"/>
      <c r="AD684" s="104"/>
      <c r="AE684" s="104"/>
      <c r="AF684" s="104"/>
      <c r="AG684" s="104" t="s">
        <v>135</v>
      </c>
      <c r="AH684" s="104">
        <v>5</v>
      </c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</row>
    <row r="685" spans="1:60" outlineLevel="2">
      <c r="A685" s="107"/>
      <c r="B685" s="108"/>
      <c r="C685" s="116" t="s">
        <v>1543</v>
      </c>
      <c r="D685" s="111"/>
      <c r="E685" s="112">
        <v>67.42</v>
      </c>
      <c r="F685" s="110"/>
      <c r="G685" s="110"/>
      <c r="H685" s="110"/>
      <c r="I685" s="110"/>
      <c r="J685" s="110"/>
      <c r="K685" s="110"/>
      <c r="L685" s="110"/>
      <c r="M685" s="110"/>
      <c r="N685" s="109"/>
      <c r="O685" s="109"/>
      <c r="P685" s="109"/>
      <c r="Q685" s="109"/>
      <c r="R685" s="110"/>
      <c r="S685" s="110"/>
      <c r="T685" s="110"/>
      <c r="U685" s="110"/>
      <c r="V685" s="110"/>
      <c r="W685" s="110"/>
      <c r="X685" s="110"/>
      <c r="Y685" s="110"/>
      <c r="Z685" s="104"/>
      <c r="AA685" s="104"/>
      <c r="AB685" s="104"/>
      <c r="AC685" s="104"/>
      <c r="AD685" s="104"/>
      <c r="AE685" s="104"/>
      <c r="AF685" s="104"/>
      <c r="AG685" s="104" t="s">
        <v>135</v>
      </c>
      <c r="AH685" s="104">
        <v>5</v>
      </c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</row>
    <row r="686" spans="1:60" outlineLevel="2">
      <c r="A686" s="107"/>
      <c r="B686" s="108"/>
      <c r="C686" s="116" t="s">
        <v>1544</v>
      </c>
      <c r="D686" s="111"/>
      <c r="E686" s="112">
        <v>1997.44</v>
      </c>
      <c r="F686" s="110"/>
      <c r="G686" s="110"/>
      <c r="H686" s="110"/>
      <c r="I686" s="110"/>
      <c r="J686" s="110"/>
      <c r="K686" s="110"/>
      <c r="L686" s="110"/>
      <c r="M686" s="110"/>
      <c r="N686" s="109"/>
      <c r="O686" s="109"/>
      <c r="P686" s="109"/>
      <c r="Q686" s="109"/>
      <c r="R686" s="110"/>
      <c r="S686" s="110"/>
      <c r="T686" s="110"/>
      <c r="U686" s="110"/>
      <c r="V686" s="110"/>
      <c r="W686" s="110"/>
      <c r="X686" s="110"/>
      <c r="Y686" s="110"/>
      <c r="Z686" s="104"/>
      <c r="AA686" s="104"/>
      <c r="AB686" s="104"/>
      <c r="AC686" s="104"/>
      <c r="AD686" s="104"/>
      <c r="AE686" s="104"/>
      <c r="AF686" s="104"/>
      <c r="AG686" s="104" t="s">
        <v>135</v>
      </c>
      <c r="AH686" s="104">
        <v>5</v>
      </c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</row>
    <row r="687" spans="1:60" outlineLevel="2">
      <c r="A687" s="107"/>
      <c r="B687" s="108"/>
      <c r="C687" s="116" t="s">
        <v>1545</v>
      </c>
      <c r="D687" s="111"/>
      <c r="E687" s="112">
        <v>99.8</v>
      </c>
      <c r="F687" s="110"/>
      <c r="G687" s="110"/>
      <c r="H687" s="110"/>
      <c r="I687" s="110"/>
      <c r="J687" s="110"/>
      <c r="K687" s="110"/>
      <c r="L687" s="110"/>
      <c r="M687" s="110"/>
      <c r="N687" s="109"/>
      <c r="O687" s="109"/>
      <c r="P687" s="109"/>
      <c r="Q687" s="109"/>
      <c r="R687" s="110"/>
      <c r="S687" s="110"/>
      <c r="T687" s="110"/>
      <c r="U687" s="110"/>
      <c r="V687" s="110"/>
      <c r="W687" s="110"/>
      <c r="X687" s="110"/>
      <c r="Y687" s="110"/>
      <c r="Z687" s="104"/>
      <c r="AA687" s="104"/>
      <c r="AB687" s="104"/>
      <c r="AC687" s="104"/>
      <c r="AD687" s="104"/>
      <c r="AE687" s="104"/>
      <c r="AF687" s="104"/>
      <c r="AG687" s="104" t="s">
        <v>135</v>
      </c>
      <c r="AH687" s="104">
        <v>5</v>
      </c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</row>
    <row r="688" spans="1:60">
      <c r="A688" s="167">
        <v>142</v>
      </c>
      <c r="B688" s="168" t="s">
        <v>614</v>
      </c>
      <c r="C688" s="169" t="s">
        <v>615</v>
      </c>
      <c r="D688" s="170" t="s">
        <v>164</v>
      </c>
      <c r="E688" s="171">
        <v>2879.46</v>
      </c>
      <c r="F688" s="347"/>
      <c r="G688" s="172">
        <f>F688*E688</f>
        <v>0</v>
      </c>
      <c r="H688" s="110">
        <v>4.96</v>
      </c>
      <c r="I688" s="110">
        <v>14282.1216</v>
      </c>
      <c r="J688" s="110">
        <v>55.54</v>
      </c>
      <c r="K688" s="110">
        <v>159925.2084</v>
      </c>
      <c r="L688" s="110">
        <v>21</v>
      </c>
      <c r="M688" s="110">
        <v>210790.86929999999</v>
      </c>
      <c r="N688" s="109">
        <v>1.3999999999999999E-4</v>
      </c>
      <c r="O688" s="109">
        <v>0.40312439999999999</v>
      </c>
      <c r="P688" s="109">
        <v>0</v>
      </c>
      <c r="Q688" s="109">
        <v>0</v>
      </c>
      <c r="R688" s="110"/>
      <c r="S688" s="110" t="s">
        <v>130</v>
      </c>
      <c r="T688" s="110" t="s">
        <v>131</v>
      </c>
      <c r="U688" s="110">
        <v>0.10191</v>
      </c>
      <c r="V688" s="110">
        <v>293.44576860000001</v>
      </c>
      <c r="W688" s="110"/>
      <c r="X688" s="110" t="s">
        <v>132</v>
      </c>
      <c r="Y688" s="110" t="s">
        <v>133</v>
      </c>
      <c r="Z688" s="104"/>
      <c r="AA688" s="104"/>
      <c r="AB688" s="104"/>
      <c r="AC688" s="104"/>
      <c r="AD688" s="104"/>
      <c r="AE688" s="104"/>
      <c r="AF688" s="104"/>
      <c r="AG688" s="104" t="s">
        <v>134</v>
      </c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</row>
    <row r="689" spans="1:60" outlineLevel="1">
      <c r="A689" s="107"/>
      <c r="B689" s="108"/>
      <c r="C689" s="116" t="s">
        <v>1546</v>
      </c>
      <c r="D689" s="111"/>
      <c r="E689" s="112">
        <v>2879.46</v>
      </c>
      <c r="F689" s="110"/>
      <c r="G689" s="110"/>
      <c r="H689" s="110"/>
      <c r="I689" s="110"/>
      <c r="J689" s="110"/>
      <c r="K689" s="110"/>
      <c r="L689" s="110"/>
      <c r="M689" s="110"/>
      <c r="N689" s="109"/>
      <c r="O689" s="109"/>
      <c r="P689" s="109"/>
      <c r="Q689" s="109"/>
      <c r="R689" s="110"/>
      <c r="S689" s="110"/>
      <c r="T689" s="110"/>
      <c r="U689" s="110"/>
      <c r="V689" s="110"/>
      <c r="W689" s="110"/>
      <c r="X689" s="110"/>
      <c r="Y689" s="110"/>
      <c r="Z689" s="104"/>
      <c r="AA689" s="104"/>
      <c r="AB689" s="104"/>
      <c r="AC689" s="104"/>
      <c r="AD689" s="104"/>
      <c r="AE689" s="104"/>
      <c r="AF689" s="104"/>
      <c r="AG689" s="104" t="s">
        <v>135</v>
      </c>
      <c r="AH689" s="104">
        <v>5</v>
      </c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</row>
    <row r="690" spans="1:60" ht="25.5">
      <c r="A690" s="153" t="s">
        <v>125</v>
      </c>
      <c r="B690" s="154" t="s">
        <v>93</v>
      </c>
      <c r="C690" s="155" t="s">
        <v>94</v>
      </c>
      <c r="D690" s="156"/>
      <c r="E690" s="157"/>
      <c r="F690" s="158"/>
      <c r="G690" s="159">
        <f>SUM(G691)</f>
        <v>0</v>
      </c>
      <c r="H690" s="114"/>
      <c r="I690" s="114">
        <v>693067.63</v>
      </c>
      <c r="J690" s="114"/>
      <c r="K690" s="114">
        <v>256932.37</v>
      </c>
      <c r="L690" s="114"/>
      <c r="M690" s="114"/>
      <c r="N690" s="113"/>
      <c r="O690" s="113"/>
      <c r="P690" s="113"/>
      <c r="Q690" s="113"/>
      <c r="R690" s="114"/>
      <c r="S690" s="114"/>
      <c r="T690" s="114"/>
      <c r="U690" s="114"/>
      <c r="V690" s="114"/>
      <c r="W690" s="114"/>
      <c r="X690" s="114"/>
      <c r="Y690" s="114"/>
      <c r="AG690" t="s">
        <v>126</v>
      </c>
    </row>
    <row r="691" spans="1:60" ht="22.5">
      <c r="A691" s="160">
        <v>143</v>
      </c>
      <c r="B691" s="161" t="s">
        <v>616</v>
      </c>
      <c r="C691" s="162" t="s">
        <v>617</v>
      </c>
      <c r="D691" s="163" t="s">
        <v>145</v>
      </c>
      <c r="E691" s="164">
        <v>1</v>
      </c>
      <c r="F691" s="348"/>
      <c r="G691" s="172">
        <f>F691*E691</f>
        <v>0</v>
      </c>
      <c r="H691" s="110">
        <v>693067.63</v>
      </c>
      <c r="I691" s="110">
        <v>693067.63</v>
      </c>
      <c r="J691" s="110">
        <v>256932.37</v>
      </c>
      <c r="K691" s="110">
        <v>256932.37</v>
      </c>
      <c r="L691" s="110">
        <v>21</v>
      </c>
      <c r="M691" s="110">
        <v>1149500</v>
      </c>
      <c r="N691" s="109">
        <v>2.2599999999999998</v>
      </c>
      <c r="O691" s="109">
        <v>2.2599999999999998</v>
      </c>
      <c r="P691" s="109">
        <v>0</v>
      </c>
      <c r="Q691" s="109">
        <v>0</v>
      </c>
      <c r="R691" s="110"/>
      <c r="S691" s="110" t="s">
        <v>130</v>
      </c>
      <c r="T691" s="110" t="s">
        <v>183</v>
      </c>
      <c r="U691" s="110">
        <v>350</v>
      </c>
      <c r="V691" s="110">
        <v>350</v>
      </c>
      <c r="W691" s="110"/>
      <c r="X691" s="110" t="s">
        <v>146</v>
      </c>
      <c r="Y691" s="110" t="s">
        <v>133</v>
      </c>
      <c r="Z691" s="104"/>
      <c r="AA691" s="104"/>
      <c r="AB691" s="104"/>
      <c r="AC691" s="104"/>
      <c r="AD691" s="104"/>
      <c r="AE691" s="104"/>
      <c r="AF691" s="104"/>
      <c r="AG691" s="104" t="s">
        <v>147</v>
      </c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</row>
    <row r="692" spans="1:60">
      <c r="A692" s="153" t="s">
        <v>125</v>
      </c>
      <c r="B692" s="154" t="s">
        <v>95</v>
      </c>
      <c r="C692" s="155" t="s">
        <v>96</v>
      </c>
      <c r="D692" s="156"/>
      <c r="E692" s="157"/>
      <c r="F692" s="158"/>
      <c r="G692" s="159">
        <f>SUM(G693:G707)</f>
        <v>0</v>
      </c>
      <c r="H692" s="114"/>
      <c r="I692" s="114">
        <v>1702.43</v>
      </c>
      <c r="J692" s="114"/>
      <c r="K692" s="114">
        <v>1935134.24</v>
      </c>
      <c r="L692" s="114"/>
      <c r="M692" s="114"/>
      <c r="N692" s="113"/>
      <c r="O692" s="113"/>
      <c r="P692" s="113"/>
      <c r="Q692" s="113"/>
      <c r="R692" s="114"/>
      <c r="S692" s="114"/>
      <c r="T692" s="114"/>
      <c r="U692" s="114"/>
      <c r="V692" s="114"/>
      <c r="W692" s="114"/>
      <c r="X692" s="114"/>
      <c r="Y692" s="114"/>
      <c r="AG692" t="s">
        <v>126</v>
      </c>
    </row>
    <row r="693" spans="1:60">
      <c r="A693" s="160">
        <v>144</v>
      </c>
      <c r="B693" s="161" t="s">
        <v>618</v>
      </c>
      <c r="C693" s="162" t="s">
        <v>619</v>
      </c>
      <c r="D693" s="163" t="s">
        <v>129</v>
      </c>
      <c r="E693" s="164">
        <v>443.34168</v>
      </c>
      <c r="F693" s="348"/>
      <c r="G693" s="172">
        <f>F693*E693</f>
        <v>0</v>
      </c>
      <c r="H693" s="110">
        <v>0</v>
      </c>
      <c r="I693" s="110">
        <v>0</v>
      </c>
      <c r="J693" s="110">
        <v>407.5</v>
      </c>
      <c r="K693" s="110">
        <v>180661.7346</v>
      </c>
      <c r="L693" s="110">
        <v>21</v>
      </c>
      <c r="M693" s="110">
        <v>218600.69330000001</v>
      </c>
      <c r="N693" s="109">
        <v>0</v>
      </c>
      <c r="O693" s="109">
        <v>0</v>
      </c>
      <c r="P693" s="109">
        <v>0</v>
      </c>
      <c r="Q693" s="109">
        <v>0</v>
      </c>
      <c r="R693" s="110"/>
      <c r="S693" s="110" t="s">
        <v>130</v>
      </c>
      <c r="T693" s="110" t="s">
        <v>131</v>
      </c>
      <c r="U693" s="110">
        <v>0.93300000000000005</v>
      </c>
      <c r="V693" s="110">
        <v>413.63778744000001</v>
      </c>
      <c r="W693" s="110"/>
      <c r="X693" s="110" t="s">
        <v>620</v>
      </c>
      <c r="Y693" s="110" t="s">
        <v>133</v>
      </c>
      <c r="Z693" s="104"/>
      <c r="AA693" s="104"/>
      <c r="AB693" s="104"/>
      <c r="AC693" s="104"/>
      <c r="AD693" s="104"/>
      <c r="AE693" s="104"/>
      <c r="AF693" s="104"/>
      <c r="AG693" s="104" t="s">
        <v>621</v>
      </c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</row>
    <row r="694" spans="1:60">
      <c r="A694" s="160">
        <v>145</v>
      </c>
      <c r="B694" s="161" t="s">
        <v>622</v>
      </c>
      <c r="C694" s="162" t="s">
        <v>623</v>
      </c>
      <c r="D694" s="163" t="s">
        <v>129</v>
      </c>
      <c r="E694" s="164">
        <v>443.34168</v>
      </c>
      <c r="F694" s="348"/>
      <c r="G694" s="172">
        <f>F694*E694</f>
        <v>0</v>
      </c>
      <c r="H694" s="110">
        <v>0</v>
      </c>
      <c r="I694" s="110">
        <v>0</v>
      </c>
      <c r="J694" s="110">
        <v>450.5</v>
      </c>
      <c r="K694" s="110">
        <v>199725.42684</v>
      </c>
      <c r="L694" s="110">
        <v>21</v>
      </c>
      <c r="M694" s="110">
        <v>241667.7703</v>
      </c>
      <c r="N694" s="109">
        <v>0</v>
      </c>
      <c r="O694" s="109">
        <v>0</v>
      </c>
      <c r="P694" s="109">
        <v>0</v>
      </c>
      <c r="Q694" s="109">
        <v>0</v>
      </c>
      <c r="R694" s="110"/>
      <c r="S694" s="110" t="s">
        <v>130</v>
      </c>
      <c r="T694" s="110" t="s">
        <v>131</v>
      </c>
      <c r="U694" s="110">
        <v>0.749</v>
      </c>
      <c r="V694" s="110">
        <v>332.06291831999999</v>
      </c>
      <c r="W694" s="110"/>
      <c r="X694" s="110" t="s">
        <v>620</v>
      </c>
      <c r="Y694" s="110" t="s">
        <v>133</v>
      </c>
      <c r="Z694" s="104"/>
      <c r="AA694" s="104"/>
      <c r="AB694" s="104"/>
      <c r="AC694" s="104"/>
      <c r="AD694" s="104"/>
      <c r="AE694" s="104"/>
      <c r="AF694" s="104"/>
      <c r="AG694" s="104" t="s">
        <v>621</v>
      </c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</row>
    <row r="695" spans="1:60" ht="22.5">
      <c r="A695" s="167">
        <v>146</v>
      </c>
      <c r="B695" s="168" t="s">
        <v>624</v>
      </c>
      <c r="C695" s="169" t="s">
        <v>625</v>
      </c>
      <c r="D695" s="170" t="s">
        <v>129</v>
      </c>
      <c r="E695" s="171">
        <v>443.34168</v>
      </c>
      <c r="F695" s="347"/>
      <c r="G695" s="172">
        <f>F695*E695</f>
        <v>0</v>
      </c>
      <c r="H695" s="110">
        <v>0</v>
      </c>
      <c r="I695" s="110">
        <v>0</v>
      </c>
      <c r="J695" s="110">
        <v>243.5</v>
      </c>
      <c r="K695" s="110">
        <v>107953.69908000001</v>
      </c>
      <c r="L695" s="110">
        <v>21</v>
      </c>
      <c r="M695" s="110">
        <v>130623.977</v>
      </c>
      <c r="N695" s="109">
        <v>0</v>
      </c>
      <c r="O695" s="109">
        <v>0</v>
      </c>
      <c r="P695" s="109">
        <v>0</v>
      </c>
      <c r="Q695" s="109">
        <v>0</v>
      </c>
      <c r="R695" s="110"/>
      <c r="S695" s="110" t="s">
        <v>130</v>
      </c>
      <c r="T695" s="110" t="s">
        <v>131</v>
      </c>
      <c r="U695" s="110">
        <v>0.49</v>
      </c>
      <c r="V695" s="110">
        <v>217.23742319999999</v>
      </c>
      <c r="W695" s="110"/>
      <c r="X695" s="110" t="s">
        <v>620</v>
      </c>
      <c r="Y695" s="110" t="s">
        <v>133</v>
      </c>
      <c r="Z695" s="104"/>
      <c r="AA695" s="104"/>
      <c r="AB695" s="104"/>
      <c r="AC695" s="104"/>
      <c r="AD695" s="104"/>
      <c r="AE695" s="104"/>
      <c r="AF695" s="104"/>
      <c r="AG695" s="104" t="s">
        <v>621</v>
      </c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</row>
    <row r="696" spans="1:60" ht="12.75" customHeight="1" outlineLevel="1">
      <c r="A696" s="107"/>
      <c r="B696" s="108"/>
      <c r="C696" s="182" t="s">
        <v>626</v>
      </c>
      <c r="D696" s="182"/>
      <c r="E696" s="182"/>
      <c r="F696" s="182"/>
      <c r="G696" s="182"/>
      <c r="H696" s="110"/>
      <c r="I696" s="110"/>
      <c r="J696" s="110"/>
      <c r="K696" s="110"/>
      <c r="L696" s="110"/>
      <c r="M696" s="110"/>
      <c r="N696" s="109"/>
      <c r="O696" s="109"/>
      <c r="P696" s="109"/>
      <c r="Q696" s="109"/>
      <c r="R696" s="110"/>
      <c r="S696" s="110"/>
      <c r="T696" s="110"/>
      <c r="U696" s="110"/>
      <c r="V696" s="110"/>
      <c r="W696" s="110"/>
      <c r="X696" s="110"/>
      <c r="Y696" s="110"/>
      <c r="Z696" s="104"/>
      <c r="AA696" s="104"/>
      <c r="AB696" s="104"/>
      <c r="AC696" s="104"/>
      <c r="AD696" s="104"/>
      <c r="AE696" s="104"/>
      <c r="AF696" s="104"/>
      <c r="AG696" s="104" t="s">
        <v>166</v>
      </c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</row>
    <row r="697" spans="1:60">
      <c r="A697" s="160">
        <v>147</v>
      </c>
      <c r="B697" s="161" t="s">
        <v>627</v>
      </c>
      <c r="C697" s="162" t="s">
        <v>628</v>
      </c>
      <c r="D697" s="163" t="s">
        <v>129</v>
      </c>
      <c r="E697" s="164">
        <v>443.34168</v>
      </c>
      <c r="F697" s="348"/>
      <c r="G697" s="172">
        <f>F697*E697</f>
        <v>0</v>
      </c>
      <c r="H697" s="110">
        <v>0</v>
      </c>
      <c r="I697" s="110">
        <v>0</v>
      </c>
      <c r="J697" s="110">
        <v>369.5</v>
      </c>
      <c r="K697" s="110">
        <v>163814.75076</v>
      </c>
      <c r="L697" s="110">
        <v>21</v>
      </c>
      <c r="M697" s="110">
        <v>198215.8475</v>
      </c>
      <c r="N697" s="109">
        <v>0</v>
      </c>
      <c r="O697" s="109">
        <v>0</v>
      </c>
      <c r="P697" s="109">
        <v>0</v>
      </c>
      <c r="Q697" s="109">
        <v>0</v>
      </c>
      <c r="R697" s="110"/>
      <c r="S697" s="110" t="s">
        <v>130</v>
      </c>
      <c r="T697" s="110" t="s">
        <v>131</v>
      </c>
      <c r="U697" s="110">
        <v>0.94199999999999995</v>
      </c>
      <c r="V697" s="110">
        <v>417.62786255999998</v>
      </c>
      <c r="W697" s="110"/>
      <c r="X697" s="110" t="s">
        <v>620</v>
      </c>
      <c r="Y697" s="110" t="s">
        <v>133</v>
      </c>
      <c r="Z697" s="104"/>
      <c r="AA697" s="104"/>
      <c r="AB697" s="104"/>
      <c r="AC697" s="104"/>
      <c r="AD697" s="104"/>
      <c r="AE697" s="104"/>
      <c r="AF697" s="104"/>
      <c r="AG697" s="104" t="s">
        <v>621</v>
      </c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</row>
    <row r="698" spans="1:60">
      <c r="A698" s="167">
        <v>148</v>
      </c>
      <c r="B698" s="168" t="s">
        <v>629</v>
      </c>
      <c r="C698" s="169" t="s">
        <v>630</v>
      </c>
      <c r="D698" s="170" t="s">
        <v>129</v>
      </c>
      <c r="E698" s="171">
        <v>443.34168</v>
      </c>
      <c r="F698" s="347"/>
      <c r="G698" s="172">
        <f>F698*E698</f>
        <v>0</v>
      </c>
      <c r="H698" s="110">
        <v>0</v>
      </c>
      <c r="I698" s="110">
        <v>0</v>
      </c>
      <c r="J698" s="110">
        <v>200.5</v>
      </c>
      <c r="K698" s="110">
        <v>88890.006840000002</v>
      </c>
      <c r="L698" s="110">
        <v>21</v>
      </c>
      <c r="M698" s="110">
        <v>107556.91209999999</v>
      </c>
      <c r="N698" s="109">
        <v>0</v>
      </c>
      <c r="O698" s="109">
        <v>0</v>
      </c>
      <c r="P698" s="109">
        <v>0</v>
      </c>
      <c r="Q698" s="109">
        <v>0</v>
      </c>
      <c r="R698" s="110"/>
      <c r="S698" s="110" t="s">
        <v>130</v>
      </c>
      <c r="T698" s="110" t="s">
        <v>130</v>
      </c>
      <c r="U698" s="110">
        <v>0.27700000000000002</v>
      </c>
      <c r="V698" s="110">
        <v>122.80564536000001</v>
      </c>
      <c r="W698" s="110"/>
      <c r="X698" s="110" t="s">
        <v>132</v>
      </c>
      <c r="Y698" s="110" t="s">
        <v>133</v>
      </c>
      <c r="Z698" s="104"/>
      <c r="AA698" s="104"/>
      <c r="AB698" s="104"/>
      <c r="AC698" s="104"/>
      <c r="AD698" s="104"/>
      <c r="AE698" s="104"/>
      <c r="AF698" s="104"/>
      <c r="AG698" s="104" t="s">
        <v>134</v>
      </c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</row>
    <row r="699" spans="1:60" outlineLevel="1">
      <c r="A699" s="107"/>
      <c r="B699" s="108"/>
      <c r="C699" s="182" t="s">
        <v>310</v>
      </c>
      <c r="D699" s="182"/>
      <c r="E699" s="182"/>
      <c r="F699" s="182"/>
      <c r="G699" s="182"/>
      <c r="H699" s="110"/>
      <c r="I699" s="110"/>
      <c r="J699" s="110"/>
      <c r="K699" s="110"/>
      <c r="L699" s="110"/>
      <c r="M699" s="110"/>
      <c r="N699" s="109"/>
      <c r="O699" s="109"/>
      <c r="P699" s="109"/>
      <c r="Q699" s="109"/>
      <c r="R699" s="110"/>
      <c r="S699" s="110"/>
      <c r="T699" s="110"/>
      <c r="U699" s="110"/>
      <c r="V699" s="110"/>
      <c r="W699" s="110"/>
      <c r="X699" s="110"/>
      <c r="Y699" s="110"/>
      <c r="Z699" s="104"/>
      <c r="AA699" s="104"/>
      <c r="AB699" s="104"/>
      <c r="AC699" s="104"/>
      <c r="AD699" s="104"/>
      <c r="AE699" s="104"/>
      <c r="AF699" s="104"/>
      <c r="AG699" s="104" t="s">
        <v>166</v>
      </c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</row>
    <row r="700" spans="1:60" ht="12.75" customHeight="1" outlineLevel="2">
      <c r="A700" s="107"/>
      <c r="B700" s="108"/>
      <c r="C700" s="182" t="s">
        <v>631</v>
      </c>
      <c r="D700" s="182"/>
      <c r="E700" s="182"/>
      <c r="F700" s="182"/>
      <c r="G700" s="182"/>
      <c r="H700" s="110"/>
      <c r="I700" s="110"/>
      <c r="J700" s="110"/>
      <c r="K700" s="110"/>
      <c r="L700" s="110"/>
      <c r="M700" s="110"/>
      <c r="N700" s="109"/>
      <c r="O700" s="109"/>
      <c r="P700" s="109"/>
      <c r="Q700" s="109"/>
      <c r="R700" s="110"/>
      <c r="S700" s="110"/>
      <c r="T700" s="110"/>
      <c r="U700" s="110"/>
      <c r="V700" s="110"/>
      <c r="W700" s="110"/>
      <c r="X700" s="110"/>
      <c r="Y700" s="110"/>
      <c r="Z700" s="104"/>
      <c r="AA700" s="104"/>
      <c r="AB700" s="104"/>
      <c r="AC700" s="104"/>
      <c r="AD700" s="104"/>
      <c r="AE700" s="104"/>
      <c r="AF700" s="104"/>
      <c r="AG700" s="104" t="s">
        <v>166</v>
      </c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</row>
    <row r="701" spans="1:60" ht="22.5" customHeight="1" outlineLevel="2">
      <c r="A701" s="107"/>
      <c r="B701" s="108"/>
      <c r="C701" s="182" t="s">
        <v>632</v>
      </c>
      <c r="D701" s="182"/>
      <c r="E701" s="182"/>
      <c r="F701" s="182"/>
      <c r="G701" s="182"/>
      <c r="H701" s="110"/>
      <c r="I701" s="110"/>
      <c r="J701" s="110"/>
      <c r="K701" s="110"/>
      <c r="L701" s="110"/>
      <c r="M701" s="110"/>
      <c r="N701" s="109"/>
      <c r="O701" s="109"/>
      <c r="P701" s="109"/>
      <c r="Q701" s="109"/>
      <c r="R701" s="110"/>
      <c r="S701" s="110"/>
      <c r="T701" s="110"/>
      <c r="U701" s="110"/>
      <c r="V701" s="110"/>
      <c r="W701" s="110"/>
      <c r="X701" s="110"/>
      <c r="Y701" s="110"/>
      <c r="Z701" s="104"/>
      <c r="AA701" s="104"/>
      <c r="AB701" s="104"/>
      <c r="AC701" s="104"/>
      <c r="AD701" s="104"/>
      <c r="AE701" s="104"/>
      <c r="AF701" s="104"/>
      <c r="AG701" s="104" t="s">
        <v>166</v>
      </c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15" t="str">
        <f>C701</f>
        <v>- při vodorovné dopravě po vodě : vyložení na hromady na suchu nebo na přeložení na dopravní prostředek na suchu do 15 m vodorovně a současně do 4 m svisle,</v>
      </c>
      <c r="BB701" s="104"/>
      <c r="BC701" s="104"/>
      <c r="BD701" s="104"/>
      <c r="BE701" s="104"/>
      <c r="BF701" s="104"/>
      <c r="BG701" s="104"/>
      <c r="BH701" s="104"/>
    </row>
    <row r="702" spans="1:60" ht="12.75" customHeight="1" outlineLevel="2">
      <c r="A702" s="107"/>
      <c r="B702" s="108"/>
      <c r="C702" s="182" t="s">
        <v>633</v>
      </c>
      <c r="D702" s="182"/>
      <c r="E702" s="182"/>
      <c r="F702" s="182"/>
      <c r="G702" s="182"/>
      <c r="H702" s="110"/>
      <c r="I702" s="110"/>
      <c r="J702" s="110"/>
      <c r="K702" s="110"/>
      <c r="L702" s="110"/>
      <c r="M702" s="110"/>
      <c r="N702" s="109"/>
      <c r="O702" s="109"/>
      <c r="P702" s="109"/>
      <c r="Q702" s="109"/>
      <c r="R702" s="110"/>
      <c r="S702" s="110"/>
      <c r="T702" s="110"/>
      <c r="U702" s="110"/>
      <c r="V702" s="110"/>
      <c r="W702" s="110"/>
      <c r="X702" s="110"/>
      <c r="Y702" s="110"/>
      <c r="Z702" s="104"/>
      <c r="AA702" s="104"/>
      <c r="AB702" s="104"/>
      <c r="AC702" s="104"/>
      <c r="AD702" s="104"/>
      <c r="AE702" s="104"/>
      <c r="AF702" s="104"/>
      <c r="AG702" s="104" t="s">
        <v>166</v>
      </c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</row>
    <row r="703" spans="1:60">
      <c r="A703" s="167">
        <v>149</v>
      </c>
      <c r="B703" s="168" t="s">
        <v>634</v>
      </c>
      <c r="C703" s="169" t="s">
        <v>635</v>
      </c>
      <c r="D703" s="170" t="s">
        <v>129</v>
      </c>
      <c r="E703" s="171">
        <v>3551.1176</v>
      </c>
      <c r="F703" s="347"/>
      <c r="G703" s="172">
        <f>F703*E703</f>
        <v>0</v>
      </c>
      <c r="H703" s="110">
        <v>0</v>
      </c>
      <c r="I703" s="110">
        <v>0</v>
      </c>
      <c r="J703" s="110">
        <v>42.7</v>
      </c>
      <c r="K703" s="110">
        <v>151632.72152000002</v>
      </c>
      <c r="L703" s="110">
        <v>21</v>
      </c>
      <c r="M703" s="110">
        <v>183475.5912</v>
      </c>
      <c r="N703" s="109">
        <v>0</v>
      </c>
      <c r="O703" s="109">
        <v>0</v>
      </c>
      <c r="P703" s="109">
        <v>0</v>
      </c>
      <c r="Q703" s="109">
        <v>0</v>
      </c>
      <c r="R703" s="110"/>
      <c r="S703" s="110" t="s">
        <v>130</v>
      </c>
      <c r="T703" s="110" t="s">
        <v>130</v>
      </c>
      <c r="U703" s="110">
        <v>0.105</v>
      </c>
      <c r="V703" s="110">
        <v>372.86734799999999</v>
      </c>
      <c r="W703" s="110"/>
      <c r="X703" s="110" t="s">
        <v>132</v>
      </c>
      <c r="Y703" s="110" t="s">
        <v>133</v>
      </c>
      <c r="Z703" s="104"/>
      <c r="AA703" s="104"/>
      <c r="AB703" s="104"/>
      <c r="AC703" s="104"/>
      <c r="AD703" s="104"/>
      <c r="AE703" s="104"/>
      <c r="AF703" s="104"/>
      <c r="AG703" s="104" t="s">
        <v>134</v>
      </c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</row>
    <row r="704" spans="1:60" outlineLevel="1">
      <c r="A704" s="107"/>
      <c r="B704" s="108"/>
      <c r="C704" s="116" t="s">
        <v>636</v>
      </c>
      <c r="D704" s="111"/>
      <c r="E704" s="112">
        <v>3551.1176</v>
      </c>
      <c r="F704" s="110"/>
      <c r="G704" s="110"/>
      <c r="H704" s="110"/>
      <c r="I704" s="110"/>
      <c r="J704" s="110"/>
      <c r="K704" s="110"/>
      <c r="L704" s="110"/>
      <c r="M704" s="110"/>
      <c r="N704" s="109"/>
      <c r="O704" s="109"/>
      <c r="P704" s="109"/>
      <c r="Q704" s="109"/>
      <c r="R704" s="110"/>
      <c r="S704" s="110"/>
      <c r="T704" s="110"/>
      <c r="U704" s="110"/>
      <c r="V704" s="110"/>
      <c r="W704" s="110"/>
      <c r="X704" s="110"/>
      <c r="Y704" s="110"/>
      <c r="Z704" s="104"/>
      <c r="AA704" s="104"/>
      <c r="AB704" s="104"/>
      <c r="AC704" s="104"/>
      <c r="AD704" s="104"/>
      <c r="AE704" s="104"/>
      <c r="AF704" s="104"/>
      <c r="AG704" s="104" t="s">
        <v>135</v>
      </c>
      <c r="AH704" s="104">
        <v>0</v>
      </c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</row>
    <row r="705" spans="1:60">
      <c r="A705" s="160">
        <v>150</v>
      </c>
      <c r="B705" s="161" t="s">
        <v>637</v>
      </c>
      <c r="C705" s="162" t="s">
        <v>638</v>
      </c>
      <c r="D705" s="163" t="s">
        <v>129</v>
      </c>
      <c r="E705" s="164">
        <v>443.34168</v>
      </c>
      <c r="F705" s="348"/>
      <c r="G705" s="172">
        <f>F705*E705</f>
        <v>0</v>
      </c>
      <c r="H705" s="110">
        <v>3.84</v>
      </c>
      <c r="I705" s="110">
        <v>1702.4320511999999</v>
      </c>
      <c r="J705" s="110">
        <v>380.66</v>
      </c>
      <c r="K705" s="110">
        <v>168762.44390880002</v>
      </c>
      <c r="L705" s="110">
        <v>21</v>
      </c>
      <c r="M705" s="110">
        <v>206262.5048</v>
      </c>
      <c r="N705" s="109">
        <v>0</v>
      </c>
      <c r="O705" s="109">
        <v>0</v>
      </c>
      <c r="P705" s="109">
        <v>0</v>
      </c>
      <c r="Q705" s="109">
        <v>0</v>
      </c>
      <c r="R705" s="110"/>
      <c r="S705" s="110" t="s">
        <v>130</v>
      </c>
      <c r="T705" s="110" t="s">
        <v>131</v>
      </c>
      <c r="U705" s="110">
        <v>4.2000000000000003E-2</v>
      </c>
      <c r="V705" s="110">
        <v>18.620350560000002</v>
      </c>
      <c r="W705" s="110"/>
      <c r="X705" s="110" t="s">
        <v>620</v>
      </c>
      <c r="Y705" s="110" t="s">
        <v>133</v>
      </c>
      <c r="Z705" s="104"/>
      <c r="AA705" s="104"/>
      <c r="AB705" s="104"/>
      <c r="AC705" s="104"/>
      <c r="AD705" s="104"/>
      <c r="AE705" s="104"/>
      <c r="AF705" s="104"/>
      <c r="AG705" s="104" t="s">
        <v>621</v>
      </c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</row>
    <row r="706" spans="1:60">
      <c r="A706" s="160">
        <v>151</v>
      </c>
      <c r="B706" s="161" t="s">
        <v>639</v>
      </c>
      <c r="C706" s="162" t="s">
        <v>640</v>
      </c>
      <c r="D706" s="163" t="s">
        <v>129</v>
      </c>
      <c r="E706" s="164">
        <v>443.34168</v>
      </c>
      <c r="F706" s="348"/>
      <c r="G706" s="172">
        <f>F706*E706</f>
        <v>0</v>
      </c>
      <c r="H706" s="110">
        <v>0</v>
      </c>
      <c r="I706" s="110">
        <v>0</v>
      </c>
      <c r="J706" s="110">
        <v>12.7</v>
      </c>
      <c r="K706" s="110">
        <v>5630.4393359999995</v>
      </c>
      <c r="L706" s="110">
        <v>21</v>
      </c>
      <c r="M706" s="110">
        <v>6812.8323999999993</v>
      </c>
      <c r="N706" s="109">
        <v>0</v>
      </c>
      <c r="O706" s="109">
        <v>0</v>
      </c>
      <c r="P706" s="109">
        <v>0</v>
      </c>
      <c r="Q706" s="109">
        <v>0</v>
      </c>
      <c r="R706" s="110"/>
      <c r="S706" s="110" t="s">
        <v>130</v>
      </c>
      <c r="T706" s="110" t="s">
        <v>131</v>
      </c>
      <c r="U706" s="110">
        <v>6.0000000000000001E-3</v>
      </c>
      <c r="V706" s="110">
        <v>2.66005008</v>
      </c>
      <c r="W706" s="110"/>
      <c r="X706" s="110" t="s">
        <v>620</v>
      </c>
      <c r="Y706" s="110" t="s">
        <v>133</v>
      </c>
      <c r="Z706" s="104"/>
      <c r="AA706" s="104"/>
      <c r="AB706" s="104"/>
      <c r="AC706" s="104"/>
      <c r="AD706" s="104"/>
      <c r="AE706" s="104"/>
      <c r="AF706" s="104"/>
      <c r="AG706" s="104" t="s">
        <v>621</v>
      </c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</row>
    <row r="707" spans="1:60" ht="22.5">
      <c r="A707" s="160">
        <v>152</v>
      </c>
      <c r="B707" s="161" t="s">
        <v>641</v>
      </c>
      <c r="C707" s="162" t="s">
        <v>642</v>
      </c>
      <c r="D707" s="163" t="s">
        <v>129</v>
      </c>
      <c r="E707" s="164">
        <v>443.34168</v>
      </c>
      <c r="F707" s="348"/>
      <c r="G707" s="172">
        <f>F707*E707</f>
        <v>0</v>
      </c>
      <c r="H707" s="110">
        <v>0</v>
      </c>
      <c r="I707" s="110">
        <v>0</v>
      </c>
      <c r="J707" s="110">
        <v>1958</v>
      </c>
      <c r="K707" s="110">
        <v>868063.00943999994</v>
      </c>
      <c r="L707" s="110">
        <v>21</v>
      </c>
      <c r="M707" s="110">
        <v>1050356.2420999999</v>
      </c>
      <c r="N707" s="109">
        <v>0</v>
      </c>
      <c r="O707" s="109">
        <v>0</v>
      </c>
      <c r="P707" s="109">
        <v>0</v>
      </c>
      <c r="Q707" s="109">
        <v>0</v>
      </c>
      <c r="R707" s="110"/>
      <c r="S707" s="110" t="s">
        <v>130</v>
      </c>
      <c r="T707" s="110" t="s">
        <v>131</v>
      </c>
      <c r="U707" s="110">
        <v>0</v>
      </c>
      <c r="V707" s="110">
        <v>0</v>
      </c>
      <c r="W707" s="110"/>
      <c r="X707" s="110" t="s">
        <v>620</v>
      </c>
      <c r="Y707" s="110" t="s">
        <v>133</v>
      </c>
      <c r="Z707" s="104"/>
      <c r="AA707" s="104"/>
      <c r="AB707" s="104"/>
      <c r="AC707" s="104"/>
      <c r="AD707" s="104"/>
      <c r="AE707" s="104"/>
      <c r="AF707" s="104"/>
      <c r="AG707" s="104" t="s">
        <v>621</v>
      </c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</row>
    <row r="708" spans="1:60">
      <c r="A708" s="153" t="s">
        <v>125</v>
      </c>
      <c r="B708" s="154" t="s">
        <v>97</v>
      </c>
      <c r="C708" s="155" t="s">
        <v>23</v>
      </c>
      <c r="D708" s="156"/>
      <c r="E708" s="157"/>
      <c r="F708" s="158"/>
      <c r="G708" s="159">
        <f>SUM(G709:G719)</f>
        <v>0</v>
      </c>
      <c r="H708" s="114"/>
      <c r="I708" s="114">
        <v>0</v>
      </c>
      <c r="J708" s="114"/>
      <c r="K708" s="114">
        <v>380000</v>
      </c>
      <c r="L708" s="114"/>
      <c r="M708" s="114"/>
      <c r="N708" s="113"/>
      <c r="O708" s="113"/>
      <c r="P708" s="113"/>
      <c r="Q708" s="113"/>
      <c r="R708" s="114"/>
      <c r="S708" s="114"/>
      <c r="T708" s="114"/>
      <c r="U708" s="114"/>
      <c r="V708" s="114"/>
      <c r="W708" s="114"/>
      <c r="X708" s="114"/>
      <c r="Y708" s="114"/>
      <c r="AG708" t="s">
        <v>126</v>
      </c>
    </row>
    <row r="709" spans="1:60">
      <c r="A709" s="167">
        <v>153</v>
      </c>
      <c r="B709" s="168" t="s">
        <v>643</v>
      </c>
      <c r="C709" s="169" t="s">
        <v>644</v>
      </c>
      <c r="D709" s="170" t="s">
        <v>645</v>
      </c>
      <c r="E709" s="171">
        <v>1</v>
      </c>
      <c r="F709" s="347"/>
      <c r="G709" s="172">
        <f>F709*E709</f>
        <v>0</v>
      </c>
      <c r="H709" s="110">
        <v>0</v>
      </c>
      <c r="I709" s="110">
        <v>0</v>
      </c>
      <c r="J709" s="110">
        <v>100000</v>
      </c>
      <c r="K709" s="110">
        <v>100000</v>
      </c>
      <c r="L709" s="110">
        <v>21</v>
      </c>
      <c r="M709" s="110">
        <v>121000</v>
      </c>
      <c r="N709" s="109">
        <v>0</v>
      </c>
      <c r="O709" s="109">
        <v>0</v>
      </c>
      <c r="P709" s="109">
        <v>0</v>
      </c>
      <c r="Q709" s="109">
        <v>0</v>
      </c>
      <c r="R709" s="110"/>
      <c r="S709" s="110" t="s">
        <v>130</v>
      </c>
      <c r="T709" s="110" t="s">
        <v>183</v>
      </c>
      <c r="U709" s="110">
        <v>0</v>
      </c>
      <c r="V709" s="110">
        <v>0</v>
      </c>
      <c r="W709" s="110"/>
      <c r="X709" s="110" t="s">
        <v>646</v>
      </c>
      <c r="Y709" s="110" t="s">
        <v>133</v>
      </c>
      <c r="Z709" s="104"/>
      <c r="AA709" s="104"/>
      <c r="AB709" s="104"/>
      <c r="AC709" s="104"/>
      <c r="AD709" s="104"/>
      <c r="AE709" s="104"/>
      <c r="AF709" s="104"/>
      <c r="AG709" s="104" t="s">
        <v>647</v>
      </c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</row>
    <row r="710" spans="1:60" ht="33.75" customHeight="1" outlineLevel="1">
      <c r="A710" s="107"/>
      <c r="B710" s="108"/>
      <c r="C710" s="182" t="s">
        <v>648</v>
      </c>
      <c r="D710" s="182"/>
      <c r="E710" s="182"/>
      <c r="F710" s="182"/>
      <c r="G710" s="182"/>
      <c r="H710" s="110"/>
      <c r="I710" s="110"/>
      <c r="J710" s="110"/>
      <c r="K710" s="110"/>
      <c r="L710" s="110"/>
      <c r="M710" s="110"/>
      <c r="N710" s="109"/>
      <c r="O710" s="109"/>
      <c r="P710" s="109"/>
      <c r="Q710" s="109"/>
      <c r="R710" s="110"/>
      <c r="S710" s="110"/>
      <c r="T710" s="110"/>
      <c r="U710" s="110"/>
      <c r="V710" s="110"/>
      <c r="W710" s="110"/>
      <c r="X710" s="110"/>
      <c r="Y710" s="110"/>
      <c r="Z710" s="104"/>
      <c r="AA710" s="104"/>
      <c r="AB710" s="104"/>
      <c r="AC710" s="104"/>
      <c r="AD710" s="104"/>
      <c r="AE710" s="104"/>
      <c r="AF710" s="104"/>
      <c r="AG710" s="104" t="s">
        <v>166</v>
      </c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15" t="str">
        <f>C710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710" s="104"/>
      <c r="BC710" s="104"/>
      <c r="BD710" s="104"/>
      <c r="BE710" s="104"/>
      <c r="BF710" s="104"/>
      <c r="BG710" s="104"/>
      <c r="BH710" s="104"/>
    </row>
    <row r="711" spans="1:60">
      <c r="A711" s="167">
        <v>154</v>
      </c>
      <c r="B711" s="168" t="s">
        <v>649</v>
      </c>
      <c r="C711" s="169" t="s">
        <v>650</v>
      </c>
      <c r="D711" s="170" t="s">
        <v>645</v>
      </c>
      <c r="E711" s="171">
        <v>1</v>
      </c>
      <c r="F711" s="347"/>
      <c r="G711" s="172">
        <f>F711*E711</f>
        <v>0</v>
      </c>
      <c r="H711" s="110">
        <v>0</v>
      </c>
      <c r="I711" s="110">
        <v>0</v>
      </c>
      <c r="J711" s="110">
        <v>40000</v>
      </c>
      <c r="K711" s="110">
        <v>40000</v>
      </c>
      <c r="L711" s="110">
        <v>21</v>
      </c>
      <c r="M711" s="110">
        <v>48400</v>
      </c>
      <c r="N711" s="109">
        <v>0</v>
      </c>
      <c r="O711" s="109">
        <v>0</v>
      </c>
      <c r="P711" s="109">
        <v>0</v>
      </c>
      <c r="Q711" s="109">
        <v>0</v>
      </c>
      <c r="R711" s="110"/>
      <c r="S711" s="110" t="s">
        <v>130</v>
      </c>
      <c r="T711" s="110" t="s">
        <v>183</v>
      </c>
      <c r="U711" s="110">
        <v>0</v>
      </c>
      <c r="V711" s="110">
        <v>0</v>
      </c>
      <c r="W711" s="110"/>
      <c r="X711" s="110" t="s">
        <v>646</v>
      </c>
      <c r="Y711" s="110" t="s">
        <v>133</v>
      </c>
      <c r="Z711" s="104"/>
      <c r="AA711" s="104"/>
      <c r="AB711" s="104"/>
      <c r="AC711" s="104"/>
      <c r="AD711" s="104"/>
      <c r="AE711" s="104"/>
      <c r="AF711" s="104"/>
      <c r="AG711" s="104" t="s">
        <v>647</v>
      </c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</row>
    <row r="712" spans="1:60" ht="45" customHeight="1" outlineLevel="1">
      <c r="A712" s="107"/>
      <c r="B712" s="108"/>
      <c r="C712" s="182" t="s">
        <v>651</v>
      </c>
      <c r="D712" s="182"/>
      <c r="E712" s="182"/>
      <c r="F712" s="182"/>
      <c r="G712" s="182"/>
      <c r="H712" s="110"/>
      <c r="I712" s="110"/>
      <c r="J712" s="110"/>
      <c r="K712" s="110"/>
      <c r="L712" s="110"/>
      <c r="M712" s="110"/>
      <c r="N712" s="109"/>
      <c r="O712" s="109"/>
      <c r="P712" s="109"/>
      <c r="Q712" s="109"/>
      <c r="R712" s="110"/>
      <c r="S712" s="110"/>
      <c r="T712" s="110"/>
      <c r="U712" s="110"/>
      <c r="V712" s="110"/>
      <c r="W712" s="110"/>
      <c r="X712" s="110"/>
      <c r="Y712" s="110"/>
      <c r="Z712" s="104"/>
      <c r="AA712" s="104"/>
      <c r="AB712" s="104"/>
      <c r="AC712" s="104"/>
      <c r="AD712" s="104"/>
      <c r="AE712" s="104"/>
      <c r="AF712" s="104"/>
      <c r="AG712" s="104" t="s">
        <v>166</v>
      </c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15" t="str">
        <f>C712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12" s="104"/>
      <c r="BC712" s="104"/>
      <c r="BD712" s="104"/>
      <c r="BE712" s="104"/>
      <c r="BF712" s="104"/>
      <c r="BG712" s="104"/>
      <c r="BH712" s="104"/>
    </row>
    <row r="713" spans="1:60">
      <c r="A713" s="167">
        <v>155</v>
      </c>
      <c r="B713" s="168" t="s">
        <v>652</v>
      </c>
      <c r="C713" s="169" t="s">
        <v>653</v>
      </c>
      <c r="D713" s="170" t="s">
        <v>645</v>
      </c>
      <c r="E713" s="171">
        <v>1</v>
      </c>
      <c r="F713" s="347"/>
      <c r="G713" s="172">
        <f>F713*E713</f>
        <v>0</v>
      </c>
      <c r="H713" s="110">
        <v>0</v>
      </c>
      <c r="I713" s="110">
        <v>0</v>
      </c>
      <c r="J713" s="110">
        <v>50000</v>
      </c>
      <c r="K713" s="110">
        <v>50000</v>
      </c>
      <c r="L713" s="110">
        <v>21</v>
      </c>
      <c r="M713" s="110">
        <v>60500</v>
      </c>
      <c r="N713" s="109">
        <v>0</v>
      </c>
      <c r="O713" s="109">
        <v>0</v>
      </c>
      <c r="P713" s="109">
        <v>0</v>
      </c>
      <c r="Q713" s="109">
        <v>0</v>
      </c>
      <c r="R713" s="110"/>
      <c r="S713" s="110" t="s">
        <v>130</v>
      </c>
      <c r="T713" s="110" t="s">
        <v>183</v>
      </c>
      <c r="U713" s="110">
        <v>0</v>
      </c>
      <c r="V713" s="110">
        <v>0</v>
      </c>
      <c r="W713" s="110"/>
      <c r="X713" s="110" t="s">
        <v>646</v>
      </c>
      <c r="Y713" s="110" t="s">
        <v>133</v>
      </c>
      <c r="Z713" s="104"/>
      <c r="AA713" s="104"/>
      <c r="AB713" s="104"/>
      <c r="AC713" s="104"/>
      <c r="AD713" s="104"/>
      <c r="AE713" s="104"/>
      <c r="AF713" s="104"/>
      <c r="AG713" s="104" t="s">
        <v>647</v>
      </c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</row>
    <row r="714" spans="1:60" ht="33.75" customHeight="1" outlineLevel="1">
      <c r="A714" s="107"/>
      <c r="B714" s="108"/>
      <c r="C714" s="182" t="s">
        <v>654</v>
      </c>
      <c r="D714" s="182"/>
      <c r="E714" s="182"/>
      <c r="F714" s="182"/>
      <c r="G714" s="182"/>
      <c r="H714" s="110"/>
      <c r="I714" s="110"/>
      <c r="J714" s="110"/>
      <c r="K714" s="110"/>
      <c r="L714" s="110"/>
      <c r="M714" s="110"/>
      <c r="N714" s="109"/>
      <c r="O714" s="109"/>
      <c r="P714" s="109"/>
      <c r="Q714" s="109"/>
      <c r="R714" s="110"/>
      <c r="S714" s="110"/>
      <c r="T714" s="110"/>
      <c r="U714" s="110"/>
      <c r="V714" s="110"/>
      <c r="W714" s="110"/>
      <c r="X714" s="110"/>
      <c r="Y714" s="110"/>
      <c r="Z714" s="104"/>
      <c r="AA714" s="104"/>
      <c r="AB714" s="104"/>
      <c r="AC714" s="104"/>
      <c r="AD714" s="104"/>
      <c r="AE714" s="104"/>
      <c r="AF714" s="104"/>
      <c r="AG714" s="104" t="s">
        <v>166</v>
      </c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15" t="str">
        <f>C714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714" s="104"/>
      <c r="BC714" s="104"/>
      <c r="BD714" s="104"/>
      <c r="BE714" s="104"/>
      <c r="BF714" s="104"/>
      <c r="BG714" s="104"/>
      <c r="BH714" s="104"/>
    </row>
    <row r="715" spans="1:60">
      <c r="A715" s="167">
        <v>156</v>
      </c>
      <c r="B715" s="168" t="s">
        <v>655</v>
      </c>
      <c r="C715" s="169" t="s">
        <v>656</v>
      </c>
      <c r="D715" s="170" t="s">
        <v>645</v>
      </c>
      <c r="E715" s="171">
        <v>1</v>
      </c>
      <c r="F715" s="347"/>
      <c r="G715" s="172">
        <f>F715*E715</f>
        <v>0</v>
      </c>
      <c r="H715" s="110">
        <v>0</v>
      </c>
      <c r="I715" s="110">
        <v>0</v>
      </c>
      <c r="J715" s="110">
        <v>100000</v>
      </c>
      <c r="K715" s="110">
        <v>100000</v>
      </c>
      <c r="L715" s="110">
        <v>21</v>
      </c>
      <c r="M715" s="110">
        <v>121000</v>
      </c>
      <c r="N715" s="109">
        <v>0</v>
      </c>
      <c r="O715" s="109">
        <v>0</v>
      </c>
      <c r="P715" s="109">
        <v>0</v>
      </c>
      <c r="Q715" s="109">
        <v>0</v>
      </c>
      <c r="R715" s="110"/>
      <c r="S715" s="110" t="s">
        <v>130</v>
      </c>
      <c r="T715" s="110" t="s">
        <v>183</v>
      </c>
      <c r="U715" s="110">
        <v>0</v>
      </c>
      <c r="V715" s="110">
        <v>0</v>
      </c>
      <c r="W715" s="110"/>
      <c r="X715" s="110" t="s">
        <v>646</v>
      </c>
      <c r="Y715" s="110" t="s">
        <v>133</v>
      </c>
      <c r="Z715" s="104"/>
      <c r="AA715" s="104"/>
      <c r="AB715" s="104"/>
      <c r="AC715" s="104"/>
      <c r="AD715" s="104"/>
      <c r="AE715" s="104"/>
      <c r="AF715" s="104"/>
      <c r="AG715" s="104" t="s">
        <v>647</v>
      </c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</row>
    <row r="716" spans="1:60" ht="12.75" customHeight="1" outlineLevel="1">
      <c r="A716" s="107"/>
      <c r="B716" s="108"/>
      <c r="C716" s="182" t="s">
        <v>657</v>
      </c>
      <c r="D716" s="182"/>
      <c r="E716" s="182"/>
      <c r="F716" s="182"/>
      <c r="G716" s="182"/>
      <c r="H716" s="110"/>
      <c r="I716" s="110"/>
      <c r="J716" s="110"/>
      <c r="K716" s="110"/>
      <c r="L716" s="110"/>
      <c r="M716" s="110"/>
      <c r="N716" s="109"/>
      <c r="O716" s="109"/>
      <c r="P716" s="109"/>
      <c r="Q716" s="109"/>
      <c r="R716" s="110"/>
      <c r="S716" s="110"/>
      <c r="T716" s="110"/>
      <c r="U716" s="110"/>
      <c r="V716" s="110"/>
      <c r="W716" s="110"/>
      <c r="X716" s="110"/>
      <c r="Y716" s="110"/>
      <c r="Z716" s="104"/>
      <c r="AA716" s="104"/>
      <c r="AB716" s="104"/>
      <c r="AC716" s="104"/>
      <c r="AD716" s="104"/>
      <c r="AE716" s="104"/>
      <c r="AF716" s="104"/>
      <c r="AG716" s="104" t="s">
        <v>166</v>
      </c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</row>
    <row r="717" spans="1:60">
      <c r="A717" s="167">
        <v>157</v>
      </c>
      <c r="B717" s="168" t="s">
        <v>658</v>
      </c>
      <c r="C717" s="169" t="s">
        <v>659</v>
      </c>
      <c r="D717" s="170" t="s">
        <v>645</v>
      </c>
      <c r="E717" s="171">
        <v>1</v>
      </c>
      <c r="F717" s="347"/>
      <c r="G717" s="172">
        <f>F717*E717</f>
        <v>0</v>
      </c>
      <c r="H717" s="110">
        <v>0</v>
      </c>
      <c r="I717" s="110">
        <v>0</v>
      </c>
      <c r="J717" s="110">
        <v>60000</v>
      </c>
      <c r="K717" s="110">
        <v>60000</v>
      </c>
      <c r="L717" s="110">
        <v>21</v>
      </c>
      <c r="M717" s="110">
        <v>72600</v>
      </c>
      <c r="N717" s="109">
        <v>0</v>
      </c>
      <c r="O717" s="109">
        <v>0</v>
      </c>
      <c r="P717" s="109">
        <v>0</v>
      </c>
      <c r="Q717" s="109">
        <v>0</v>
      </c>
      <c r="R717" s="110"/>
      <c r="S717" s="110" t="s">
        <v>130</v>
      </c>
      <c r="T717" s="110" t="s">
        <v>183</v>
      </c>
      <c r="U717" s="110">
        <v>0</v>
      </c>
      <c r="V717" s="110">
        <v>0</v>
      </c>
      <c r="W717" s="110"/>
      <c r="X717" s="110" t="s">
        <v>646</v>
      </c>
      <c r="Y717" s="110" t="s">
        <v>133</v>
      </c>
      <c r="Z717" s="104"/>
      <c r="AA717" s="104"/>
      <c r="AB717" s="104"/>
      <c r="AC717" s="104"/>
      <c r="AD717" s="104"/>
      <c r="AE717" s="104"/>
      <c r="AF717" s="104"/>
      <c r="AG717" s="104" t="s">
        <v>647</v>
      </c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</row>
    <row r="718" spans="1:60" ht="22.5" customHeight="1" outlineLevel="1">
      <c r="A718" s="107"/>
      <c r="B718" s="108"/>
      <c r="C718" s="182" t="s">
        <v>660</v>
      </c>
      <c r="D718" s="182"/>
      <c r="E718" s="182"/>
      <c r="F718" s="182"/>
      <c r="G718" s="182"/>
      <c r="H718" s="110"/>
      <c r="I718" s="110"/>
      <c r="J718" s="110"/>
      <c r="K718" s="110"/>
      <c r="L718" s="110"/>
      <c r="M718" s="110"/>
      <c r="N718" s="109"/>
      <c r="O718" s="109"/>
      <c r="P718" s="109"/>
      <c r="Q718" s="109"/>
      <c r="R718" s="110"/>
      <c r="S718" s="110"/>
      <c r="T718" s="110"/>
      <c r="U718" s="110"/>
      <c r="V718" s="110"/>
      <c r="W718" s="110"/>
      <c r="X718" s="110"/>
      <c r="Y718" s="110"/>
      <c r="Z718" s="104"/>
      <c r="AA718" s="104"/>
      <c r="AB718" s="104"/>
      <c r="AC718" s="104"/>
      <c r="AD718" s="104"/>
      <c r="AE718" s="104"/>
      <c r="AF718" s="104"/>
      <c r="AG718" s="104" t="s">
        <v>166</v>
      </c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15" t="str">
        <f>C718</f>
        <v>Náklady na ztížené provádění stavebních prací v důsledku nepřerušeného provozu na staveništi nebo v případech nepřerušeného provozu v objektech v nichž se stavební práce provádí.</v>
      </c>
      <c r="BB718" s="104"/>
      <c r="BC718" s="104"/>
      <c r="BD718" s="104"/>
      <c r="BE718" s="104"/>
      <c r="BF718" s="104"/>
      <c r="BG718" s="104"/>
      <c r="BH718" s="104"/>
    </row>
    <row r="719" spans="1:60">
      <c r="A719" s="167">
        <v>158</v>
      </c>
      <c r="B719" s="168" t="s">
        <v>661</v>
      </c>
      <c r="C719" s="169" t="s">
        <v>662</v>
      </c>
      <c r="D719" s="170" t="s">
        <v>645</v>
      </c>
      <c r="E719" s="171">
        <v>1</v>
      </c>
      <c r="F719" s="347"/>
      <c r="G719" s="172">
        <f>F719*E719</f>
        <v>0</v>
      </c>
      <c r="H719" s="110">
        <v>0</v>
      </c>
      <c r="I719" s="110">
        <v>0</v>
      </c>
      <c r="J719" s="110">
        <v>30000</v>
      </c>
      <c r="K719" s="110">
        <v>30000</v>
      </c>
      <c r="L719" s="110">
        <v>21</v>
      </c>
      <c r="M719" s="110">
        <v>36300</v>
      </c>
      <c r="N719" s="109">
        <v>0</v>
      </c>
      <c r="O719" s="109">
        <v>0</v>
      </c>
      <c r="P719" s="109">
        <v>0</v>
      </c>
      <c r="Q719" s="109">
        <v>0</v>
      </c>
      <c r="R719" s="110"/>
      <c r="S719" s="110" t="s">
        <v>130</v>
      </c>
      <c r="T719" s="110" t="s">
        <v>183</v>
      </c>
      <c r="U719" s="110">
        <v>0</v>
      </c>
      <c r="V719" s="110">
        <v>0</v>
      </c>
      <c r="W719" s="110"/>
      <c r="X719" s="110" t="s">
        <v>646</v>
      </c>
      <c r="Y719" s="110" t="s">
        <v>133</v>
      </c>
      <c r="Z719" s="104"/>
      <c r="AA719" s="104"/>
      <c r="AB719" s="104"/>
      <c r="AC719" s="104"/>
      <c r="AD719" s="104"/>
      <c r="AE719" s="104"/>
      <c r="AF719" s="104"/>
      <c r="AG719" s="104" t="s">
        <v>647</v>
      </c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</row>
    <row r="720" spans="1:60" ht="22.5" customHeight="1" outlineLevel="1">
      <c r="A720" s="107"/>
      <c r="B720" s="108"/>
      <c r="C720" s="182" t="s">
        <v>663</v>
      </c>
      <c r="D720" s="182"/>
      <c r="E720" s="182"/>
      <c r="F720" s="182"/>
      <c r="G720" s="182"/>
      <c r="H720" s="110"/>
      <c r="I720" s="110"/>
      <c r="J720" s="110"/>
      <c r="K720" s="110"/>
      <c r="L720" s="110"/>
      <c r="M720" s="110"/>
      <c r="N720" s="109"/>
      <c r="O720" s="109"/>
      <c r="P720" s="109"/>
      <c r="Q720" s="109"/>
      <c r="R720" s="110"/>
      <c r="S720" s="110"/>
      <c r="T720" s="110"/>
      <c r="U720" s="110"/>
      <c r="V720" s="110"/>
      <c r="W720" s="110"/>
      <c r="X720" s="110"/>
      <c r="Y720" s="110"/>
      <c r="Z720" s="104"/>
      <c r="AA720" s="104"/>
      <c r="AB720" s="104"/>
      <c r="AC720" s="104"/>
      <c r="AD720" s="104"/>
      <c r="AE720" s="104"/>
      <c r="AF720" s="104"/>
      <c r="AG720" s="104" t="s">
        <v>166</v>
      </c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15" t="str">
        <f>C720</f>
        <v>Zaměření a vytýčení stávajících inženýrských sítí v místě stavby z hlediska jejich ochrany při provádění stavby.</v>
      </c>
      <c r="BB720" s="104"/>
      <c r="BC720" s="104"/>
      <c r="BD720" s="104"/>
      <c r="BE720" s="104"/>
      <c r="BF720" s="104"/>
      <c r="BG720" s="104"/>
      <c r="BH720" s="104"/>
    </row>
    <row r="721" spans="1:60">
      <c r="A721" s="153" t="s">
        <v>125</v>
      </c>
      <c r="B721" s="154" t="s">
        <v>98</v>
      </c>
      <c r="C721" s="155" t="s">
        <v>24</v>
      </c>
      <c r="D721" s="156"/>
      <c r="E721" s="157"/>
      <c r="F721" s="158"/>
      <c r="G721" s="159">
        <f>SUM(G722:G732)</f>
        <v>0</v>
      </c>
      <c r="H721" s="114"/>
      <c r="I721" s="114">
        <v>0</v>
      </c>
      <c r="J721" s="114"/>
      <c r="K721" s="114">
        <v>1044132.5</v>
      </c>
      <c r="L721" s="114"/>
      <c r="M721" s="114"/>
      <c r="N721" s="113"/>
      <c r="O721" s="113"/>
      <c r="P721" s="113"/>
      <c r="Q721" s="113"/>
      <c r="R721" s="114"/>
      <c r="S721" s="114"/>
      <c r="T721" s="114"/>
      <c r="U721" s="114"/>
      <c r="V721" s="114"/>
      <c r="W721" s="114"/>
      <c r="X721" s="114"/>
      <c r="Y721" s="114"/>
      <c r="AG721" t="s">
        <v>126</v>
      </c>
    </row>
    <row r="722" spans="1:60">
      <c r="A722" s="167">
        <v>159</v>
      </c>
      <c r="B722" s="168" t="s">
        <v>664</v>
      </c>
      <c r="C722" s="169" t="s">
        <v>665</v>
      </c>
      <c r="D722" s="170" t="s">
        <v>645</v>
      </c>
      <c r="E722" s="171">
        <v>1</v>
      </c>
      <c r="F722" s="347"/>
      <c r="G722" s="172">
        <f>F722*E722</f>
        <v>0</v>
      </c>
      <c r="H722" s="110">
        <v>0</v>
      </c>
      <c r="I722" s="110">
        <v>0</v>
      </c>
      <c r="J722" s="110">
        <v>94826.5</v>
      </c>
      <c r="K722" s="110">
        <v>94826.5</v>
      </c>
      <c r="L722" s="110">
        <v>21</v>
      </c>
      <c r="M722" s="110">
        <v>114740.065</v>
      </c>
      <c r="N722" s="109">
        <v>0</v>
      </c>
      <c r="O722" s="109">
        <v>0</v>
      </c>
      <c r="P722" s="109">
        <v>0</v>
      </c>
      <c r="Q722" s="109">
        <v>0</v>
      </c>
      <c r="R722" s="110"/>
      <c r="S722" s="110" t="s">
        <v>130</v>
      </c>
      <c r="T722" s="110" t="s">
        <v>183</v>
      </c>
      <c r="U722" s="110">
        <v>0</v>
      </c>
      <c r="V722" s="110">
        <v>0</v>
      </c>
      <c r="W722" s="110"/>
      <c r="X722" s="110" t="s">
        <v>646</v>
      </c>
      <c r="Y722" s="110" t="s">
        <v>133</v>
      </c>
      <c r="Z722" s="104"/>
      <c r="AA722" s="104"/>
      <c r="AB722" s="104"/>
      <c r="AC722" s="104"/>
      <c r="AD722" s="104"/>
      <c r="AE722" s="104"/>
      <c r="AF722" s="104"/>
      <c r="AG722" s="104" t="s">
        <v>666</v>
      </c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</row>
    <row r="723" spans="1:60" ht="56.25" customHeight="1" outlineLevel="1">
      <c r="A723" s="107"/>
      <c r="B723" s="108"/>
      <c r="C723" s="182" t="s">
        <v>667</v>
      </c>
      <c r="D723" s="182"/>
      <c r="E723" s="182"/>
      <c r="F723" s="182"/>
      <c r="G723" s="182"/>
      <c r="H723" s="110"/>
      <c r="I723" s="110"/>
      <c r="J723" s="110"/>
      <c r="K723" s="110"/>
      <c r="L723" s="110"/>
      <c r="M723" s="110"/>
      <c r="N723" s="109"/>
      <c r="O723" s="109"/>
      <c r="P723" s="109"/>
      <c r="Q723" s="109"/>
      <c r="R723" s="110"/>
      <c r="S723" s="110"/>
      <c r="T723" s="110"/>
      <c r="U723" s="110"/>
      <c r="V723" s="110"/>
      <c r="W723" s="110"/>
      <c r="X723" s="110"/>
      <c r="Y723" s="110"/>
      <c r="Z723" s="104"/>
      <c r="AA723" s="104"/>
      <c r="AB723" s="104"/>
      <c r="AC723" s="104"/>
      <c r="AD723" s="104"/>
      <c r="AE723" s="104"/>
      <c r="AF723" s="104"/>
      <c r="AG723" s="104" t="s">
        <v>166</v>
      </c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15" t="str">
        <f>C723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723" s="104"/>
      <c r="BC723" s="104"/>
      <c r="BD723" s="104"/>
      <c r="BE723" s="104"/>
      <c r="BF723" s="104"/>
      <c r="BG723" s="104"/>
      <c r="BH723" s="104"/>
    </row>
    <row r="724" spans="1:60">
      <c r="A724" s="167">
        <v>160</v>
      </c>
      <c r="B724" s="168" t="s">
        <v>668</v>
      </c>
      <c r="C724" s="169" t="s">
        <v>669</v>
      </c>
      <c r="D724" s="170" t="s">
        <v>645</v>
      </c>
      <c r="E724" s="171">
        <v>1</v>
      </c>
      <c r="F724" s="347"/>
      <c r="G724" s="172">
        <f>F724*E724</f>
        <v>0</v>
      </c>
      <c r="H724" s="110">
        <v>0</v>
      </c>
      <c r="I724" s="110">
        <v>0</v>
      </c>
      <c r="J724" s="110">
        <v>100000</v>
      </c>
      <c r="K724" s="110">
        <v>100000</v>
      </c>
      <c r="L724" s="110">
        <v>21</v>
      </c>
      <c r="M724" s="110">
        <v>121000</v>
      </c>
      <c r="N724" s="109">
        <v>0</v>
      </c>
      <c r="O724" s="109">
        <v>0</v>
      </c>
      <c r="P724" s="109">
        <v>0</v>
      </c>
      <c r="Q724" s="109">
        <v>0</v>
      </c>
      <c r="R724" s="110"/>
      <c r="S724" s="110" t="s">
        <v>130</v>
      </c>
      <c r="T724" s="110" t="s">
        <v>183</v>
      </c>
      <c r="U724" s="110">
        <v>0</v>
      </c>
      <c r="V724" s="110">
        <v>0</v>
      </c>
      <c r="W724" s="110"/>
      <c r="X724" s="110" t="s">
        <v>646</v>
      </c>
      <c r="Y724" s="110" t="s">
        <v>133</v>
      </c>
      <c r="Z724" s="104"/>
      <c r="AA724" s="104"/>
      <c r="AB724" s="104"/>
      <c r="AC724" s="104"/>
      <c r="AD724" s="104"/>
      <c r="AE724" s="104"/>
      <c r="AF724" s="104"/>
      <c r="AG724" s="104" t="s">
        <v>647</v>
      </c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</row>
    <row r="725" spans="1:60" ht="22.5" customHeight="1" outlineLevel="1">
      <c r="A725" s="107"/>
      <c r="B725" s="108"/>
      <c r="C725" s="182" t="s">
        <v>670</v>
      </c>
      <c r="D725" s="182"/>
      <c r="E725" s="182"/>
      <c r="F725" s="182"/>
      <c r="G725" s="182"/>
      <c r="H725" s="110"/>
      <c r="I725" s="110"/>
      <c r="J725" s="110"/>
      <c r="K725" s="110"/>
      <c r="L725" s="110"/>
      <c r="M725" s="110"/>
      <c r="N725" s="109"/>
      <c r="O725" s="109"/>
      <c r="P725" s="109"/>
      <c r="Q725" s="109"/>
      <c r="R725" s="110"/>
      <c r="S725" s="110"/>
      <c r="T725" s="110"/>
      <c r="U725" s="110"/>
      <c r="V725" s="110"/>
      <c r="W725" s="110"/>
      <c r="X725" s="110"/>
      <c r="Y725" s="110"/>
      <c r="Z725" s="104"/>
      <c r="AA725" s="104"/>
      <c r="AB725" s="104"/>
      <c r="AC725" s="104"/>
      <c r="AD725" s="104"/>
      <c r="AE725" s="104"/>
      <c r="AF725" s="104"/>
      <c r="AG725" s="104" t="s">
        <v>166</v>
      </c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15" t="str">
        <f>C725</f>
        <v>Náklady spojené s povinným pojištěním dodavatele nebo stavebního díla či jeho části, v rozsahu obchodních podmínek.</v>
      </c>
      <c r="BB725" s="104"/>
      <c r="BC725" s="104"/>
      <c r="BD725" s="104"/>
      <c r="BE725" s="104"/>
      <c r="BF725" s="104"/>
      <c r="BG725" s="104"/>
      <c r="BH725" s="104"/>
    </row>
    <row r="726" spans="1:60">
      <c r="A726" s="167">
        <v>161</v>
      </c>
      <c r="B726" s="168" t="s">
        <v>671</v>
      </c>
      <c r="C726" s="169" t="s">
        <v>672</v>
      </c>
      <c r="D726" s="170" t="s">
        <v>645</v>
      </c>
      <c r="E726" s="171">
        <v>1</v>
      </c>
      <c r="F726" s="347"/>
      <c r="G726" s="172">
        <f>F726*E726</f>
        <v>0</v>
      </c>
      <c r="H726" s="110">
        <v>0</v>
      </c>
      <c r="I726" s="110">
        <v>0</v>
      </c>
      <c r="J726" s="110">
        <v>100000</v>
      </c>
      <c r="K726" s="110">
        <v>100000</v>
      </c>
      <c r="L726" s="110">
        <v>21</v>
      </c>
      <c r="M726" s="110">
        <v>121000</v>
      </c>
      <c r="N726" s="109">
        <v>0</v>
      </c>
      <c r="O726" s="109">
        <v>0</v>
      </c>
      <c r="P726" s="109">
        <v>0</v>
      </c>
      <c r="Q726" s="109">
        <v>0</v>
      </c>
      <c r="R726" s="110"/>
      <c r="S726" s="110" t="s">
        <v>130</v>
      </c>
      <c r="T726" s="110" t="s">
        <v>183</v>
      </c>
      <c r="U726" s="110">
        <v>0</v>
      </c>
      <c r="V726" s="110">
        <v>0</v>
      </c>
      <c r="W726" s="110"/>
      <c r="X726" s="110" t="s">
        <v>646</v>
      </c>
      <c r="Y726" s="110" t="s">
        <v>133</v>
      </c>
      <c r="Z726" s="104"/>
      <c r="AA726" s="104"/>
      <c r="AB726" s="104"/>
      <c r="AC726" s="104"/>
      <c r="AD726" s="104"/>
      <c r="AE726" s="104"/>
      <c r="AF726" s="104"/>
      <c r="AG726" s="104" t="s">
        <v>647</v>
      </c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</row>
    <row r="727" spans="1:60" ht="22.5" customHeight="1" outlineLevel="1">
      <c r="A727" s="107"/>
      <c r="B727" s="108"/>
      <c r="C727" s="182" t="s">
        <v>673</v>
      </c>
      <c r="D727" s="182"/>
      <c r="E727" s="182"/>
      <c r="F727" s="182"/>
      <c r="G727" s="182"/>
      <c r="H727" s="110"/>
      <c r="I727" s="110"/>
      <c r="J727" s="110"/>
      <c r="K727" s="110"/>
      <c r="L727" s="110"/>
      <c r="M727" s="110"/>
      <c r="N727" s="109"/>
      <c r="O727" s="109"/>
      <c r="P727" s="109"/>
      <c r="Q727" s="109"/>
      <c r="R727" s="110"/>
      <c r="S727" s="110"/>
      <c r="T727" s="110"/>
      <c r="U727" s="110"/>
      <c r="V727" s="110"/>
      <c r="W727" s="110"/>
      <c r="X727" s="110"/>
      <c r="Y727" s="110"/>
      <c r="Z727" s="104"/>
      <c r="AA727" s="104"/>
      <c r="AB727" s="104"/>
      <c r="AC727" s="104"/>
      <c r="AD727" s="104"/>
      <c r="AE727" s="104"/>
      <c r="AF727" s="104"/>
      <c r="AG727" s="104" t="s">
        <v>166</v>
      </c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15" t="str">
        <f>C727</f>
        <v>Náklady zhotovitele spojené se zabezpečením a poskytnutím zajišťovacích bankovních záruk, pokud je zadavatel požaduje v obchodních podmínkách.</v>
      </c>
      <c r="BB727" s="104"/>
      <c r="BC727" s="104"/>
      <c r="BD727" s="104"/>
      <c r="BE727" s="104"/>
      <c r="BF727" s="104"/>
      <c r="BG727" s="104"/>
      <c r="BH727" s="104"/>
    </row>
    <row r="728" spans="1:60" ht="22.5">
      <c r="A728" s="167">
        <v>162</v>
      </c>
      <c r="B728" s="168" t="s">
        <v>674</v>
      </c>
      <c r="C728" s="169" t="s">
        <v>675</v>
      </c>
      <c r="D728" s="170" t="s">
        <v>645</v>
      </c>
      <c r="E728" s="171">
        <v>1</v>
      </c>
      <c r="F728" s="347"/>
      <c r="G728" s="172">
        <f>F728*E728</f>
        <v>0</v>
      </c>
      <c r="H728" s="110">
        <v>0</v>
      </c>
      <c r="I728" s="110">
        <v>0</v>
      </c>
      <c r="J728" s="110">
        <v>130000</v>
      </c>
      <c r="K728" s="110">
        <v>130000</v>
      </c>
      <c r="L728" s="110">
        <v>21</v>
      </c>
      <c r="M728" s="110">
        <v>157300</v>
      </c>
      <c r="N728" s="109">
        <v>0</v>
      </c>
      <c r="O728" s="109">
        <v>0</v>
      </c>
      <c r="P728" s="109">
        <v>0</v>
      </c>
      <c r="Q728" s="109">
        <v>0</v>
      </c>
      <c r="R728" s="110"/>
      <c r="S728" s="110" t="s">
        <v>130</v>
      </c>
      <c r="T728" s="110" t="s">
        <v>183</v>
      </c>
      <c r="U728" s="110">
        <v>0</v>
      </c>
      <c r="V728" s="110">
        <v>0</v>
      </c>
      <c r="W728" s="110"/>
      <c r="X728" s="110" t="s">
        <v>646</v>
      </c>
      <c r="Y728" s="110" t="s">
        <v>133</v>
      </c>
      <c r="Z728" s="104"/>
      <c r="AA728" s="104"/>
      <c r="AB728" s="104"/>
      <c r="AC728" s="104"/>
      <c r="AD728" s="104"/>
      <c r="AE728" s="104"/>
      <c r="AF728" s="104"/>
      <c r="AG728" s="104" t="s">
        <v>647</v>
      </c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</row>
    <row r="729" spans="1:60" ht="12.75" customHeight="1" outlineLevel="1">
      <c r="A729" s="107"/>
      <c r="B729" s="108"/>
      <c r="C729" s="182" t="s">
        <v>676</v>
      </c>
      <c r="D729" s="182"/>
      <c r="E729" s="182"/>
      <c r="F729" s="182"/>
      <c r="G729" s="182"/>
      <c r="H729" s="110"/>
      <c r="I729" s="110"/>
      <c r="J729" s="110"/>
      <c r="K729" s="110"/>
      <c r="L729" s="110"/>
      <c r="M729" s="110"/>
      <c r="N729" s="109"/>
      <c r="O729" s="109"/>
      <c r="P729" s="109"/>
      <c r="Q729" s="109"/>
      <c r="R729" s="110"/>
      <c r="S729" s="110"/>
      <c r="T729" s="110"/>
      <c r="U729" s="110"/>
      <c r="V729" s="110"/>
      <c r="W729" s="110"/>
      <c r="X729" s="110"/>
      <c r="Y729" s="110"/>
      <c r="Z729" s="104"/>
      <c r="AA729" s="104"/>
      <c r="AB729" s="104"/>
      <c r="AC729" s="104"/>
      <c r="AD729" s="104"/>
      <c r="AE729" s="104"/>
      <c r="AF729" s="104"/>
      <c r="AG729" s="104" t="s">
        <v>166</v>
      </c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</row>
    <row r="730" spans="1:60">
      <c r="A730" s="167">
        <v>163</v>
      </c>
      <c r="B730" s="168" t="s">
        <v>1472</v>
      </c>
      <c r="C730" s="169" t="s">
        <v>1473</v>
      </c>
      <c r="D730" s="170" t="s">
        <v>645</v>
      </c>
      <c r="E730" s="171">
        <v>1</v>
      </c>
      <c r="F730" s="347"/>
      <c r="G730" s="172">
        <f>F730*E730</f>
        <v>0</v>
      </c>
      <c r="H730" s="110">
        <v>0</v>
      </c>
      <c r="I730" s="110">
        <v>0</v>
      </c>
      <c r="J730" s="110">
        <v>100000</v>
      </c>
      <c r="K730" s="110">
        <v>100000</v>
      </c>
      <c r="L730" s="110">
        <v>21</v>
      </c>
      <c r="M730" s="110">
        <v>121000</v>
      </c>
      <c r="N730" s="109">
        <v>0</v>
      </c>
      <c r="O730" s="109">
        <v>0</v>
      </c>
      <c r="P730" s="109">
        <v>0</v>
      </c>
      <c r="Q730" s="109">
        <v>0</v>
      </c>
      <c r="R730" s="110"/>
      <c r="S730" s="110" t="s">
        <v>130</v>
      </c>
      <c r="T730" s="110" t="s">
        <v>183</v>
      </c>
      <c r="U730" s="110">
        <v>0</v>
      </c>
      <c r="V730" s="110">
        <v>0</v>
      </c>
      <c r="W730" s="110"/>
      <c r="X730" s="110" t="s">
        <v>646</v>
      </c>
      <c r="Y730" s="110" t="s">
        <v>133</v>
      </c>
      <c r="Z730" s="104"/>
      <c r="AA730" s="104"/>
      <c r="AB730" s="104"/>
      <c r="AC730" s="104"/>
      <c r="AD730" s="104"/>
      <c r="AE730" s="104"/>
      <c r="AF730" s="104"/>
      <c r="AG730" s="104" t="s">
        <v>647</v>
      </c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</row>
    <row r="731" spans="1:60" ht="12.75" customHeight="1" outlineLevel="1">
      <c r="A731" s="107"/>
      <c r="B731" s="108"/>
      <c r="C731" s="182" t="s">
        <v>1474</v>
      </c>
      <c r="D731" s="182"/>
      <c r="E731" s="182"/>
      <c r="F731" s="182"/>
      <c r="G731" s="182"/>
      <c r="H731" s="110"/>
      <c r="I731" s="110"/>
      <c r="J731" s="110"/>
      <c r="K731" s="110"/>
      <c r="L731" s="110"/>
      <c r="M731" s="110"/>
      <c r="N731" s="109"/>
      <c r="O731" s="109"/>
      <c r="P731" s="109"/>
      <c r="Q731" s="109"/>
      <c r="R731" s="110"/>
      <c r="S731" s="110"/>
      <c r="T731" s="110"/>
      <c r="U731" s="110"/>
      <c r="V731" s="110"/>
      <c r="W731" s="110"/>
      <c r="X731" s="110"/>
      <c r="Y731" s="110"/>
      <c r="Z731" s="104"/>
      <c r="AA731" s="104"/>
      <c r="AB731" s="104"/>
      <c r="AC731" s="104"/>
      <c r="AD731" s="104"/>
      <c r="AE731" s="104"/>
      <c r="AF731" s="104"/>
      <c r="AG731" s="104" t="s">
        <v>166</v>
      </c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</row>
    <row r="732" spans="1:60">
      <c r="A732" s="167">
        <v>164</v>
      </c>
      <c r="B732" s="168" t="s">
        <v>677</v>
      </c>
      <c r="C732" s="169" t="s">
        <v>678</v>
      </c>
      <c r="D732" s="170" t="s">
        <v>645</v>
      </c>
      <c r="E732" s="171">
        <v>1</v>
      </c>
      <c r="F732" s="347"/>
      <c r="G732" s="172">
        <f>F732*E732</f>
        <v>0</v>
      </c>
      <c r="H732" s="110">
        <v>0</v>
      </c>
      <c r="I732" s="110">
        <v>0</v>
      </c>
      <c r="J732" s="110">
        <v>140000</v>
      </c>
      <c r="K732" s="110">
        <v>140000</v>
      </c>
      <c r="L732" s="110">
        <v>21</v>
      </c>
      <c r="M732" s="110">
        <v>169400</v>
      </c>
      <c r="N732" s="109">
        <v>0</v>
      </c>
      <c r="O732" s="109">
        <v>0</v>
      </c>
      <c r="P732" s="109">
        <v>0</v>
      </c>
      <c r="Q732" s="109">
        <v>0</v>
      </c>
      <c r="R732" s="110"/>
      <c r="S732" s="110" t="s">
        <v>130</v>
      </c>
      <c r="T732" s="110" t="s">
        <v>183</v>
      </c>
      <c r="U732" s="110">
        <v>0</v>
      </c>
      <c r="V732" s="110">
        <v>0</v>
      </c>
      <c r="W732" s="110"/>
      <c r="X732" s="110" t="s">
        <v>646</v>
      </c>
      <c r="Y732" s="110" t="s">
        <v>133</v>
      </c>
      <c r="Z732" s="104"/>
      <c r="AA732" s="104"/>
      <c r="AB732" s="104"/>
      <c r="AC732" s="104"/>
      <c r="AD732" s="104"/>
      <c r="AE732" s="104"/>
      <c r="AF732" s="104"/>
      <c r="AG732" s="104" t="s">
        <v>647</v>
      </c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</row>
    <row r="733" spans="1:60" ht="45" customHeight="1" outlineLevel="1">
      <c r="A733" s="107"/>
      <c r="B733" s="108"/>
      <c r="C733" s="182" t="s">
        <v>679</v>
      </c>
      <c r="D733" s="182"/>
      <c r="E733" s="182"/>
      <c r="F733" s="182"/>
      <c r="G733" s="182"/>
      <c r="H733" s="110"/>
      <c r="I733" s="110"/>
      <c r="J733" s="110"/>
      <c r="K733" s="110"/>
      <c r="L733" s="110"/>
      <c r="M733" s="110"/>
      <c r="N733" s="109"/>
      <c r="O733" s="109"/>
      <c r="P733" s="109"/>
      <c r="Q733" s="109"/>
      <c r="R733" s="110"/>
      <c r="S733" s="110"/>
      <c r="T733" s="110"/>
      <c r="U733" s="110"/>
      <c r="V733" s="110"/>
      <c r="W733" s="110"/>
      <c r="X733" s="110"/>
      <c r="Y733" s="110"/>
      <c r="Z733" s="104"/>
      <c r="AA733" s="104"/>
      <c r="AB733" s="104"/>
      <c r="AC733" s="104"/>
      <c r="AD733" s="104"/>
      <c r="AE733" s="104"/>
      <c r="AF733" s="104"/>
      <c r="AG733" s="104" t="s">
        <v>166</v>
      </c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15" t="str">
        <f>C733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řád).Náklady na průběžný, pravidelný úklid staveniště</v>
      </c>
      <c r="BB733" s="104"/>
      <c r="BC733" s="104"/>
      <c r="BD733" s="104"/>
      <c r="BE733" s="104"/>
      <c r="BF733" s="104"/>
      <c r="BG733" s="104"/>
      <c r="BH733" s="104"/>
    </row>
    <row r="734" spans="1:60">
      <c r="A734" s="3"/>
      <c r="B734" s="4"/>
      <c r="C734" s="117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AE734">
        <v>15</v>
      </c>
      <c r="AF734">
        <v>21</v>
      </c>
      <c r="AG734" t="s">
        <v>111</v>
      </c>
    </row>
    <row r="735" spans="1:60">
      <c r="A735" s="153"/>
      <c r="B735" s="154"/>
      <c r="C735" s="155" t="s">
        <v>25</v>
      </c>
      <c r="D735" s="156"/>
      <c r="E735" s="157"/>
      <c r="F735" s="158"/>
      <c r="G735" s="159">
        <f>G721+G708+G692+G690+G682+G678+G641+G617+G600+G460+G414+G381+G377+G374+G365+G363+G210+G208+G188+G180+G87+G57+G54+G39+G15+G8</f>
        <v>0</v>
      </c>
      <c r="H735" s="114"/>
      <c r="I735" s="114">
        <v>0</v>
      </c>
      <c r="J735" s="114"/>
      <c r="K735" s="114">
        <v>1044132.5</v>
      </c>
      <c r="L735" s="114"/>
      <c r="M735" s="114"/>
      <c r="N735" s="113"/>
      <c r="O735" s="113"/>
      <c r="P735" s="113"/>
      <c r="Q735" s="113"/>
      <c r="R735" s="114"/>
      <c r="S735" s="114"/>
      <c r="T735" s="114"/>
      <c r="U735" s="114"/>
      <c r="V735" s="114"/>
      <c r="W735" s="114"/>
      <c r="X735" s="114"/>
      <c r="Y735" s="114"/>
      <c r="AG735" t="s">
        <v>126</v>
      </c>
    </row>
    <row r="736" spans="1:60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</sheetData>
  <protectedRanges>
    <protectedRange sqref="F9:F732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7D6A-80F4-4AC7-80D0-FC0A7B74567C}">
  <sheetPr>
    <outlinePr summaryBelow="0"/>
  </sheetPr>
  <dimension ref="A1:BH4998"/>
  <sheetViews>
    <sheetView zoomScaleNormal="100" workbookViewId="0">
      <pane ySplit="7" topLeftCell="A8" activePane="bottomLeft" state="frozen"/>
      <selection activeCell="F29" sqref="F29"/>
      <selection pane="bottomLeft" activeCell="F12" sqref="F12"/>
    </sheetView>
  </sheetViews>
  <sheetFormatPr defaultRowHeight="12.75" outlineLevelRow="2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144" t="s">
        <v>7</v>
      </c>
      <c r="B2" s="145" t="s">
        <v>35</v>
      </c>
      <c r="C2" s="509" t="s">
        <v>36</v>
      </c>
      <c r="D2" s="510"/>
      <c r="E2" s="510"/>
      <c r="F2" s="510"/>
      <c r="G2" s="511"/>
      <c r="AG2" t="s">
        <v>100</v>
      </c>
    </row>
    <row r="3" spans="1:60" ht="24.95" customHeight="1">
      <c r="A3" s="144" t="s">
        <v>8</v>
      </c>
      <c r="B3" s="145" t="s">
        <v>37</v>
      </c>
      <c r="C3" s="509" t="s">
        <v>38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146" t="s">
        <v>9</v>
      </c>
      <c r="B4" s="147" t="s">
        <v>39</v>
      </c>
      <c r="C4" s="512" t="s">
        <v>40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460939.05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167">
        <v>1</v>
      </c>
      <c r="B9" s="168" t="s">
        <v>289</v>
      </c>
      <c r="C9" s="169" t="s">
        <v>290</v>
      </c>
      <c r="D9" s="170" t="s">
        <v>164</v>
      </c>
      <c r="E9" s="171">
        <v>1435.5</v>
      </c>
      <c r="F9" s="347"/>
      <c r="G9" s="172">
        <f>F9*E9</f>
        <v>0</v>
      </c>
      <c r="H9" s="110">
        <v>0</v>
      </c>
      <c r="I9" s="110">
        <v>0</v>
      </c>
      <c r="J9" s="110">
        <v>79.8</v>
      </c>
      <c r="K9" s="110">
        <v>114552.9</v>
      </c>
      <c r="L9" s="110">
        <v>21</v>
      </c>
      <c r="M9" s="110">
        <v>138609.00899999999</v>
      </c>
      <c r="N9" s="109">
        <v>1.8380000000000001E-2</v>
      </c>
      <c r="O9" s="109">
        <v>26.38449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176.56649999999999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292</v>
      </c>
      <c r="D11" s="111"/>
      <c r="E11" s="112">
        <v>1435.5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7">
        <v>2</v>
      </c>
      <c r="B12" s="168" t="s">
        <v>295</v>
      </c>
      <c r="C12" s="169" t="s">
        <v>296</v>
      </c>
      <c r="D12" s="170" t="s">
        <v>164</v>
      </c>
      <c r="E12" s="171">
        <v>4306.5</v>
      </c>
      <c r="F12" s="347"/>
      <c r="G12" s="172">
        <f>F12*E12</f>
        <v>0</v>
      </c>
      <c r="H12" s="110">
        <v>0</v>
      </c>
      <c r="I12" s="110">
        <v>0</v>
      </c>
      <c r="J12" s="110">
        <v>57.3</v>
      </c>
      <c r="K12" s="110">
        <v>246762.44999999998</v>
      </c>
      <c r="L12" s="110">
        <v>21</v>
      </c>
      <c r="M12" s="110">
        <v>298582.56450000004</v>
      </c>
      <c r="N12" s="109">
        <v>8.1999999999999998E-4</v>
      </c>
      <c r="O12" s="109">
        <v>3.5313300000000001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25.839000000000002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681</v>
      </c>
      <c r="D13" s="111"/>
      <c r="E13" s="112">
        <v>4306.5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167">
        <v>3</v>
      </c>
      <c r="B14" s="168" t="s">
        <v>297</v>
      </c>
      <c r="C14" s="169" t="s">
        <v>298</v>
      </c>
      <c r="D14" s="170" t="s">
        <v>164</v>
      </c>
      <c r="E14" s="171">
        <v>1435.5</v>
      </c>
      <c r="F14" s="347"/>
      <c r="G14" s="172">
        <f>F14*E14</f>
        <v>0</v>
      </c>
      <c r="H14" s="110">
        <v>0</v>
      </c>
      <c r="I14" s="110">
        <v>0</v>
      </c>
      <c r="J14" s="110">
        <v>69.400000000000006</v>
      </c>
      <c r="K14" s="110">
        <v>99623.700000000012</v>
      </c>
      <c r="L14" s="110">
        <v>21</v>
      </c>
      <c r="M14" s="110">
        <v>120544.677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150.72749999999999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682</v>
      </c>
      <c r="D15" s="111"/>
      <c r="E15" s="112">
        <v>1435.5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10979.11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29.91582</v>
      </c>
      <c r="F17" s="348"/>
      <c r="G17" s="172">
        <f>F17*E17</f>
        <v>0</v>
      </c>
      <c r="H17" s="110">
        <v>0</v>
      </c>
      <c r="I17" s="110">
        <v>0</v>
      </c>
      <c r="J17" s="110">
        <v>367</v>
      </c>
      <c r="K17" s="110">
        <v>10979.105939999999</v>
      </c>
      <c r="L17" s="110">
        <v>21</v>
      </c>
      <c r="M17" s="110">
        <v>13284.723100000001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9.4833149399999996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9412.1299999999992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167">
        <v>5</v>
      </c>
      <c r="B19" s="168" t="s">
        <v>683</v>
      </c>
      <c r="C19" s="169" t="s">
        <v>684</v>
      </c>
      <c r="D19" s="170" t="s">
        <v>164</v>
      </c>
      <c r="E19" s="171">
        <v>468.26499999999999</v>
      </c>
      <c r="F19" s="347"/>
      <c r="G19" s="172">
        <f>F19*E19</f>
        <v>0</v>
      </c>
      <c r="H19" s="110">
        <v>0</v>
      </c>
      <c r="I19" s="110">
        <v>0</v>
      </c>
      <c r="J19" s="110">
        <v>20.100000000000001</v>
      </c>
      <c r="K19" s="110">
        <v>9412.1265000000003</v>
      </c>
      <c r="L19" s="110">
        <v>21</v>
      </c>
      <c r="M19" s="110">
        <v>11388.677299999999</v>
      </c>
      <c r="N19" s="109">
        <v>0</v>
      </c>
      <c r="O19" s="109">
        <v>0</v>
      </c>
      <c r="P19" s="109">
        <v>5.2399999999999999E-3</v>
      </c>
      <c r="Q19" s="109">
        <v>2.4537085999999997</v>
      </c>
      <c r="R19" s="110"/>
      <c r="S19" s="110" t="s">
        <v>130</v>
      </c>
      <c r="T19" s="110" t="s">
        <v>131</v>
      </c>
      <c r="U19" s="110">
        <v>4.2000000000000003E-2</v>
      </c>
      <c r="V19" s="110">
        <v>19.66713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685</v>
      </c>
      <c r="D20" s="111"/>
      <c r="E20" s="112">
        <v>468.26499999999999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129999.64</v>
      </c>
      <c r="J21" s="114"/>
      <c r="K21" s="114">
        <v>407229.63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>
      <c r="A22" s="167">
        <v>6</v>
      </c>
      <c r="B22" s="168" t="s">
        <v>686</v>
      </c>
      <c r="C22" s="169" t="s">
        <v>687</v>
      </c>
      <c r="D22" s="170" t="s">
        <v>164</v>
      </c>
      <c r="E22" s="171">
        <v>468.26499999999999</v>
      </c>
      <c r="F22" s="347"/>
      <c r="G22" s="172">
        <f>F22*E22</f>
        <v>0</v>
      </c>
      <c r="H22" s="110">
        <v>0</v>
      </c>
      <c r="I22" s="110">
        <v>0</v>
      </c>
      <c r="J22" s="110">
        <v>47.5</v>
      </c>
      <c r="K22" s="110">
        <v>22242.587499999998</v>
      </c>
      <c r="L22" s="110">
        <v>21</v>
      </c>
      <c r="M22" s="110">
        <v>26913.533899999999</v>
      </c>
      <c r="N22" s="109">
        <v>0</v>
      </c>
      <c r="O22" s="109">
        <v>0</v>
      </c>
      <c r="P22" s="109">
        <v>1.4999999999999999E-2</v>
      </c>
      <c r="Q22" s="109">
        <v>7.0239749999999992</v>
      </c>
      <c r="R22" s="110"/>
      <c r="S22" s="110" t="s">
        <v>130</v>
      </c>
      <c r="T22" s="110" t="s">
        <v>131</v>
      </c>
      <c r="U22" s="110">
        <v>0.09</v>
      </c>
      <c r="V22" s="110">
        <v>42.14385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685</v>
      </c>
      <c r="D23" s="111"/>
      <c r="E23" s="112">
        <v>468.26499999999999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167">
        <v>7</v>
      </c>
      <c r="B24" s="168" t="s">
        <v>688</v>
      </c>
      <c r="C24" s="169" t="s">
        <v>689</v>
      </c>
      <c r="D24" s="170" t="s">
        <v>164</v>
      </c>
      <c r="E24" s="171">
        <v>468.26499999999999</v>
      </c>
      <c r="F24" s="347"/>
      <c r="G24" s="172">
        <f>F24*E24</f>
        <v>0</v>
      </c>
      <c r="H24" s="110">
        <v>0</v>
      </c>
      <c r="I24" s="110">
        <v>0</v>
      </c>
      <c r="J24" s="110">
        <v>343</v>
      </c>
      <c r="K24" s="110">
        <v>160614.89499999999</v>
      </c>
      <c r="L24" s="110">
        <v>21</v>
      </c>
      <c r="M24" s="110">
        <v>194344.02899999998</v>
      </c>
      <c r="N24" s="109">
        <v>1.452E-2</v>
      </c>
      <c r="O24" s="109">
        <v>6.7992077999999996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0.27</v>
      </c>
      <c r="V24" s="110">
        <v>126.43155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685</v>
      </c>
      <c r="D25" s="111"/>
      <c r="E25" s="112">
        <v>468.26499999999999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2.5">
      <c r="A26" s="167">
        <v>8</v>
      </c>
      <c r="B26" s="168" t="s">
        <v>690</v>
      </c>
      <c r="C26" s="169" t="s">
        <v>691</v>
      </c>
      <c r="D26" s="170" t="s">
        <v>164</v>
      </c>
      <c r="E26" s="171">
        <v>468.26499999999999</v>
      </c>
      <c r="F26" s="347"/>
      <c r="G26" s="172">
        <f>F26*E26</f>
        <v>0</v>
      </c>
      <c r="H26" s="110">
        <v>0</v>
      </c>
      <c r="I26" s="110">
        <v>0</v>
      </c>
      <c r="J26" s="110">
        <v>110</v>
      </c>
      <c r="K26" s="110">
        <v>51509.15</v>
      </c>
      <c r="L26" s="110">
        <v>21</v>
      </c>
      <c r="M26" s="110">
        <v>62326.071499999998</v>
      </c>
      <c r="N26" s="109">
        <v>1.5499999999999999E-3</v>
      </c>
      <c r="O26" s="109">
        <v>0.72581074999999995</v>
      </c>
      <c r="P26" s="109">
        <v>0</v>
      </c>
      <c r="Q26" s="109">
        <v>0</v>
      </c>
      <c r="R26" s="110"/>
      <c r="S26" s="110" t="s">
        <v>130</v>
      </c>
      <c r="T26" s="110" t="s">
        <v>131</v>
      </c>
      <c r="U26" s="110">
        <v>9.5000000000000001E-2</v>
      </c>
      <c r="V26" s="110">
        <v>44.485174999999998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685</v>
      </c>
      <c r="D27" s="111"/>
      <c r="E27" s="112">
        <v>468.26499999999999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2.5">
      <c r="A28" s="167">
        <v>9</v>
      </c>
      <c r="B28" s="168" t="s">
        <v>692</v>
      </c>
      <c r="C28" s="169" t="s">
        <v>693</v>
      </c>
      <c r="D28" s="170" t="s">
        <v>164</v>
      </c>
      <c r="E28" s="171">
        <v>468.26499999999999</v>
      </c>
      <c r="F28" s="347"/>
      <c r="G28" s="172">
        <f>F28*E28</f>
        <v>0</v>
      </c>
      <c r="H28" s="110">
        <v>0</v>
      </c>
      <c r="I28" s="110">
        <v>0</v>
      </c>
      <c r="J28" s="110">
        <v>313.5</v>
      </c>
      <c r="K28" s="110">
        <v>146801.07749999998</v>
      </c>
      <c r="L28" s="110">
        <v>21</v>
      </c>
      <c r="M28" s="110">
        <v>177629.30679999999</v>
      </c>
      <c r="N28" s="109">
        <v>1.426E-2</v>
      </c>
      <c r="O28" s="109">
        <v>6.6774588999999995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75.858930000000001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685</v>
      </c>
      <c r="D29" s="111"/>
      <c r="E29" s="112">
        <v>468.26499999999999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ht="22.5">
      <c r="A30" s="167">
        <v>10</v>
      </c>
      <c r="B30" s="168" t="s">
        <v>694</v>
      </c>
      <c r="C30" s="169" t="s">
        <v>695</v>
      </c>
      <c r="D30" s="170" t="s">
        <v>138</v>
      </c>
      <c r="E30" s="171">
        <v>5.5</v>
      </c>
      <c r="F30" s="347"/>
      <c r="G30" s="172">
        <f>F30*E30</f>
        <v>0</v>
      </c>
      <c r="H30" s="110">
        <v>129999.64</v>
      </c>
      <c r="I30" s="110">
        <v>129999.64</v>
      </c>
      <c r="J30" s="110">
        <v>0.36</v>
      </c>
      <c r="K30" s="110">
        <v>0.36</v>
      </c>
      <c r="L30" s="110">
        <v>21</v>
      </c>
      <c r="M30" s="110">
        <v>157300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 ht="22.5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14.20248</v>
      </c>
      <c r="F32" s="348"/>
      <c r="G32" s="172">
        <f>F32*E32</f>
        <v>0</v>
      </c>
      <c r="H32" s="110">
        <v>0</v>
      </c>
      <c r="I32" s="110">
        <v>0</v>
      </c>
      <c r="J32" s="110">
        <v>1835</v>
      </c>
      <c r="K32" s="110">
        <v>26061.550800000001</v>
      </c>
      <c r="L32" s="110">
        <v>21</v>
      </c>
      <c r="M32" s="110">
        <v>31534.4755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26.459220240000001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SUM(G34:G66)</f>
        <v>0</v>
      </c>
      <c r="H33" s="114"/>
      <c r="I33" s="114">
        <v>18903.37</v>
      </c>
      <c r="J33" s="114"/>
      <c r="K33" s="114">
        <v>1173194.3899999999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167">
        <v>12</v>
      </c>
      <c r="B34" s="168" t="s">
        <v>697</v>
      </c>
      <c r="C34" s="169" t="s">
        <v>698</v>
      </c>
      <c r="D34" s="170" t="s">
        <v>155</v>
      </c>
      <c r="E34" s="171">
        <v>82.48</v>
      </c>
      <c r="F34" s="347"/>
      <c r="G34" s="172">
        <f>F34*E34</f>
        <v>0</v>
      </c>
      <c r="H34" s="110">
        <v>0</v>
      </c>
      <c r="I34" s="110">
        <v>0</v>
      </c>
      <c r="J34" s="110">
        <v>40.4</v>
      </c>
      <c r="K34" s="110">
        <v>3332.192</v>
      </c>
      <c r="L34" s="110">
        <v>21</v>
      </c>
      <c r="M34" s="110">
        <v>4031.9499000000001</v>
      </c>
      <c r="N34" s="109">
        <v>0</v>
      </c>
      <c r="O34" s="109">
        <v>0</v>
      </c>
      <c r="P34" s="109">
        <v>3.8400000000000001E-3</v>
      </c>
      <c r="Q34" s="109">
        <v>0.31672320000000004</v>
      </c>
      <c r="R34" s="110"/>
      <c r="S34" s="110" t="s">
        <v>130</v>
      </c>
      <c r="T34" s="110" t="s">
        <v>131</v>
      </c>
      <c r="U34" s="110">
        <v>6.9000000000000006E-2</v>
      </c>
      <c r="V34" s="110">
        <v>5.6911200000000006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699</v>
      </c>
      <c r="D35" s="111"/>
      <c r="E35" s="112">
        <v>82.48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167">
        <v>13</v>
      </c>
      <c r="B36" s="168" t="s">
        <v>700</v>
      </c>
      <c r="C36" s="169" t="s">
        <v>701</v>
      </c>
      <c r="D36" s="170" t="s">
        <v>155</v>
      </c>
      <c r="E36" s="171">
        <v>82.48</v>
      </c>
      <c r="F36" s="347"/>
      <c r="G36" s="172">
        <f>F36*E36</f>
        <v>0</v>
      </c>
      <c r="H36" s="110">
        <v>0</v>
      </c>
      <c r="I36" s="110">
        <v>0</v>
      </c>
      <c r="J36" s="110">
        <v>40.4</v>
      </c>
      <c r="K36" s="110">
        <v>3332.192</v>
      </c>
      <c r="L36" s="110">
        <v>21</v>
      </c>
      <c r="M36" s="110">
        <v>4031.9499000000001</v>
      </c>
      <c r="N36" s="109">
        <v>0</v>
      </c>
      <c r="O36" s="109">
        <v>0</v>
      </c>
      <c r="P36" s="109">
        <v>4.2599999999999999E-3</v>
      </c>
      <c r="Q36" s="109">
        <v>0.35136480000000003</v>
      </c>
      <c r="R36" s="110"/>
      <c r="S36" s="110" t="s">
        <v>130</v>
      </c>
      <c r="T36" s="110" t="s">
        <v>131</v>
      </c>
      <c r="U36" s="110">
        <v>6.9000000000000006E-2</v>
      </c>
      <c r="V36" s="110">
        <v>5.6911200000000006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699</v>
      </c>
      <c r="D37" s="111"/>
      <c r="E37" s="112">
        <v>82.48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167">
        <v>14</v>
      </c>
      <c r="B38" s="168" t="s">
        <v>702</v>
      </c>
      <c r="C38" s="169" t="s">
        <v>703</v>
      </c>
      <c r="D38" s="170" t="s">
        <v>155</v>
      </c>
      <c r="E38" s="171">
        <v>82.48</v>
      </c>
      <c r="F38" s="347"/>
      <c r="G38" s="172">
        <f>F38*E38</f>
        <v>0</v>
      </c>
      <c r="H38" s="110">
        <v>0</v>
      </c>
      <c r="I38" s="110">
        <v>0</v>
      </c>
      <c r="J38" s="110">
        <v>43.9</v>
      </c>
      <c r="K38" s="110">
        <v>3620.8719999999998</v>
      </c>
      <c r="L38" s="110">
        <v>21</v>
      </c>
      <c r="M38" s="110">
        <v>4381.2527</v>
      </c>
      <c r="N38" s="109">
        <v>0</v>
      </c>
      <c r="O38" s="109">
        <v>0</v>
      </c>
      <c r="P38" s="109">
        <v>3.3600000000000001E-3</v>
      </c>
      <c r="Q38" s="109">
        <v>0.27713280000000001</v>
      </c>
      <c r="R38" s="110"/>
      <c r="S38" s="110" t="s">
        <v>130</v>
      </c>
      <c r="T38" s="110" t="s">
        <v>131</v>
      </c>
      <c r="U38" s="110">
        <v>6.9000000000000006E-2</v>
      </c>
      <c r="V38" s="110">
        <v>5.6911200000000006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699</v>
      </c>
      <c r="D39" s="111"/>
      <c r="E39" s="112">
        <v>82.48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167">
        <v>15</v>
      </c>
      <c r="B40" s="168" t="s">
        <v>704</v>
      </c>
      <c r="C40" s="169" t="s">
        <v>705</v>
      </c>
      <c r="D40" s="170" t="s">
        <v>164</v>
      </c>
      <c r="E40" s="171">
        <v>11.2</v>
      </c>
      <c r="F40" s="347"/>
      <c r="G40" s="172">
        <f>F40*E40</f>
        <v>0</v>
      </c>
      <c r="H40" s="110">
        <v>0</v>
      </c>
      <c r="I40" s="110">
        <v>0</v>
      </c>
      <c r="J40" s="110">
        <v>2145</v>
      </c>
      <c r="K40" s="110">
        <v>24024</v>
      </c>
      <c r="L40" s="110">
        <v>21</v>
      </c>
      <c r="M40" s="110">
        <v>29069.040000000001</v>
      </c>
      <c r="N40" s="109">
        <v>8.3499999999999998E-3</v>
      </c>
      <c r="O40" s="109">
        <v>9.3519999999999992E-2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2.7258499999999999</v>
      </c>
      <c r="V40" s="110">
        <v>30.529519999999998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706</v>
      </c>
      <c r="D41" s="111"/>
      <c r="E41" s="112">
        <v>4.9000000000000004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116" t="s">
        <v>707</v>
      </c>
      <c r="D42" s="111"/>
      <c r="E42" s="112">
        <v>3.85</v>
      </c>
      <c r="F42" s="110"/>
      <c r="G42" s="110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135</v>
      </c>
      <c r="AH42" s="104">
        <v>0</v>
      </c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2">
      <c r="A43" s="107"/>
      <c r="B43" s="108"/>
      <c r="C43" s="116" t="s">
        <v>708</v>
      </c>
      <c r="D43" s="111"/>
      <c r="E43" s="112">
        <v>2.4500000000000002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167">
        <v>16</v>
      </c>
      <c r="B44" s="168" t="s">
        <v>709</v>
      </c>
      <c r="C44" s="169" t="s">
        <v>710</v>
      </c>
      <c r="D44" s="170" t="s">
        <v>164</v>
      </c>
      <c r="E44" s="171">
        <v>468.26499999999999</v>
      </c>
      <c r="F44" s="347"/>
      <c r="G44" s="172">
        <f>F44*E44</f>
        <v>0</v>
      </c>
      <c r="H44" s="110">
        <v>0</v>
      </c>
      <c r="I44" s="110">
        <v>0</v>
      </c>
      <c r="J44" s="110">
        <v>1578</v>
      </c>
      <c r="K44" s="110">
        <v>738922.16999999993</v>
      </c>
      <c r="L44" s="110">
        <v>21</v>
      </c>
      <c r="M44" s="110">
        <v>894095.82570000004</v>
      </c>
      <c r="N44" s="109">
        <v>1.9029999999999998E-2</v>
      </c>
      <c r="O44" s="109">
        <v>8.9110829499999991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1.7139500000000001</v>
      </c>
      <c r="V44" s="110">
        <v>802.58279675000006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685</v>
      </c>
      <c r="D45" s="111"/>
      <c r="E45" s="112">
        <v>468.26499999999999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2.5">
      <c r="A46" s="167">
        <v>17</v>
      </c>
      <c r="B46" s="168" t="s">
        <v>711</v>
      </c>
      <c r="C46" s="169" t="s">
        <v>712</v>
      </c>
      <c r="D46" s="170" t="s">
        <v>155</v>
      </c>
      <c r="E46" s="171">
        <v>82.48</v>
      </c>
      <c r="F46" s="347"/>
      <c r="G46" s="172">
        <f>F46*E46</f>
        <v>0</v>
      </c>
      <c r="H46" s="110">
        <v>0</v>
      </c>
      <c r="I46" s="110">
        <v>0</v>
      </c>
      <c r="J46" s="110">
        <v>552</v>
      </c>
      <c r="K46" s="110">
        <v>45528.959999999999</v>
      </c>
      <c r="L46" s="110">
        <v>21</v>
      </c>
      <c r="M46" s="110">
        <v>55090.041599999997</v>
      </c>
      <c r="N46" s="109">
        <v>3.0799999999999998E-3</v>
      </c>
      <c r="O46" s="109">
        <v>0.2540384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0.57499999999999996</v>
      </c>
      <c r="V46" s="110">
        <v>47.426000000000002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699</v>
      </c>
      <c r="D47" s="111"/>
      <c r="E47" s="112">
        <v>82.48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 ht="22.5">
      <c r="A48" s="167">
        <v>18</v>
      </c>
      <c r="B48" s="168" t="s">
        <v>713</v>
      </c>
      <c r="C48" s="169" t="s">
        <v>714</v>
      </c>
      <c r="D48" s="170" t="s">
        <v>155</v>
      </c>
      <c r="E48" s="171">
        <v>82.48</v>
      </c>
      <c r="F48" s="347"/>
      <c r="G48" s="172">
        <f>F48*E48</f>
        <v>0</v>
      </c>
      <c r="H48" s="110">
        <v>0</v>
      </c>
      <c r="I48" s="110">
        <v>0</v>
      </c>
      <c r="J48" s="110">
        <v>318.5</v>
      </c>
      <c r="K48" s="110">
        <v>26269.88</v>
      </c>
      <c r="L48" s="110">
        <v>21</v>
      </c>
      <c r="M48" s="110">
        <v>31786.554800000002</v>
      </c>
      <c r="N48" s="109">
        <v>2.7200000000000002E-3</v>
      </c>
      <c r="O48" s="109">
        <v>0.22434560000000003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0.184</v>
      </c>
      <c r="V48" s="110">
        <v>15.17632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699</v>
      </c>
      <c r="D49" s="111"/>
      <c r="E49" s="112">
        <v>82.48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2.5">
      <c r="A50" s="167">
        <v>19</v>
      </c>
      <c r="B50" s="168" t="s">
        <v>715</v>
      </c>
      <c r="C50" s="169" t="s">
        <v>716</v>
      </c>
      <c r="D50" s="170" t="s">
        <v>155</v>
      </c>
      <c r="E50" s="171">
        <v>82.48</v>
      </c>
      <c r="F50" s="347"/>
      <c r="G50" s="172">
        <f>F50*E50</f>
        <v>0</v>
      </c>
      <c r="H50" s="110">
        <v>0</v>
      </c>
      <c r="I50" s="110">
        <v>0</v>
      </c>
      <c r="J50" s="110">
        <v>590</v>
      </c>
      <c r="K50" s="110">
        <v>48663.200000000004</v>
      </c>
      <c r="L50" s="110">
        <v>21</v>
      </c>
      <c r="M50" s="110">
        <v>58882.471999999994</v>
      </c>
      <c r="N50" s="109">
        <v>4.8199999999999996E-3</v>
      </c>
      <c r="O50" s="109">
        <v>0.39755360000000001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0.64895000000000003</v>
      </c>
      <c r="V50" s="110">
        <v>53.525396000000008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699</v>
      </c>
      <c r="D51" s="111"/>
      <c r="E51" s="112">
        <v>82.48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167">
        <v>20</v>
      </c>
      <c r="B52" s="168" t="s">
        <v>717</v>
      </c>
      <c r="C52" s="169" t="s">
        <v>718</v>
      </c>
      <c r="D52" s="170" t="s">
        <v>155</v>
      </c>
      <c r="E52" s="171">
        <v>13.5</v>
      </c>
      <c r="F52" s="347"/>
      <c r="G52" s="172">
        <f>F52*E52</f>
        <v>0</v>
      </c>
      <c r="H52" s="110">
        <v>0</v>
      </c>
      <c r="I52" s="110">
        <v>0</v>
      </c>
      <c r="J52" s="110">
        <v>598</v>
      </c>
      <c r="K52" s="110">
        <v>8073</v>
      </c>
      <c r="L52" s="110">
        <v>21</v>
      </c>
      <c r="M52" s="110">
        <v>9768.33</v>
      </c>
      <c r="N52" s="109">
        <v>5.5300000000000002E-3</v>
      </c>
      <c r="O52" s="109">
        <v>7.4654999999999999E-2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0.28289999999999998</v>
      </c>
      <c r="V52" s="110">
        <v>3.8191499999999996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719</v>
      </c>
      <c r="D53" s="111"/>
      <c r="E53" s="112">
        <v>13.5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ht="22.5">
      <c r="A54" s="167">
        <v>21</v>
      </c>
      <c r="B54" s="168" t="s">
        <v>720</v>
      </c>
      <c r="C54" s="169" t="s">
        <v>721</v>
      </c>
      <c r="D54" s="170" t="s">
        <v>155</v>
      </c>
      <c r="E54" s="171">
        <v>50</v>
      </c>
      <c r="F54" s="347"/>
      <c r="G54" s="172">
        <f>F54*E54</f>
        <v>0</v>
      </c>
      <c r="H54" s="110">
        <v>0</v>
      </c>
      <c r="I54" s="110">
        <v>0</v>
      </c>
      <c r="J54" s="110">
        <v>1725</v>
      </c>
      <c r="K54" s="110">
        <v>86250</v>
      </c>
      <c r="L54" s="110">
        <v>21</v>
      </c>
      <c r="M54" s="110">
        <v>104362.5</v>
      </c>
      <c r="N54" s="109">
        <v>4.5100000000000001E-3</v>
      </c>
      <c r="O54" s="109">
        <v>0.22550000000000001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2.0249999999999999</v>
      </c>
      <c r="V54" s="110">
        <v>101.25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722</v>
      </c>
      <c r="D55" s="111"/>
      <c r="E55" s="112">
        <v>50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167">
        <v>22</v>
      </c>
      <c r="B56" s="168" t="s">
        <v>723</v>
      </c>
      <c r="C56" s="169" t="s">
        <v>724</v>
      </c>
      <c r="D56" s="170" t="s">
        <v>155</v>
      </c>
      <c r="E56" s="171">
        <v>76</v>
      </c>
      <c r="F56" s="347"/>
      <c r="G56" s="172">
        <f>F56*E56</f>
        <v>0</v>
      </c>
      <c r="H56" s="110">
        <v>0</v>
      </c>
      <c r="I56" s="110">
        <v>0</v>
      </c>
      <c r="J56" s="110">
        <v>1940</v>
      </c>
      <c r="K56" s="110">
        <v>147440</v>
      </c>
      <c r="L56" s="110">
        <v>21</v>
      </c>
      <c r="M56" s="110">
        <v>178402.4</v>
      </c>
      <c r="N56" s="109">
        <v>3.0000000000000001E-3</v>
      </c>
      <c r="O56" s="109">
        <v>0.22800000000000001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0.75900000000000001</v>
      </c>
      <c r="V56" s="110">
        <v>57.683999999999997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725</v>
      </c>
      <c r="D57" s="111"/>
      <c r="E57" s="112">
        <v>76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167">
        <v>23</v>
      </c>
      <c r="B58" s="168" t="s">
        <v>726</v>
      </c>
      <c r="C58" s="169" t="s">
        <v>727</v>
      </c>
      <c r="D58" s="170" t="s">
        <v>145</v>
      </c>
      <c r="E58" s="171">
        <v>5</v>
      </c>
      <c r="F58" s="347"/>
      <c r="G58" s="172">
        <f>F58*E58</f>
        <v>0</v>
      </c>
      <c r="H58" s="110">
        <v>0</v>
      </c>
      <c r="I58" s="110">
        <v>0</v>
      </c>
      <c r="J58" s="110">
        <v>1307</v>
      </c>
      <c r="K58" s="110">
        <v>6535</v>
      </c>
      <c r="L58" s="110">
        <v>21</v>
      </c>
      <c r="M58" s="110">
        <v>7907.35</v>
      </c>
      <c r="N58" s="109">
        <v>1.038E-2</v>
      </c>
      <c r="O58" s="109">
        <v>5.1900000000000002E-2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1.371</v>
      </c>
      <c r="V58" s="110">
        <v>6.8550000000000004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728</v>
      </c>
      <c r="D59" s="111"/>
      <c r="E59" s="112">
        <v>5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167">
        <v>24</v>
      </c>
      <c r="B60" s="168" t="s">
        <v>729</v>
      </c>
      <c r="C60" s="169" t="s">
        <v>730</v>
      </c>
      <c r="D60" s="170" t="s">
        <v>145</v>
      </c>
      <c r="E60" s="171">
        <v>5</v>
      </c>
      <c r="F60" s="347"/>
      <c r="G60" s="172">
        <f>F60*E60</f>
        <v>0</v>
      </c>
      <c r="H60" s="110">
        <v>3590</v>
      </c>
      <c r="I60" s="110">
        <v>17950</v>
      </c>
      <c r="J60" s="110">
        <v>0</v>
      </c>
      <c r="K60" s="110">
        <v>0</v>
      </c>
      <c r="L60" s="110">
        <v>21</v>
      </c>
      <c r="M60" s="110">
        <v>21719.5</v>
      </c>
      <c r="N60" s="109">
        <v>6.4999999999999997E-3</v>
      </c>
      <c r="O60" s="109">
        <v>3.2500000000000001E-2</v>
      </c>
      <c r="P60" s="109">
        <v>0</v>
      </c>
      <c r="Q60" s="109">
        <v>0</v>
      </c>
      <c r="R60" s="110" t="s">
        <v>525</v>
      </c>
      <c r="S60" s="110" t="s">
        <v>130</v>
      </c>
      <c r="T60" s="110" t="s">
        <v>131</v>
      </c>
      <c r="U60" s="110">
        <v>0</v>
      </c>
      <c r="V60" s="110">
        <v>0</v>
      </c>
      <c r="W60" s="110"/>
      <c r="X60" s="110" t="s">
        <v>526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527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728</v>
      </c>
      <c r="D61" s="111"/>
      <c r="E61" s="112">
        <v>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ht="22.5">
      <c r="A62" s="167">
        <v>25</v>
      </c>
      <c r="B62" s="168" t="s">
        <v>731</v>
      </c>
      <c r="C62" s="169" t="s">
        <v>732</v>
      </c>
      <c r="D62" s="170" t="s">
        <v>145</v>
      </c>
      <c r="E62" s="171">
        <v>4</v>
      </c>
      <c r="F62" s="347"/>
      <c r="G62" s="172">
        <f>F62*E62</f>
        <v>0</v>
      </c>
      <c r="H62" s="110">
        <v>0</v>
      </c>
      <c r="I62" s="110">
        <v>0</v>
      </c>
      <c r="J62" s="110">
        <v>1386</v>
      </c>
      <c r="K62" s="110">
        <v>5544</v>
      </c>
      <c r="L62" s="110">
        <v>21</v>
      </c>
      <c r="M62" s="110">
        <v>6708.24</v>
      </c>
      <c r="N62" s="109">
        <v>3.0999999999999999E-3</v>
      </c>
      <c r="O62" s="109">
        <v>1.24E-2</v>
      </c>
      <c r="P62" s="109">
        <v>0</v>
      </c>
      <c r="Q62" s="109">
        <v>0</v>
      </c>
      <c r="R62" s="110"/>
      <c r="S62" s="110" t="s">
        <v>130</v>
      </c>
      <c r="T62" s="110" t="s">
        <v>131</v>
      </c>
      <c r="U62" s="110">
        <v>1.8331</v>
      </c>
      <c r="V62" s="110">
        <v>7.3323999999999998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44</v>
      </c>
      <c r="D63" s="111"/>
      <c r="E63" s="112">
        <v>4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ht="22.5">
      <c r="A64" s="167">
        <v>26</v>
      </c>
      <c r="B64" s="168" t="s">
        <v>733</v>
      </c>
      <c r="C64" s="169" t="s">
        <v>734</v>
      </c>
      <c r="D64" s="170" t="s">
        <v>155</v>
      </c>
      <c r="E64" s="171">
        <v>3</v>
      </c>
      <c r="F64" s="347"/>
      <c r="G64" s="172">
        <f>F64*E64</f>
        <v>0</v>
      </c>
      <c r="H64" s="110">
        <v>317.79000000000002</v>
      </c>
      <c r="I64" s="110">
        <v>953.37000000000012</v>
      </c>
      <c r="J64" s="110">
        <v>433.73</v>
      </c>
      <c r="K64" s="110">
        <v>1301.19</v>
      </c>
      <c r="L64" s="110">
        <v>21</v>
      </c>
      <c r="M64" s="110">
        <v>2728.0176000000001</v>
      </c>
      <c r="N64" s="109">
        <v>5.4000000000000003E-3</v>
      </c>
      <c r="O64" s="109">
        <v>1.6199999999999999E-2</v>
      </c>
      <c r="P64" s="109">
        <v>0</v>
      </c>
      <c r="Q64" s="109">
        <v>0</v>
      </c>
      <c r="R64" s="110"/>
      <c r="S64" s="110" t="s">
        <v>182</v>
      </c>
      <c r="T64" s="110" t="s">
        <v>448</v>
      </c>
      <c r="U64" s="110">
        <v>0.71909999999999996</v>
      </c>
      <c r="V64" s="110">
        <v>2.1572999999999998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43</v>
      </c>
      <c r="D65" s="111"/>
      <c r="E65" s="112">
        <v>3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160">
        <v>27</v>
      </c>
      <c r="B66" s="161" t="s">
        <v>735</v>
      </c>
      <c r="C66" s="162" t="s">
        <v>736</v>
      </c>
      <c r="D66" s="163" t="s">
        <v>129</v>
      </c>
      <c r="E66" s="164">
        <v>10.521699999999999</v>
      </c>
      <c r="F66" s="348"/>
      <c r="G66" s="172">
        <f>F66*E66</f>
        <v>0</v>
      </c>
      <c r="H66" s="110">
        <v>0</v>
      </c>
      <c r="I66" s="110">
        <v>0</v>
      </c>
      <c r="J66" s="110">
        <v>2315</v>
      </c>
      <c r="K66" s="110">
        <v>24357.735499999999</v>
      </c>
      <c r="L66" s="110">
        <v>21</v>
      </c>
      <c r="M66" s="110">
        <v>29472.865400000002</v>
      </c>
      <c r="N66" s="109">
        <v>0</v>
      </c>
      <c r="O66" s="109">
        <v>0</v>
      </c>
      <c r="P66" s="109">
        <v>0</v>
      </c>
      <c r="Q66" s="109">
        <v>0</v>
      </c>
      <c r="R66" s="110"/>
      <c r="S66" s="110" t="s">
        <v>130</v>
      </c>
      <c r="T66" s="110" t="s">
        <v>131</v>
      </c>
      <c r="U66" s="110">
        <v>4.9470000000000001</v>
      </c>
      <c r="V66" s="110">
        <v>52.050849899999996</v>
      </c>
      <c r="W66" s="110"/>
      <c r="X66" s="110" t="s">
        <v>416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417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>
      <c r="A67" s="153" t="s">
        <v>125</v>
      </c>
      <c r="B67" s="154" t="s">
        <v>75</v>
      </c>
      <c r="C67" s="155" t="s">
        <v>76</v>
      </c>
      <c r="D67" s="156"/>
      <c r="E67" s="157"/>
      <c r="F67" s="158"/>
      <c r="G67" s="159">
        <f>SUM(G68:G77)</f>
        <v>0</v>
      </c>
      <c r="H67" s="114"/>
      <c r="I67" s="114">
        <v>0</v>
      </c>
      <c r="J67" s="114"/>
      <c r="K67" s="114">
        <v>334602.07</v>
      </c>
      <c r="L67" s="114"/>
      <c r="M67" s="114"/>
      <c r="N67" s="113"/>
      <c r="O67" s="113"/>
      <c r="P67" s="113"/>
      <c r="Q67" s="113"/>
      <c r="R67" s="114"/>
      <c r="S67" s="114"/>
      <c r="T67" s="114"/>
      <c r="U67" s="114"/>
      <c r="V67" s="114"/>
      <c r="W67" s="114"/>
      <c r="X67" s="114"/>
      <c r="Y67" s="114"/>
      <c r="AG67" t="s">
        <v>126</v>
      </c>
    </row>
    <row r="68" spans="1:60" ht="22.5">
      <c r="A68" s="167">
        <v>28</v>
      </c>
      <c r="B68" s="168" t="s">
        <v>737</v>
      </c>
      <c r="C68" s="169" t="s">
        <v>738</v>
      </c>
      <c r="D68" s="170" t="s">
        <v>164</v>
      </c>
      <c r="E68" s="171">
        <v>468.26499999999999</v>
      </c>
      <c r="F68" s="347"/>
      <c r="G68" s="172">
        <f>F68*E68</f>
        <v>0</v>
      </c>
      <c r="H68" s="110">
        <v>0</v>
      </c>
      <c r="I68" s="110">
        <v>0</v>
      </c>
      <c r="J68" s="110">
        <v>370</v>
      </c>
      <c r="K68" s="110">
        <v>173258.05</v>
      </c>
      <c r="L68" s="110">
        <v>21</v>
      </c>
      <c r="M68" s="110">
        <v>209642.24049999999</v>
      </c>
      <c r="N68" s="109">
        <v>0</v>
      </c>
      <c r="O68" s="109">
        <v>0</v>
      </c>
      <c r="P68" s="109">
        <v>1.4E-2</v>
      </c>
      <c r="Q68" s="109">
        <v>6.5557100000000004</v>
      </c>
      <c r="R68" s="110"/>
      <c r="S68" s="110" t="s">
        <v>130</v>
      </c>
      <c r="T68" s="110" t="s">
        <v>183</v>
      </c>
      <c r="U68" s="110">
        <v>0.28860000000000002</v>
      </c>
      <c r="V68" s="110">
        <v>135.141279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739</v>
      </c>
      <c r="D69" s="111"/>
      <c r="E69" s="112">
        <v>349.57499999999999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2">
      <c r="A70" s="107"/>
      <c r="B70" s="108"/>
      <c r="C70" s="116" t="s">
        <v>740</v>
      </c>
      <c r="D70" s="111"/>
      <c r="E70" s="112">
        <v>118.69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ht="22.5">
      <c r="A71" s="167">
        <v>29</v>
      </c>
      <c r="B71" s="168" t="s">
        <v>741</v>
      </c>
      <c r="C71" s="169" t="s">
        <v>742</v>
      </c>
      <c r="D71" s="170" t="s">
        <v>164</v>
      </c>
      <c r="E71" s="171">
        <v>468.26499999999999</v>
      </c>
      <c r="F71" s="347"/>
      <c r="G71" s="172">
        <f>F71*E71</f>
        <v>0</v>
      </c>
      <c r="H71" s="110">
        <v>0</v>
      </c>
      <c r="I71" s="110">
        <v>0</v>
      </c>
      <c r="J71" s="110">
        <v>172</v>
      </c>
      <c r="K71" s="110">
        <v>80541.58</v>
      </c>
      <c r="L71" s="110">
        <v>21</v>
      </c>
      <c r="M71" s="110">
        <v>97455.311799999996</v>
      </c>
      <c r="N71" s="109">
        <v>1.9000000000000001E-4</v>
      </c>
      <c r="O71" s="109">
        <v>8.8970350000000004E-2</v>
      </c>
      <c r="P71" s="109">
        <v>0</v>
      </c>
      <c r="Q71" s="109">
        <v>0</v>
      </c>
      <c r="R71" s="110"/>
      <c r="S71" s="110" t="s">
        <v>130</v>
      </c>
      <c r="T71" s="110" t="s">
        <v>131</v>
      </c>
      <c r="U71" s="110">
        <v>0.12</v>
      </c>
      <c r="V71" s="110">
        <v>56.191799999999994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ht="12.75" customHeight="1" outlineLevel="1">
      <c r="A72" s="107"/>
      <c r="B72" s="108"/>
      <c r="C72" s="181" t="s">
        <v>743</v>
      </c>
      <c r="D72" s="181"/>
      <c r="E72" s="181"/>
      <c r="F72" s="181"/>
      <c r="G72" s="181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outlineLevel="1">
      <c r="A73" s="107"/>
      <c r="B73" s="108"/>
      <c r="C73" s="116" t="s">
        <v>685</v>
      </c>
      <c r="D73" s="111"/>
      <c r="E73" s="112">
        <v>468.26499999999999</v>
      </c>
      <c r="F73" s="110"/>
      <c r="G73" s="110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135</v>
      </c>
      <c r="AH73" s="104">
        <v>0</v>
      </c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ht="22.5">
      <c r="A74" s="167">
        <v>30</v>
      </c>
      <c r="B74" s="168" t="s">
        <v>741</v>
      </c>
      <c r="C74" s="169" t="s">
        <v>742</v>
      </c>
      <c r="D74" s="170" t="s">
        <v>164</v>
      </c>
      <c r="E74" s="171">
        <v>468.26499999999999</v>
      </c>
      <c r="F74" s="347"/>
      <c r="G74" s="172">
        <f>F74*E74</f>
        <v>0</v>
      </c>
      <c r="H74" s="110">
        <v>0</v>
      </c>
      <c r="I74" s="110">
        <v>0</v>
      </c>
      <c r="J74" s="110">
        <v>172</v>
      </c>
      <c r="K74" s="110">
        <v>80541.58</v>
      </c>
      <c r="L74" s="110">
        <v>21</v>
      </c>
      <c r="M74" s="110">
        <v>97455.311799999996</v>
      </c>
      <c r="N74" s="109">
        <v>1.9000000000000001E-4</v>
      </c>
      <c r="O74" s="109">
        <v>8.8970350000000004E-2</v>
      </c>
      <c r="P74" s="109">
        <v>0</v>
      </c>
      <c r="Q74" s="109">
        <v>0</v>
      </c>
      <c r="R74" s="110"/>
      <c r="S74" s="110" t="s">
        <v>130</v>
      </c>
      <c r="T74" s="110" t="s">
        <v>131</v>
      </c>
      <c r="U74" s="110">
        <v>0.12</v>
      </c>
      <c r="V74" s="110">
        <v>56.191799999999994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ht="12.75" customHeight="1" outlineLevel="1">
      <c r="A75" s="107"/>
      <c r="B75" s="108"/>
      <c r="C75" s="181" t="s">
        <v>743</v>
      </c>
      <c r="D75" s="181"/>
      <c r="E75" s="181"/>
      <c r="F75" s="181"/>
      <c r="G75" s="181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107"/>
      <c r="B76" s="108"/>
      <c r="C76" s="116" t="s">
        <v>685</v>
      </c>
      <c r="D76" s="111"/>
      <c r="E76" s="112">
        <v>468.26499999999999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>
      <c r="A77" s="160">
        <v>31</v>
      </c>
      <c r="B77" s="161" t="s">
        <v>744</v>
      </c>
      <c r="C77" s="162" t="s">
        <v>745</v>
      </c>
      <c r="D77" s="163" t="s">
        <v>129</v>
      </c>
      <c r="E77" s="164">
        <v>0.17793999999999999</v>
      </c>
      <c r="F77" s="348"/>
      <c r="G77" s="172">
        <f>F77*E77</f>
        <v>0</v>
      </c>
      <c r="H77" s="110">
        <v>0</v>
      </c>
      <c r="I77" s="110">
        <v>0</v>
      </c>
      <c r="J77" s="110">
        <v>1466</v>
      </c>
      <c r="K77" s="110">
        <v>260.86003999999997</v>
      </c>
      <c r="L77" s="110">
        <v>21</v>
      </c>
      <c r="M77" s="110">
        <v>315.64060000000001</v>
      </c>
      <c r="N77" s="109">
        <v>0</v>
      </c>
      <c r="O77" s="109">
        <v>0</v>
      </c>
      <c r="P77" s="109">
        <v>0</v>
      </c>
      <c r="Q77" s="109">
        <v>0</v>
      </c>
      <c r="R77" s="110"/>
      <c r="S77" s="110" t="s">
        <v>130</v>
      </c>
      <c r="T77" s="110" t="s">
        <v>130</v>
      </c>
      <c r="U77" s="110">
        <v>2.5569999999999999</v>
      </c>
      <c r="V77" s="110">
        <v>0.45499257999999998</v>
      </c>
      <c r="W77" s="110"/>
      <c r="X77" s="110" t="s">
        <v>416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417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>
      <c r="A78" s="153" t="s">
        <v>125</v>
      </c>
      <c r="B78" s="154" t="s">
        <v>95</v>
      </c>
      <c r="C78" s="155" t="s">
        <v>96</v>
      </c>
      <c r="D78" s="156"/>
      <c r="E78" s="157"/>
      <c r="F78" s="158"/>
      <c r="G78" s="159">
        <f>SUM(G79:G87)</f>
        <v>0</v>
      </c>
      <c r="H78" s="114"/>
      <c r="I78" s="114">
        <v>0</v>
      </c>
      <c r="J78" s="114"/>
      <c r="K78" s="114">
        <v>92338.6</v>
      </c>
      <c r="L78" s="114"/>
      <c r="M78" s="114"/>
      <c r="N78" s="113"/>
      <c r="O78" s="113"/>
      <c r="P78" s="113"/>
      <c r="Q78" s="113"/>
      <c r="R78" s="114"/>
      <c r="S78" s="114"/>
      <c r="T78" s="114"/>
      <c r="U78" s="114"/>
      <c r="V78" s="114"/>
      <c r="W78" s="114"/>
      <c r="X78" s="114"/>
      <c r="Y78" s="114"/>
      <c r="AG78" t="s">
        <v>126</v>
      </c>
    </row>
    <row r="79" spans="1:60">
      <c r="A79" s="160">
        <v>32</v>
      </c>
      <c r="B79" s="161" t="s">
        <v>746</v>
      </c>
      <c r="C79" s="162" t="s">
        <v>747</v>
      </c>
      <c r="D79" s="163" t="s">
        <v>129</v>
      </c>
      <c r="E79" s="164">
        <v>16.97861</v>
      </c>
      <c r="F79" s="348"/>
      <c r="G79" s="172">
        <f>F79*E79</f>
        <v>0</v>
      </c>
      <c r="H79" s="110">
        <v>0</v>
      </c>
      <c r="I79" s="110">
        <v>0</v>
      </c>
      <c r="J79" s="110">
        <v>216</v>
      </c>
      <c r="K79" s="110">
        <v>3667.3797599999998</v>
      </c>
      <c r="L79" s="110">
        <v>21</v>
      </c>
      <c r="M79" s="110">
        <v>4437.5298000000003</v>
      </c>
      <c r="N79" s="109">
        <v>0</v>
      </c>
      <c r="O79" s="109">
        <v>0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0.55000000000000004</v>
      </c>
      <c r="V79" s="110">
        <v>9.3382355000000015</v>
      </c>
      <c r="W79" s="110"/>
      <c r="X79" s="110" t="s">
        <v>620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621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22.5">
      <c r="A80" s="167">
        <v>33</v>
      </c>
      <c r="B80" s="168" t="s">
        <v>624</v>
      </c>
      <c r="C80" s="169" t="s">
        <v>625</v>
      </c>
      <c r="D80" s="170" t="s">
        <v>129</v>
      </c>
      <c r="E80" s="171">
        <v>16.97861</v>
      </c>
      <c r="F80" s="347"/>
      <c r="G80" s="172">
        <f>F80*E80</f>
        <v>0</v>
      </c>
      <c r="H80" s="110">
        <v>0</v>
      </c>
      <c r="I80" s="110">
        <v>0</v>
      </c>
      <c r="J80" s="110">
        <v>243.5</v>
      </c>
      <c r="K80" s="110">
        <v>4134.2915350000003</v>
      </c>
      <c r="L80" s="110">
        <v>21</v>
      </c>
      <c r="M80" s="110">
        <v>5002.4908999999998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0.49</v>
      </c>
      <c r="V80" s="110">
        <v>8.3195189000000003</v>
      </c>
      <c r="W80" s="110"/>
      <c r="X80" s="110" t="s">
        <v>620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621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ht="12.75" customHeight="1" outlineLevel="1">
      <c r="A81" s="107"/>
      <c r="B81" s="108"/>
      <c r="C81" s="181" t="s">
        <v>626</v>
      </c>
      <c r="D81" s="181"/>
      <c r="E81" s="181"/>
      <c r="F81" s="181"/>
      <c r="G81" s="181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166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>
      <c r="A82" s="160">
        <v>34</v>
      </c>
      <c r="B82" s="161" t="s">
        <v>637</v>
      </c>
      <c r="C82" s="162" t="s">
        <v>638</v>
      </c>
      <c r="D82" s="163" t="s">
        <v>129</v>
      </c>
      <c r="E82" s="164">
        <v>16.97861</v>
      </c>
      <c r="F82" s="348"/>
      <c r="G82" s="172">
        <f t="shared" ref="G82:G87" si="0">F82*E82</f>
        <v>0</v>
      </c>
      <c r="H82" s="110">
        <v>0</v>
      </c>
      <c r="I82" s="110">
        <v>0</v>
      </c>
      <c r="J82" s="110">
        <v>384.5</v>
      </c>
      <c r="K82" s="110">
        <v>6528.2755449999995</v>
      </c>
      <c r="L82" s="110">
        <v>21</v>
      </c>
      <c r="M82" s="110">
        <v>7899.2187999999996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4.2000000000000003E-2</v>
      </c>
      <c r="V82" s="110">
        <v>0.71310161999999999</v>
      </c>
      <c r="W82" s="110"/>
      <c r="X82" s="110" t="s">
        <v>620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621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>
      <c r="A83" s="160">
        <v>35</v>
      </c>
      <c r="B83" s="161" t="s">
        <v>639</v>
      </c>
      <c r="C83" s="162" t="s">
        <v>640</v>
      </c>
      <c r="D83" s="163" t="s">
        <v>129</v>
      </c>
      <c r="E83" s="164">
        <v>16.97861</v>
      </c>
      <c r="F83" s="348"/>
      <c r="G83" s="172">
        <f t="shared" si="0"/>
        <v>0</v>
      </c>
      <c r="H83" s="110">
        <v>0</v>
      </c>
      <c r="I83" s="110">
        <v>0</v>
      </c>
      <c r="J83" s="110">
        <v>12.7</v>
      </c>
      <c r="K83" s="110">
        <v>215.62834699999999</v>
      </c>
      <c r="L83" s="110">
        <v>21</v>
      </c>
      <c r="M83" s="110">
        <v>260.91230000000002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6.0000000000000001E-3</v>
      </c>
      <c r="V83" s="110">
        <v>0.10187166</v>
      </c>
      <c r="W83" s="110"/>
      <c r="X83" s="110" t="s">
        <v>620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621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22.5">
      <c r="A84" s="160">
        <v>36</v>
      </c>
      <c r="B84" s="161" t="s">
        <v>641</v>
      </c>
      <c r="C84" s="162" t="s">
        <v>642</v>
      </c>
      <c r="D84" s="163" t="s">
        <v>129</v>
      </c>
      <c r="E84" s="164">
        <v>0.94520999999999999</v>
      </c>
      <c r="F84" s="348"/>
      <c r="G84" s="172">
        <f t="shared" si="0"/>
        <v>0</v>
      </c>
      <c r="H84" s="110">
        <v>0</v>
      </c>
      <c r="I84" s="110">
        <v>0</v>
      </c>
      <c r="J84" s="110">
        <v>1958</v>
      </c>
      <c r="K84" s="110">
        <v>1850.72118</v>
      </c>
      <c r="L84" s="110">
        <v>21</v>
      </c>
      <c r="M84" s="110">
        <v>2239.3712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22.5">
      <c r="A85" s="160">
        <v>37</v>
      </c>
      <c r="B85" s="161" t="s">
        <v>748</v>
      </c>
      <c r="C85" s="162" t="s">
        <v>749</v>
      </c>
      <c r="D85" s="163" t="s">
        <v>129</v>
      </c>
      <c r="E85" s="164">
        <v>2.4537100000000001</v>
      </c>
      <c r="F85" s="348"/>
      <c r="G85" s="172">
        <f t="shared" si="0"/>
        <v>0</v>
      </c>
      <c r="H85" s="110">
        <v>0</v>
      </c>
      <c r="I85" s="110">
        <v>0</v>
      </c>
      <c r="J85" s="110">
        <v>2825</v>
      </c>
      <c r="K85" s="110">
        <v>6931.7307499999997</v>
      </c>
      <c r="L85" s="110">
        <v>21</v>
      </c>
      <c r="M85" s="110">
        <v>8387.3932999999997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0</v>
      </c>
      <c r="V85" s="110">
        <v>0</v>
      </c>
      <c r="W85" s="110"/>
      <c r="X85" s="110" t="s">
        <v>132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134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>
      <c r="A86" s="160">
        <v>38</v>
      </c>
      <c r="B86" s="161" t="s">
        <v>750</v>
      </c>
      <c r="C86" s="162" t="s">
        <v>751</v>
      </c>
      <c r="D86" s="163" t="s">
        <v>129</v>
      </c>
      <c r="E86" s="164">
        <v>7.0239799999999999</v>
      </c>
      <c r="F86" s="348"/>
      <c r="G86" s="172">
        <f t="shared" si="0"/>
        <v>0</v>
      </c>
      <c r="H86" s="110">
        <v>0</v>
      </c>
      <c r="I86" s="110">
        <v>0</v>
      </c>
      <c r="J86" s="110">
        <v>2825</v>
      </c>
      <c r="K86" s="110">
        <v>19842.7435</v>
      </c>
      <c r="L86" s="110">
        <v>21</v>
      </c>
      <c r="M86" s="110">
        <v>24009.715400000001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22.5">
      <c r="A87" s="160">
        <v>39</v>
      </c>
      <c r="B87" s="161" t="s">
        <v>752</v>
      </c>
      <c r="C87" s="162" t="s">
        <v>753</v>
      </c>
      <c r="D87" s="163" t="s">
        <v>129</v>
      </c>
      <c r="E87" s="164">
        <v>6.5557100000000004</v>
      </c>
      <c r="F87" s="348"/>
      <c r="G87" s="172">
        <f t="shared" si="0"/>
        <v>0</v>
      </c>
      <c r="H87" s="110">
        <v>0</v>
      </c>
      <c r="I87" s="110">
        <v>0</v>
      </c>
      <c r="J87" s="110">
        <v>7500</v>
      </c>
      <c r="K87" s="110">
        <v>49167.825000000004</v>
      </c>
      <c r="L87" s="110">
        <v>21</v>
      </c>
      <c r="M87" s="110">
        <v>59493.0743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183</v>
      </c>
      <c r="U87" s="110">
        <v>0</v>
      </c>
      <c r="V87" s="110">
        <v>0</v>
      </c>
      <c r="W87" s="110"/>
      <c r="X87" s="110" t="s">
        <v>132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134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>
      <c r="A88" s="153" t="s">
        <v>125</v>
      </c>
      <c r="B88" s="154" t="s">
        <v>98</v>
      </c>
      <c r="C88" s="155" t="s">
        <v>24</v>
      </c>
      <c r="D88" s="156"/>
      <c r="E88" s="157"/>
      <c r="F88" s="158"/>
      <c r="G88" s="159">
        <f>SUM(G89:G89)</f>
        <v>0</v>
      </c>
      <c r="H88" s="114"/>
      <c r="I88" s="114">
        <v>0</v>
      </c>
      <c r="J88" s="114"/>
      <c r="K88" s="114">
        <v>100551.96</v>
      </c>
      <c r="L88" s="114"/>
      <c r="M88" s="114"/>
      <c r="N88" s="113"/>
      <c r="O88" s="113"/>
      <c r="P88" s="113"/>
      <c r="Q88" s="113"/>
      <c r="R88" s="114"/>
      <c r="S88" s="114"/>
      <c r="T88" s="114"/>
      <c r="U88" s="114"/>
      <c r="V88" s="114"/>
      <c r="W88" s="114"/>
      <c r="X88" s="114"/>
      <c r="Y88" s="114"/>
      <c r="AG88" t="s">
        <v>126</v>
      </c>
    </row>
    <row r="89" spans="1:60">
      <c r="A89" s="167">
        <v>40</v>
      </c>
      <c r="B89" s="168" t="s">
        <v>754</v>
      </c>
      <c r="C89" s="169" t="s">
        <v>755</v>
      </c>
      <c r="D89" s="170" t="s">
        <v>756</v>
      </c>
      <c r="E89" s="171">
        <v>10</v>
      </c>
      <c r="F89" s="347"/>
      <c r="G89" s="172">
        <f>F89*E89</f>
        <v>0</v>
      </c>
      <c r="H89" s="110">
        <v>0</v>
      </c>
      <c r="I89" s="110">
        <v>0</v>
      </c>
      <c r="J89" s="110">
        <v>4780</v>
      </c>
      <c r="K89" s="110">
        <v>47800</v>
      </c>
      <c r="L89" s="110">
        <v>21</v>
      </c>
      <c r="M89" s="110">
        <v>57838</v>
      </c>
      <c r="N89" s="109">
        <v>0</v>
      </c>
      <c r="O89" s="109">
        <v>0</v>
      </c>
      <c r="P89" s="109">
        <v>0</v>
      </c>
      <c r="Q89" s="109">
        <v>0</v>
      </c>
      <c r="R89" s="110" t="s">
        <v>757</v>
      </c>
      <c r="S89" s="110" t="s">
        <v>130</v>
      </c>
      <c r="T89" s="110" t="s">
        <v>130</v>
      </c>
      <c r="U89" s="110">
        <v>0</v>
      </c>
      <c r="V89" s="110">
        <v>0</v>
      </c>
      <c r="W89" s="110"/>
      <c r="X89" s="110" t="s">
        <v>758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759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>
      <c r="A90" s="3"/>
      <c r="B90" s="4"/>
      <c r="C90" s="11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15</v>
      </c>
      <c r="AF90">
        <v>21</v>
      </c>
      <c r="AG90" t="s">
        <v>111</v>
      </c>
    </row>
    <row r="91" spans="1:60">
      <c r="A91" s="153"/>
      <c r="B91" s="154"/>
      <c r="C91" s="155" t="s">
        <v>25</v>
      </c>
      <c r="D91" s="156"/>
      <c r="E91" s="157"/>
      <c r="F91" s="158"/>
      <c r="G91" s="159">
        <f>G88+G78+G67+G33+G21+G18+G16+G8</f>
        <v>0</v>
      </c>
      <c r="H91" s="114"/>
      <c r="I91" s="114">
        <v>0</v>
      </c>
      <c r="J91" s="114"/>
      <c r="K91" s="114">
        <v>100551.96</v>
      </c>
      <c r="L91" s="114"/>
      <c r="M91" s="114"/>
      <c r="N91" s="113"/>
      <c r="O91" s="113"/>
      <c r="P91" s="113"/>
      <c r="Q91" s="113"/>
      <c r="R91" s="114"/>
      <c r="S91" s="114"/>
      <c r="T91" s="114"/>
      <c r="U91" s="114"/>
      <c r="V91" s="114"/>
      <c r="W91" s="114"/>
      <c r="X91" s="114"/>
      <c r="Y91" s="114"/>
      <c r="AG91" t="s">
        <v>126</v>
      </c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protectedRanges>
    <protectedRange sqref="F9:F89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B28A-1C27-4BBA-85F3-D59FF7E4F2A2}">
  <sheetPr>
    <outlinePr summaryBelow="0"/>
  </sheetPr>
  <dimension ref="A1:BH4998"/>
  <sheetViews>
    <sheetView workbookViewId="0">
      <pane ySplit="7" topLeftCell="A8" activePane="bottomLeft" state="frozen"/>
      <selection activeCell="F29" sqref="F29"/>
      <selection pane="bottomLeft" activeCell="F34" sqref="F34"/>
    </sheetView>
  </sheetViews>
  <sheetFormatPr defaultRowHeight="12.75" outlineLevelRow="1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144" t="s">
        <v>7</v>
      </c>
      <c r="B2" s="145" t="s">
        <v>35</v>
      </c>
      <c r="C2" s="509" t="s">
        <v>36</v>
      </c>
      <c r="D2" s="510"/>
      <c r="E2" s="510"/>
      <c r="F2" s="510"/>
      <c r="G2" s="511"/>
      <c r="AG2" t="s">
        <v>100</v>
      </c>
    </row>
    <row r="3" spans="1:60" ht="24.95" customHeight="1">
      <c r="A3" s="144" t="s">
        <v>8</v>
      </c>
      <c r="B3" s="145" t="s">
        <v>37</v>
      </c>
      <c r="C3" s="509" t="s">
        <v>38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146" t="s">
        <v>9</v>
      </c>
      <c r="B4" s="147" t="s">
        <v>41</v>
      </c>
      <c r="C4" s="512" t="s">
        <v>42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505732.5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167">
        <v>1</v>
      </c>
      <c r="B9" s="168" t="s">
        <v>289</v>
      </c>
      <c r="C9" s="169" t="s">
        <v>290</v>
      </c>
      <c r="D9" s="170" t="s">
        <v>164</v>
      </c>
      <c r="E9" s="171">
        <v>1575</v>
      </c>
      <c r="F9" s="347"/>
      <c r="G9" s="172">
        <f>F9*E9</f>
        <v>0</v>
      </c>
      <c r="H9" s="110">
        <v>0</v>
      </c>
      <c r="I9" s="110">
        <v>0</v>
      </c>
      <c r="J9" s="110">
        <v>79.8</v>
      </c>
      <c r="K9" s="110">
        <v>125685</v>
      </c>
      <c r="L9" s="110">
        <v>21</v>
      </c>
      <c r="M9" s="110">
        <v>152078.85</v>
      </c>
      <c r="N9" s="109">
        <v>1.8380000000000001E-2</v>
      </c>
      <c r="O9" s="109">
        <v>28.948499999999999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193.72499999999999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293</v>
      </c>
      <c r="D11" s="111"/>
      <c r="E11" s="112">
        <v>1575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7">
        <v>2</v>
      </c>
      <c r="B12" s="168" t="s">
        <v>295</v>
      </c>
      <c r="C12" s="169" t="s">
        <v>296</v>
      </c>
      <c r="D12" s="170" t="s">
        <v>164</v>
      </c>
      <c r="E12" s="171">
        <v>4725</v>
      </c>
      <c r="F12" s="347"/>
      <c r="G12" s="172">
        <f>F12*E12</f>
        <v>0</v>
      </c>
      <c r="H12" s="110">
        <v>0</v>
      </c>
      <c r="I12" s="110">
        <v>0</v>
      </c>
      <c r="J12" s="110">
        <v>57.3</v>
      </c>
      <c r="K12" s="110">
        <v>270742.5</v>
      </c>
      <c r="L12" s="110">
        <v>21</v>
      </c>
      <c r="M12" s="110">
        <v>327598.42499999999</v>
      </c>
      <c r="N12" s="109">
        <v>8.1999999999999998E-4</v>
      </c>
      <c r="O12" s="109">
        <v>3.8744999999999998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28.35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760</v>
      </c>
      <c r="D13" s="111"/>
      <c r="E13" s="112">
        <v>4725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167">
        <v>3</v>
      </c>
      <c r="B14" s="168" t="s">
        <v>297</v>
      </c>
      <c r="C14" s="169" t="s">
        <v>298</v>
      </c>
      <c r="D14" s="170" t="s">
        <v>164</v>
      </c>
      <c r="E14" s="171">
        <v>1575</v>
      </c>
      <c r="F14" s="347"/>
      <c r="G14" s="172">
        <f>F14*E14</f>
        <v>0</v>
      </c>
      <c r="H14" s="110">
        <v>0</v>
      </c>
      <c r="I14" s="110">
        <v>0</v>
      </c>
      <c r="J14" s="110">
        <v>69.400000000000006</v>
      </c>
      <c r="K14" s="110">
        <v>109305.00000000001</v>
      </c>
      <c r="L14" s="110">
        <v>21</v>
      </c>
      <c r="M14" s="110">
        <v>132259.04999999999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165.375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761</v>
      </c>
      <c r="D15" s="111"/>
      <c r="E15" s="112">
        <v>1575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12046.04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32.823</v>
      </c>
      <c r="F17" s="348"/>
      <c r="G17" s="172">
        <f>F17*E17</f>
        <v>0</v>
      </c>
      <c r="H17" s="110">
        <v>0</v>
      </c>
      <c r="I17" s="110">
        <v>0</v>
      </c>
      <c r="J17" s="110">
        <v>367</v>
      </c>
      <c r="K17" s="110">
        <v>12046.040999999999</v>
      </c>
      <c r="L17" s="110">
        <v>21</v>
      </c>
      <c r="M17" s="110">
        <v>14575.708400000001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10.404891000000001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11674.08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167">
        <v>5</v>
      </c>
      <c r="B19" s="168" t="s">
        <v>683</v>
      </c>
      <c r="C19" s="169" t="s">
        <v>684</v>
      </c>
      <c r="D19" s="170" t="s">
        <v>164</v>
      </c>
      <c r="E19" s="171">
        <v>580.79999999999995</v>
      </c>
      <c r="F19" s="347"/>
      <c r="G19" s="172">
        <f>F19*E19</f>
        <v>0</v>
      </c>
      <c r="H19" s="110">
        <v>0</v>
      </c>
      <c r="I19" s="110">
        <v>0</v>
      </c>
      <c r="J19" s="110">
        <v>20.100000000000001</v>
      </c>
      <c r="K19" s="110">
        <v>11674.08</v>
      </c>
      <c r="L19" s="110">
        <v>21</v>
      </c>
      <c r="M19" s="110">
        <v>14125.6368</v>
      </c>
      <c r="N19" s="109">
        <v>0</v>
      </c>
      <c r="O19" s="109">
        <v>0</v>
      </c>
      <c r="P19" s="109">
        <v>5.2399999999999999E-3</v>
      </c>
      <c r="Q19" s="109">
        <v>3.0433919999999999</v>
      </c>
      <c r="R19" s="110"/>
      <c r="S19" s="110" t="s">
        <v>130</v>
      </c>
      <c r="T19" s="110" t="s">
        <v>131</v>
      </c>
      <c r="U19" s="110">
        <v>4.2000000000000003E-2</v>
      </c>
      <c r="V19" s="110">
        <v>24.393599999999999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762</v>
      </c>
      <c r="D20" s="111"/>
      <c r="E20" s="112">
        <v>580.79999999999995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SUM(G22:G34)</f>
        <v>0</v>
      </c>
      <c r="H21" s="114"/>
      <c r="I21" s="114">
        <v>159999.56</v>
      </c>
      <c r="J21" s="114"/>
      <c r="K21" s="114">
        <v>535762.62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2.5">
      <c r="A22" s="167">
        <v>6</v>
      </c>
      <c r="B22" s="168" t="s">
        <v>688</v>
      </c>
      <c r="C22" s="169" t="s">
        <v>689</v>
      </c>
      <c r="D22" s="170" t="s">
        <v>164</v>
      </c>
      <c r="E22" s="171">
        <v>580.79999999999995</v>
      </c>
      <c r="F22" s="347"/>
      <c r="G22" s="172">
        <f>F22*E22</f>
        <v>0</v>
      </c>
      <c r="H22" s="110">
        <v>0</v>
      </c>
      <c r="I22" s="110">
        <v>0</v>
      </c>
      <c r="J22" s="110">
        <v>343</v>
      </c>
      <c r="K22" s="110">
        <v>199214.4</v>
      </c>
      <c r="L22" s="110">
        <v>21</v>
      </c>
      <c r="M22" s="110">
        <v>241049.424</v>
      </c>
      <c r="N22" s="109">
        <v>1.452E-2</v>
      </c>
      <c r="O22" s="109">
        <v>8.4332159999999998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156.816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762</v>
      </c>
      <c r="D23" s="111"/>
      <c r="E23" s="112">
        <v>580.79999999999995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167">
        <v>7</v>
      </c>
      <c r="B24" s="168" t="s">
        <v>690</v>
      </c>
      <c r="C24" s="169" t="s">
        <v>691</v>
      </c>
      <c r="D24" s="170" t="s">
        <v>164</v>
      </c>
      <c r="E24" s="171">
        <v>580.79999999999995</v>
      </c>
      <c r="F24" s="347"/>
      <c r="G24" s="172">
        <f>F24*E24</f>
        <v>0</v>
      </c>
      <c r="H24" s="110">
        <v>0</v>
      </c>
      <c r="I24" s="110">
        <v>0</v>
      </c>
      <c r="J24" s="110">
        <v>110</v>
      </c>
      <c r="K24" s="110">
        <v>63887.999999999993</v>
      </c>
      <c r="L24" s="110">
        <v>21</v>
      </c>
      <c r="M24" s="110">
        <v>77304.479999999996</v>
      </c>
      <c r="N24" s="109">
        <v>1.5499999999999999E-3</v>
      </c>
      <c r="O24" s="109">
        <v>0.90023999999999993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55.175999999999995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762</v>
      </c>
      <c r="D25" s="111"/>
      <c r="E25" s="112">
        <v>580.79999999999995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167">
        <v>8</v>
      </c>
      <c r="B26" s="168" t="s">
        <v>686</v>
      </c>
      <c r="C26" s="169" t="s">
        <v>687</v>
      </c>
      <c r="D26" s="170" t="s">
        <v>164</v>
      </c>
      <c r="E26" s="171">
        <v>580.79999999999995</v>
      </c>
      <c r="F26" s="347"/>
      <c r="G26" s="172">
        <f>F26*E26</f>
        <v>0</v>
      </c>
      <c r="H26" s="110">
        <v>0</v>
      </c>
      <c r="I26" s="110">
        <v>0</v>
      </c>
      <c r="J26" s="110">
        <v>47.5</v>
      </c>
      <c r="K26" s="110">
        <v>27587.999999999996</v>
      </c>
      <c r="L26" s="110">
        <v>21</v>
      </c>
      <c r="M26" s="110">
        <v>33381.480000000003</v>
      </c>
      <c r="N26" s="109">
        <v>0</v>
      </c>
      <c r="O26" s="109">
        <v>0</v>
      </c>
      <c r="P26" s="109">
        <v>1.4999999999999999E-2</v>
      </c>
      <c r="Q26" s="109">
        <v>8.7119999999999997</v>
      </c>
      <c r="R26" s="110"/>
      <c r="S26" s="110" t="s">
        <v>130</v>
      </c>
      <c r="T26" s="110" t="s">
        <v>131</v>
      </c>
      <c r="U26" s="110">
        <v>0.09</v>
      </c>
      <c r="V26" s="110">
        <v>52.271999999999991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762</v>
      </c>
      <c r="D27" s="111"/>
      <c r="E27" s="112">
        <v>580.79999999999995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>
      <c r="A28" s="167">
        <v>9</v>
      </c>
      <c r="B28" s="168" t="s">
        <v>763</v>
      </c>
      <c r="C28" s="169" t="s">
        <v>764</v>
      </c>
      <c r="D28" s="170" t="s">
        <v>164</v>
      </c>
      <c r="E28" s="171">
        <v>580.79999999999995</v>
      </c>
      <c r="F28" s="347"/>
      <c r="G28" s="172">
        <f>F28*E28</f>
        <v>0</v>
      </c>
      <c r="H28" s="110">
        <v>0</v>
      </c>
      <c r="I28" s="110">
        <v>0</v>
      </c>
      <c r="J28" s="110">
        <v>31.7</v>
      </c>
      <c r="K28" s="110">
        <v>18411.359999999997</v>
      </c>
      <c r="L28" s="110">
        <v>21</v>
      </c>
      <c r="M28" s="110">
        <v>22277.745600000002</v>
      </c>
      <c r="N28" s="109">
        <v>0</v>
      </c>
      <c r="O28" s="109">
        <v>0</v>
      </c>
      <c r="P28" s="109">
        <v>7.0000000000000001E-3</v>
      </c>
      <c r="Q28" s="109">
        <v>4.0655999999999999</v>
      </c>
      <c r="R28" s="110"/>
      <c r="S28" s="110" t="s">
        <v>130</v>
      </c>
      <c r="T28" s="110" t="s">
        <v>131</v>
      </c>
      <c r="U28" s="110">
        <v>0.06</v>
      </c>
      <c r="V28" s="110">
        <v>34.847999999999999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762</v>
      </c>
      <c r="D29" s="111"/>
      <c r="E29" s="112">
        <v>580.79999999999995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>
      <c r="A30" s="167">
        <v>10</v>
      </c>
      <c r="B30" s="168" t="s">
        <v>765</v>
      </c>
      <c r="C30" s="169" t="s">
        <v>766</v>
      </c>
      <c r="D30" s="170" t="s">
        <v>164</v>
      </c>
      <c r="E30" s="171">
        <v>580.79999999999995</v>
      </c>
      <c r="F30" s="347"/>
      <c r="G30" s="172">
        <f>F30*E30</f>
        <v>0</v>
      </c>
      <c r="H30" s="110">
        <v>0</v>
      </c>
      <c r="I30" s="110">
        <v>0</v>
      </c>
      <c r="J30" s="110">
        <v>21.1</v>
      </c>
      <c r="K30" s="110">
        <v>12254.88</v>
      </c>
      <c r="L30" s="110">
        <v>21</v>
      </c>
      <c r="M30" s="110">
        <v>14828.404799999998</v>
      </c>
      <c r="N30" s="109">
        <v>0</v>
      </c>
      <c r="O30" s="109">
        <v>0</v>
      </c>
      <c r="P30" s="109">
        <v>1.4499999999999999E-3</v>
      </c>
      <c r="Q30" s="109">
        <v>0.84215999999999991</v>
      </c>
      <c r="R30" s="110"/>
      <c r="S30" s="110" t="s">
        <v>130</v>
      </c>
      <c r="T30" s="110" t="s">
        <v>131</v>
      </c>
      <c r="U30" s="110">
        <v>0.04</v>
      </c>
      <c r="V30" s="110">
        <v>23.231999999999999</v>
      </c>
      <c r="W30" s="110"/>
      <c r="X30" s="110" t="s">
        <v>132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134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outlineLevel="1">
      <c r="A31" s="107"/>
      <c r="B31" s="108"/>
      <c r="C31" s="116" t="s">
        <v>762</v>
      </c>
      <c r="D31" s="111"/>
      <c r="E31" s="112">
        <v>580.79999999999995</v>
      </c>
      <c r="F31" s="110"/>
      <c r="G31" s="110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135</v>
      </c>
      <c r="AH31" s="104">
        <v>0</v>
      </c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22.5">
      <c r="A32" s="167">
        <v>11</v>
      </c>
      <c r="B32" s="168" t="s">
        <v>692</v>
      </c>
      <c r="C32" s="169" t="s">
        <v>693</v>
      </c>
      <c r="D32" s="170" t="s">
        <v>164</v>
      </c>
      <c r="E32" s="171">
        <v>580.79999999999995</v>
      </c>
      <c r="F32" s="347"/>
      <c r="G32" s="172">
        <f>F32*E32</f>
        <v>0</v>
      </c>
      <c r="H32" s="110">
        <v>0</v>
      </c>
      <c r="I32" s="110">
        <v>0</v>
      </c>
      <c r="J32" s="110">
        <v>313.5</v>
      </c>
      <c r="K32" s="110">
        <v>182080.8</v>
      </c>
      <c r="L32" s="110">
        <v>21</v>
      </c>
      <c r="M32" s="110">
        <v>220317.76799999998</v>
      </c>
      <c r="N32" s="109">
        <v>1.426E-2</v>
      </c>
      <c r="O32" s="109">
        <v>8.2822079999999989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0.16200000000000001</v>
      </c>
      <c r="V32" s="110">
        <v>94.08959999999999</v>
      </c>
      <c r="W32" s="110"/>
      <c r="X32" s="110" t="s">
        <v>132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134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1">
      <c r="A33" s="107"/>
      <c r="B33" s="108"/>
      <c r="C33" s="116" t="s">
        <v>762</v>
      </c>
      <c r="D33" s="111"/>
      <c r="E33" s="112">
        <v>580.79999999999995</v>
      </c>
      <c r="F33" s="110"/>
      <c r="G33" s="110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135</v>
      </c>
      <c r="AH33" s="104">
        <v>0</v>
      </c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ht="22.5">
      <c r="A34" s="167">
        <v>12</v>
      </c>
      <c r="B34" s="168" t="s">
        <v>694</v>
      </c>
      <c r="C34" s="169" t="s">
        <v>695</v>
      </c>
      <c r="D34" s="170" t="s">
        <v>138</v>
      </c>
      <c r="E34" s="171">
        <v>11</v>
      </c>
      <c r="F34" s="347"/>
      <c r="G34" s="172">
        <f>F34*E34</f>
        <v>0</v>
      </c>
      <c r="H34" s="110">
        <v>159999.56</v>
      </c>
      <c r="I34" s="110">
        <v>159999.56</v>
      </c>
      <c r="J34" s="110">
        <v>0.44</v>
      </c>
      <c r="K34" s="110">
        <v>0.44</v>
      </c>
      <c r="L34" s="110">
        <v>21</v>
      </c>
      <c r="M34" s="110">
        <v>193600</v>
      </c>
      <c r="N34" s="109">
        <v>3.0470000000000001E-2</v>
      </c>
      <c r="O34" s="109">
        <v>3.0470000000000001E-2</v>
      </c>
      <c r="P34" s="109">
        <v>0</v>
      </c>
      <c r="Q34" s="109">
        <v>0</v>
      </c>
      <c r="R34" s="110"/>
      <c r="S34" s="110" t="s">
        <v>182</v>
      </c>
      <c r="T34" s="110" t="s">
        <v>183</v>
      </c>
      <c r="U34" s="110">
        <v>0</v>
      </c>
      <c r="V34" s="110">
        <v>0</v>
      </c>
      <c r="W34" s="110"/>
      <c r="X34" s="110" t="s">
        <v>146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147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ht="33.75" customHeight="1" outlineLevel="1">
      <c r="A35" s="107"/>
      <c r="B35" s="108"/>
      <c r="C35" s="181" t="s">
        <v>696</v>
      </c>
      <c r="D35" s="181"/>
      <c r="E35" s="181"/>
      <c r="F35" s="181"/>
      <c r="G35" s="181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166</v>
      </c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15" t="str">
        <f>C35</f>
        <v>Konstrukce krovu stojaté stolice, spojovací prostředky, ukotvení pozednic, profilování zhlaví trámů, bednění přesahů střechy obkladem pero-drážka, nátěru podhledu přesahu lazurovacím lakem, laťování.</v>
      </c>
      <c r="BB35" s="104"/>
      <c r="BC35" s="104"/>
      <c r="BD35" s="104"/>
      <c r="BE35" s="104"/>
      <c r="BF35" s="104"/>
      <c r="BG35" s="104"/>
      <c r="BH35" s="104"/>
    </row>
    <row r="36" spans="1:60">
      <c r="A36" s="153" t="s">
        <v>125</v>
      </c>
      <c r="B36" s="154" t="s">
        <v>73</v>
      </c>
      <c r="C36" s="155" t="s">
        <v>74</v>
      </c>
      <c r="D36" s="156"/>
      <c r="E36" s="157"/>
      <c r="F36" s="158"/>
      <c r="G36" s="159">
        <f>SUM(G37)</f>
        <v>0</v>
      </c>
      <c r="H36" s="114"/>
      <c r="I36" s="114">
        <v>15816.9</v>
      </c>
      <c r="J36" s="114"/>
      <c r="K36" s="114">
        <v>1304658.54</v>
      </c>
      <c r="L36" s="114"/>
      <c r="M36" s="114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AG36" t="s">
        <v>126</v>
      </c>
    </row>
    <row r="37" spans="1:60" ht="22.5">
      <c r="A37" s="167">
        <v>13</v>
      </c>
      <c r="B37" s="168" t="s">
        <v>767</v>
      </c>
      <c r="C37" s="169" t="s">
        <v>768</v>
      </c>
      <c r="D37" s="170" t="s">
        <v>164</v>
      </c>
      <c r="E37" s="171">
        <v>580.79999999999995</v>
      </c>
      <c r="F37" s="347"/>
      <c r="G37" s="172">
        <f>F37*E37</f>
        <v>0</v>
      </c>
      <c r="H37" s="110">
        <v>0</v>
      </c>
      <c r="I37" s="110">
        <v>0</v>
      </c>
      <c r="J37" s="110">
        <v>67.3</v>
      </c>
      <c r="K37" s="110">
        <v>39087.839999999997</v>
      </c>
      <c r="L37" s="110">
        <v>21</v>
      </c>
      <c r="M37" s="110">
        <v>47296.286399999997</v>
      </c>
      <c r="N37" s="109">
        <v>0</v>
      </c>
      <c r="O37" s="109">
        <v>0</v>
      </c>
      <c r="P37" s="109">
        <v>7.3200000000000001E-3</v>
      </c>
      <c r="Q37" s="109">
        <v>4.2514560000000001</v>
      </c>
      <c r="R37" s="110"/>
      <c r="S37" s="110" t="s">
        <v>130</v>
      </c>
      <c r="T37" s="110" t="s">
        <v>131</v>
      </c>
      <c r="U37" s="110">
        <v>0.10580000000000001</v>
      </c>
      <c r="V37" s="110">
        <v>61.448639999999997</v>
      </c>
      <c r="W37" s="110"/>
      <c r="X37" s="110" t="s">
        <v>132</v>
      </c>
      <c r="Y37" s="110" t="s">
        <v>133</v>
      </c>
      <c r="Z37" s="104"/>
      <c r="AA37" s="104"/>
      <c r="AB37" s="104"/>
      <c r="AC37" s="104"/>
      <c r="AD37" s="104"/>
      <c r="AE37" s="104"/>
      <c r="AF37" s="104"/>
      <c r="AG37" s="104" t="s">
        <v>134</v>
      </c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outlineLevel="1">
      <c r="A38" s="107"/>
      <c r="B38" s="108"/>
      <c r="C38" s="116" t="s">
        <v>769</v>
      </c>
      <c r="D38" s="111"/>
      <c r="E38" s="112">
        <v>580.79999999999995</v>
      </c>
      <c r="F38" s="110"/>
      <c r="G38" s="110"/>
      <c r="H38" s="110"/>
      <c r="I38" s="110"/>
      <c r="J38" s="110"/>
      <c r="K38" s="110"/>
      <c r="L38" s="110"/>
      <c r="M38" s="110"/>
      <c r="N38" s="109"/>
      <c r="O38" s="109"/>
      <c r="P38" s="109"/>
      <c r="Q38" s="109"/>
      <c r="R38" s="110"/>
      <c r="S38" s="110"/>
      <c r="T38" s="110"/>
      <c r="U38" s="110"/>
      <c r="V38" s="110"/>
      <c r="W38" s="110"/>
      <c r="X38" s="110"/>
      <c r="Y38" s="110"/>
      <c r="Z38" s="104"/>
      <c r="AA38" s="104"/>
      <c r="AB38" s="104"/>
      <c r="AC38" s="104"/>
      <c r="AD38" s="104"/>
      <c r="AE38" s="104"/>
      <c r="AF38" s="104"/>
      <c r="AG38" s="104" t="s">
        <v>135</v>
      </c>
      <c r="AH38" s="104">
        <v>0</v>
      </c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>
      <c r="A39" s="153" t="s">
        <v>125</v>
      </c>
      <c r="B39" s="154" t="s">
        <v>71</v>
      </c>
      <c r="C39" s="155" t="s">
        <v>72</v>
      </c>
      <c r="D39" s="156"/>
      <c r="E39" s="157"/>
      <c r="F39" s="158"/>
      <c r="G39" s="159">
        <f>SUM(G40)</f>
        <v>0</v>
      </c>
      <c r="H39" s="114"/>
      <c r="I39" s="114">
        <v>159999.56</v>
      </c>
      <c r="J39" s="114"/>
      <c r="K39" s="114">
        <v>535762.62</v>
      </c>
      <c r="L39" s="114"/>
      <c r="M39" s="114"/>
      <c r="N39" s="113"/>
      <c r="O39" s="113"/>
      <c r="P39" s="113"/>
      <c r="Q39" s="113"/>
      <c r="R39" s="114"/>
      <c r="S39" s="114"/>
      <c r="T39" s="114"/>
      <c r="U39" s="114"/>
      <c r="V39" s="114"/>
      <c r="W39" s="114"/>
      <c r="X39" s="114"/>
      <c r="Y39" s="114"/>
      <c r="AG39" t="s">
        <v>126</v>
      </c>
    </row>
    <row r="40" spans="1:60" ht="22.5">
      <c r="A40" s="160">
        <v>14</v>
      </c>
      <c r="B40" s="161" t="s">
        <v>427</v>
      </c>
      <c r="C40" s="162" t="s">
        <v>428</v>
      </c>
      <c r="D40" s="163" t="s">
        <v>129</v>
      </c>
      <c r="E40" s="164">
        <v>17.615659999999998</v>
      </c>
      <c r="F40" s="348"/>
      <c r="G40" s="172">
        <f>F40*E40</f>
        <v>0</v>
      </c>
      <c r="H40" s="110">
        <v>0</v>
      </c>
      <c r="I40" s="110">
        <v>0</v>
      </c>
      <c r="J40" s="110">
        <v>1835</v>
      </c>
      <c r="K40" s="110">
        <v>32324.736099999998</v>
      </c>
      <c r="L40" s="110">
        <v>21</v>
      </c>
      <c r="M40" s="110">
        <v>39112.935400000002</v>
      </c>
      <c r="N40" s="109">
        <v>0</v>
      </c>
      <c r="O40" s="109">
        <v>0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1.863</v>
      </c>
      <c r="V40" s="110">
        <v>32.817974579999998</v>
      </c>
      <c r="W40" s="110"/>
      <c r="X40" s="110" t="s">
        <v>416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417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>
      <c r="A41" s="153" t="s">
        <v>125</v>
      </c>
      <c r="B41" s="154" t="s">
        <v>73</v>
      </c>
      <c r="C41" s="155" t="s">
        <v>74</v>
      </c>
      <c r="D41" s="156"/>
      <c r="E41" s="157"/>
      <c r="F41" s="158"/>
      <c r="G41" s="159">
        <f>SUM(G42:G71)</f>
        <v>0</v>
      </c>
      <c r="H41" s="114"/>
      <c r="I41" s="114">
        <v>15816.9</v>
      </c>
      <c r="J41" s="114"/>
      <c r="K41" s="114">
        <v>1304658.54</v>
      </c>
      <c r="L41" s="114"/>
      <c r="M41" s="114"/>
      <c r="N41" s="113"/>
      <c r="O41" s="113"/>
      <c r="P41" s="113"/>
      <c r="Q41" s="113"/>
      <c r="R41" s="114"/>
      <c r="S41" s="114"/>
      <c r="T41" s="114"/>
      <c r="U41" s="114"/>
      <c r="V41" s="114"/>
      <c r="W41" s="114"/>
      <c r="X41" s="114"/>
      <c r="Y41" s="114"/>
      <c r="AG41" t="s">
        <v>126</v>
      </c>
    </row>
    <row r="42" spans="1:60">
      <c r="A42" s="167">
        <v>15</v>
      </c>
      <c r="B42" s="168" t="s">
        <v>700</v>
      </c>
      <c r="C42" s="169" t="s">
        <v>701</v>
      </c>
      <c r="D42" s="170" t="s">
        <v>155</v>
      </c>
      <c r="E42" s="171">
        <v>60.8</v>
      </c>
      <c r="F42" s="347"/>
      <c r="G42" s="172">
        <f>F42*E42</f>
        <v>0</v>
      </c>
      <c r="H42" s="110">
        <v>0</v>
      </c>
      <c r="I42" s="110">
        <v>0</v>
      </c>
      <c r="J42" s="110">
        <v>40.4</v>
      </c>
      <c r="K42" s="110">
        <v>2456.3199999999997</v>
      </c>
      <c r="L42" s="110">
        <v>21</v>
      </c>
      <c r="M42" s="110">
        <v>2972.1472000000003</v>
      </c>
      <c r="N42" s="109">
        <v>0</v>
      </c>
      <c r="O42" s="109">
        <v>0</v>
      </c>
      <c r="P42" s="109">
        <v>4.2599999999999999E-3</v>
      </c>
      <c r="Q42" s="109">
        <v>0.25900799999999996</v>
      </c>
      <c r="R42" s="110"/>
      <c r="S42" s="110" t="s">
        <v>130</v>
      </c>
      <c r="T42" s="110" t="s">
        <v>131</v>
      </c>
      <c r="U42" s="110">
        <v>6.9000000000000006E-2</v>
      </c>
      <c r="V42" s="110">
        <v>4.1951999999999998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770</v>
      </c>
      <c r="D43" s="111"/>
      <c r="E43" s="112">
        <v>60.8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167">
        <v>16</v>
      </c>
      <c r="B44" s="168" t="s">
        <v>697</v>
      </c>
      <c r="C44" s="169" t="s">
        <v>698</v>
      </c>
      <c r="D44" s="170" t="s">
        <v>155</v>
      </c>
      <c r="E44" s="171">
        <v>60.8</v>
      </c>
      <c r="F44" s="347"/>
      <c r="G44" s="172">
        <f>F44*E44</f>
        <v>0</v>
      </c>
      <c r="H44" s="110">
        <v>0</v>
      </c>
      <c r="I44" s="110">
        <v>0</v>
      </c>
      <c r="J44" s="110">
        <v>40.4</v>
      </c>
      <c r="K44" s="110">
        <v>2456.3199999999997</v>
      </c>
      <c r="L44" s="110">
        <v>21</v>
      </c>
      <c r="M44" s="110">
        <v>2972.1472000000003</v>
      </c>
      <c r="N44" s="109">
        <v>0</v>
      </c>
      <c r="O44" s="109">
        <v>0</v>
      </c>
      <c r="P44" s="109">
        <v>3.8400000000000001E-3</v>
      </c>
      <c r="Q44" s="109">
        <v>0.23347199999999999</v>
      </c>
      <c r="R44" s="110"/>
      <c r="S44" s="110" t="s">
        <v>130</v>
      </c>
      <c r="T44" s="110" t="s">
        <v>131</v>
      </c>
      <c r="U44" s="110">
        <v>6.9000000000000006E-2</v>
      </c>
      <c r="V44" s="110">
        <v>4.1951999999999998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770</v>
      </c>
      <c r="D45" s="111"/>
      <c r="E45" s="112">
        <v>60.8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>
      <c r="A46" s="167">
        <v>17</v>
      </c>
      <c r="B46" s="168" t="s">
        <v>702</v>
      </c>
      <c r="C46" s="169" t="s">
        <v>703</v>
      </c>
      <c r="D46" s="170" t="s">
        <v>155</v>
      </c>
      <c r="E46" s="171">
        <v>60.8</v>
      </c>
      <c r="F46" s="347"/>
      <c r="G46" s="172">
        <f>F46*E46</f>
        <v>0</v>
      </c>
      <c r="H46" s="110">
        <v>0</v>
      </c>
      <c r="I46" s="110">
        <v>0</v>
      </c>
      <c r="J46" s="110">
        <v>43.9</v>
      </c>
      <c r="K46" s="110">
        <v>2669.12</v>
      </c>
      <c r="L46" s="110">
        <v>21</v>
      </c>
      <c r="M46" s="110">
        <v>3229.6351999999997</v>
      </c>
      <c r="N46" s="109">
        <v>0</v>
      </c>
      <c r="O46" s="109">
        <v>0</v>
      </c>
      <c r="P46" s="109">
        <v>3.3600000000000001E-3</v>
      </c>
      <c r="Q46" s="109">
        <v>0.204288</v>
      </c>
      <c r="R46" s="110"/>
      <c r="S46" s="110" t="s">
        <v>130</v>
      </c>
      <c r="T46" s="110" t="s">
        <v>131</v>
      </c>
      <c r="U46" s="110">
        <v>6.9000000000000006E-2</v>
      </c>
      <c r="V46" s="110">
        <v>4.1951999999999998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770</v>
      </c>
      <c r="D47" s="111"/>
      <c r="E47" s="112">
        <v>60.8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167">
        <v>18</v>
      </c>
      <c r="B48" s="168" t="s">
        <v>709</v>
      </c>
      <c r="C48" s="169" t="s">
        <v>710</v>
      </c>
      <c r="D48" s="170" t="s">
        <v>164</v>
      </c>
      <c r="E48" s="171">
        <v>580.79999999999995</v>
      </c>
      <c r="F48" s="347"/>
      <c r="G48" s="172">
        <f>F48*E48</f>
        <v>0</v>
      </c>
      <c r="H48" s="110">
        <v>0</v>
      </c>
      <c r="I48" s="110">
        <v>0</v>
      </c>
      <c r="J48" s="110">
        <v>1578</v>
      </c>
      <c r="K48" s="110">
        <v>916502.39999999991</v>
      </c>
      <c r="L48" s="110">
        <v>21</v>
      </c>
      <c r="M48" s="110">
        <v>1108967.9040000001</v>
      </c>
      <c r="N48" s="109">
        <v>1.9029999999999998E-2</v>
      </c>
      <c r="O48" s="109">
        <v>11.052623999999998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1.7139500000000001</v>
      </c>
      <c r="V48" s="110">
        <v>995.46215999999993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762</v>
      </c>
      <c r="D49" s="111"/>
      <c r="E49" s="112">
        <v>580.79999999999995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2.5">
      <c r="A50" s="167">
        <v>19</v>
      </c>
      <c r="B50" s="168" t="s">
        <v>715</v>
      </c>
      <c r="C50" s="169" t="s">
        <v>716</v>
      </c>
      <c r="D50" s="170" t="s">
        <v>155</v>
      </c>
      <c r="E50" s="171">
        <v>60.8</v>
      </c>
      <c r="F50" s="347"/>
      <c r="G50" s="172">
        <f>F50*E50</f>
        <v>0</v>
      </c>
      <c r="H50" s="110">
        <v>0</v>
      </c>
      <c r="I50" s="110">
        <v>0</v>
      </c>
      <c r="J50" s="110">
        <v>590</v>
      </c>
      <c r="K50" s="110">
        <v>35872</v>
      </c>
      <c r="L50" s="110">
        <v>21</v>
      </c>
      <c r="M50" s="110">
        <v>43405.120000000003</v>
      </c>
      <c r="N50" s="109">
        <v>4.8199999999999996E-3</v>
      </c>
      <c r="O50" s="109">
        <v>0.29305599999999998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0.64895000000000003</v>
      </c>
      <c r="V50" s="110">
        <v>39.456159999999997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770</v>
      </c>
      <c r="D51" s="111"/>
      <c r="E51" s="112">
        <v>60.8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 ht="22.5">
      <c r="A52" s="167">
        <v>20</v>
      </c>
      <c r="B52" s="168" t="s">
        <v>713</v>
      </c>
      <c r="C52" s="169" t="s">
        <v>714</v>
      </c>
      <c r="D52" s="170" t="s">
        <v>155</v>
      </c>
      <c r="E52" s="171">
        <v>60.8</v>
      </c>
      <c r="F52" s="347"/>
      <c r="G52" s="172">
        <f>F52*E52</f>
        <v>0</v>
      </c>
      <c r="H52" s="110">
        <v>0</v>
      </c>
      <c r="I52" s="110">
        <v>0</v>
      </c>
      <c r="J52" s="110">
        <v>318.5</v>
      </c>
      <c r="K52" s="110">
        <v>19364.8</v>
      </c>
      <c r="L52" s="110">
        <v>21</v>
      </c>
      <c r="M52" s="110">
        <v>23431.407999999999</v>
      </c>
      <c r="N52" s="109">
        <v>2.7200000000000002E-3</v>
      </c>
      <c r="O52" s="109">
        <v>0.165376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0.184</v>
      </c>
      <c r="V52" s="110">
        <v>11.187199999999999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770</v>
      </c>
      <c r="D53" s="111"/>
      <c r="E53" s="112">
        <v>60.8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ht="22.5">
      <c r="A54" s="167">
        <v>21</v>
      </c>
      <c r="B54" s="168" t="s">
        <v>711</v>
      </c>
      <c r="C54" s="169" t="s">
        <v>712</v>
      </c>
      <c r="D54" s="170" t="s">
        <v>155</v>
      </c>
      <c r="E54" s="171">
        <v>60.8</v>
      </c>
      <c r="F54" s="347"/>
      <c r="G54" s="172">
        <f>F54*E54</f>
        <v>0</v>
      </c>
      <c r="H54" s="110">
        <v>0</v>
      </c>
      <c r="I54" s="110">
        <v>0</v>
      </c>
      <c r="J54" s="110">
        <v>552</v>
      </c>
      <c r="K54" s="110">
        <v>33561.599999999999</v>
      </c>
      <c r="L54" s="110">
        <v>21</v>
      </c>
      <c r="M54" s="110">
        <v>40609.536</v>
      </c>
      <c r="N54" s="109">
        <v>3.0799999999999998E-3</v>
      </c>
      <c r="O54" s="109">
        <v>0.18726399999999999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0.57499999999999996</v>
      </c>
      <c r="V54" s="110">
        <v>34.959999999999994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770</v>
      </c>
      <c r="D55" s="111"/>
      <c r="E55" s="112">
        <v>60.8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ht="22.5">
      <c r="A56" s="167">
        <v>22</v>
      </c>
      <c r="B56" s="168" t="s">
        <v>731</v>
      </c>
      <c r="C56" s="169" t="s">
        <v>732</v>
      </c>
      <c r="D56" s="170" t="s">
        <v>145</v>
      </c>
      <c r="E56" s="171">
        <v>6</v>
      </c>
      <c r="F56" s="347"/>
      <c r="G56" s="172">
        <f>F56*E56</f>
        <v>0</v>
      </c>
      <c r="H56" s="110">
        <v>0</v>
      </c>
      <c r="I56" s="110">
        <v>0</v>
      </c>
      <c r="J56" s="110">
        <v>1386</v>
      </c>
      <c r="K56" s="110">
        <v>8316</v>
      </c>
      <c r="L56" s="110">
        <v>21</v>
      </c>
      <c r="M56" s="110">
        <v>10062.36</v>
      </c>
      <c r="N56" s="109">
        <v>3.0999999999999999E-3</v>
      </c>
      <c r="O56" s="109">
        <v>1.8599999999999998E-2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1.8331</v>
      </c>
      <c r="V56" s="110">
        <v>10.9986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771</v>
      </c>
      <c r="D57" s="111"/>
      <c r="E57" s="112">
        <v>6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167">
        <v>23</v>
      </c>
      <c r="B58" s="168" t="s">
        <v>717</v>
      </c>
      <c r="C58" s="169" t="s">
        <v>718</v>
      </c>
      <c r="D58" s="170" t="s">
        <v>155</v>
      </c>
      <c r="E58" s="171">
        <v>31.1</v>
      </c>
      <c r="F58" s="347"/>
      <c r="G58" s="172">
        <f>F58*E58</f>
        <v>0</v>
      </c>
      <c r="H58" s="110">
        <v>0</v>
      </c>
      <c r="I58" s="110">
        <v>0</v>
      </c>
      <c r="J58" s="110">
        <v>598</v>
      </c>
      <c r="K58" s="110">
        <v>18597.8</v>
      </c>
      <c r="L58" s="110">
        <v>21</v>
      </c>
      <c r="M58" s="110">
        <v>22503.338</v>
      </c>
      <c r="N58" s="109">
        <v>5.5300000000000002E-3</v>
      </c>
      <c r="O58" s="109">
        <v>0.17198300000000002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0.28289999999999998</v>
      </c>
      <c r="V58" s="110">
        <v>8.79819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772</v>
      </c>
      <c r="D59" s="111"/>
      <c r="E59" s="112">
        <v>31.1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167">
        <v>24</v>
      </c>
      <c r="B60" s="168" t="s">
        <v>773</v>
      </c>
      <c r="C60" s="169" t="s">
        <v>774</v>
      </c>
      <c r="D60" s="170" t="s">
        <v>155</v>
      </c>
      <c r="E60" s="171">
        <v>18</v>
      </c>
      <c r="F60" s="347"/>
      <c r="G60" s="172">
        <f>F60*E60</f>
        <v>0</v>
      </c>
      <c r="H60" s="110">
        <v>0</v>
      </c>
      <c r="I60" s="110">
        <v>0</v>
      </c>
      <c r="J60" s="110">
        <v>721</v>
      </c>
      <c r="K60" s="110">
        <v>12978</v>
      </c>
      <c r="L60" s="110">
        <v>21</v>
      </c>
      <c r="M60" s="110">
        <v>15703.38</v>
      </c>
      <c r="N60" s="109">
        <v>5.4000000000000003E-3</v>
      </c>
      <c r="O60" s="109">
        <v>9.7200000000000009E-2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0.71909999999999996</v>
      </c>
      <c r="V60" s="110">
        <v>12.9438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775</v>
      </c>
      <c r="D61" s="111"/>
      <c r="E61" s="112">
        <v>18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167">
        <v>25</v>
      </c>
      <c r="B62" s="168" t="s">
        <v>776</v>
      </c>
      <c r="C62" s="169" t="s">
        <v>777</v>
      </c>
      <c r="D62" s="170" t="s">
        <v>155</v>
      </c>
      <c r="E62" s="171">
        <v>60</v>
      </c>
      <c r="F62" s="347"/>
      <c r="G62" s="172">
        <f>F62*E62</f>
        <v>0</v>
      </c>
      <c r="H62" s="110">
        <v>0</v>
      </c>
      <c r="I62" s="110">
        <v>0</v>
      </c>
      <c r="J62" s="110">
        <v>829</v>
      </c>
      <c r="K62" s="110">
        <v>49740</v>
      </c>
      <c r="L62" s="110">
        <v>21</v>
      </c>
      <c r="M62" s="110">
        <v>60185.4</v>
      </c>
      <c r="N62" s="109">
        <v>6.4799999999999996E-3</v>
      </c>
      <c r="O62" s="109">
        <v>0.38879999999999998</v>
      </c>
      <c r="P62" s="109">
        <v>0</v>
      </c>
      <c r="Q62" s="109">
        <v>0</v>
      </c>
      <c r="R62" s="110"/>
      <c r="S62" s="110" t="s">
        <v>130</v>
      </c>
      <c r="T62" s="110" t="s">
        <v>131</v>
      </c>
      <c r="U62" s="110">
        <v>0.75360000000000005</v>
      </c>
      <c r="V62" s="110">
        <v>45.216000000000001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778</v>
      </c>
      <c r="D63" s="111"/>
      <c r="E63" s="112">
        <v>60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167">
        <v>26</v>
      </c>
      <c r="B64" s="168" t="s">
        <v>723</v>
      </c>
      <c r="C64" s="169" t="s">
        <v>724</v>
      </c>
      <c r="D64" s="170" t="s">
        <v>155</v>
      </c>
      <c r="E64" s="171">
        <v>66</v>
      </c>
      <c r="F64" s="347"/>
      <c r="G64" s="172">
        <f>F64*E64</f>
        <v>0</v>
      </c>
      <c r="H64" s="110">
        <v>0</v>
      </c>
      <c r="I64" s="110">
        <v>0</v>
      </c>
      <c r="J64" s="110">
        <v>1940</v>
      </c>
      <c r="K64" s="110">
        <v>128040</v>
      </c>
      <c r="L64" s="110">
        <v>21</v>
      </c>
      <c r="M64" s="110">
        <v>154928.4</v>
      </c>
      <c r="N64" s="109">
        <v>3.0000000000000001E-3</v>
      </c>
      <c r="O64" s="109">
        <v>0.19800000000000001</v>
      </c>
      <c r="P64" s="109">
        <v>0</v>
      </c>
      <c r="Q64" s="109">
        <v>0</v>
      </c>
      <c r="R64" s="110"/>
      <c r="S64" s="110" t="s">
        <v>130</v>
      </c>
      <c r="T64" s="110" t="s">
        <v>131</v>
      </c>
      <c r="U64" s="110">
        <v>0.75900000000000001</v>
      </c>
      <c r="V64" s="110">
        <v>50.094000000000001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779</v>
      </c>
      <c r="D65" s="111"/>
      <c r="E65" s="112">
        <v>66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167">
        <v>27</v>
      </c>
      <c r="B66" s="168" t="s">
        <v>726</v>
      </c>
      <c r="C66" s="169" t="s">
        <v>727</v>
      </c>
      <c r="D66" s="170" t="s">
        <v>145</v>
      </c>
      <c r="E66" s="171">
        <v>4</v>
      </c>
      <c r="F66" s="347"/>
      <c r="G66" s="172">
        <f>F66*E66</f>
        <v>0</v>
      </c>
      <c r="H66" s="110">
        <v>0</v>
      </c>
      <c r="I66" s="110">
        <v>0</v>
      </c>
      <c r="J66" s="110">
        <v>1307</v>
      </c>
      <c r="K66" s="110">
        <v>5228</v>
      </c>
      <c r="L66" s="110">
        <v>21</v>
      </c>
      <c r="M66" s="110">
        <v>6325.88</v>
      </c>
      <c r="N66" s="109">
        <v>1.038E-2</v>
      </c>
      <c r="O66" s="109">
        <v>4.1520000000000001E-2</v>
      </c>
      <c r="P66" s="109">
        <v>0</v>
      </c>
      <c r="Q66" s="109">
        <v>0</v>
      </c>
      <c r="R66" s="110"/>
      <c r="S66" s="110" t="s">
        <v>130</v>
      </c>
      <c r="T66" s="110" t="s">
        <v>131</v>
      </c>
      <c r="U66" s="110">
        <v>1.371</v>
      </c>
      <c r="V66" s="110">
        <v>5.484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44</v>
      </c>
      <c r="D67" s="111"/>
      <c r="E67" s="112">
        <v>4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>
      <c r="A68" s="167">
        <v>28</v>
      </c>
      <c r="B68" s="168" t="s">
        <v>729</v>
      </c>
      <c r="C68" s="169" t="s">
        <v>730</v>
      </c>
      <c r="D68" s="170" t="s">
        <v>145</v>
      </c>
      <c r="E68" s="171">
        <v>4</v>
      </c>
      <c r="F68" s="347"/>
      <c r="G68" s="172">
        <f>F68*E68</f>
        <v>0</v>
      </c>
      <c r="H68" s="110">
        <v>3590</v>
      </c>
      <c r="I68" s="110">
        <v>14360</v>
      </c>
      <c r="J68" s="110">
        <v>0</v>
      </c>
      <c r="K68" s="110">
        <v>0</v>
      </c>
      <c r="L68" s="110">
        <v>21</v>
      </c>
      <c r="M68" s="110">
        <v>17375.599999999999</v>
      </c>
      <c r="N68" s="109">
        <v>6.4999999999999997E-3</v>
      </c>
      <c r="O68" s="109">
        <v>2.5999999999999999E-2</v>
      </c>
      <c r="P68" s="109">
        <v>0</v>
      </c>
      <c r="Q68" s="109">
        <v>0</v>
      </c>
      <c r="R68" s="110" t="s">
        <v>525</v>
      </c>
      <c r="S68" s="110" t="s">
        <v>130</v>
      </c>
      <c r="T68" s="110" t="s">
        <v>131</v>
      </c>
      <c r="U68" s="110">
        <v>0</v>
      </c>
      <c r="V68" s="110">
        <v>0</v>
      </c>
      <c r="W68" s="110"/>
      <c r="X68" s="110" t="s">
        <v>526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527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44</v>
      </c>
      <c r="D69" s="111"/>
      <c r="E69" s="112">
        <v>4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>
      <c r="A70" s="160">
        <v>29</v>
      </c>
      <c r="B70" s="161" t="s">
        <v>735</v>
      </c>
      <c r="C70" s="162" t="s">
        <v>736</v>
      </c>
      <c r="D70" s="163" t="s">
        <v>129</v>
      </c>
      <c r="E70" s="164">
        <v>12.643420000000001</v>
      </c>
      <c r="F70" s="348"/>
      <c r="G70" s="172">
        <f>F70*E70</f>
        <v>0</v>
      </c>
      <c r="H70" s="110">
        <v>0</v>
      </c>
      <c r="I70" s="110">
        <v>0</v>
      </c>
      <c r="J70" s="110">
        <v>2315</v>
      </c>
      <c r="K70" s="110">
        <v>29269.517300000003</v>
      </c>
      <c r="L70" s="110">
        <v>21</v>
      </c>
      <c r="M70" s="110">
        <v>35416.119200000001</v>
      </c>
      <c r="N70" s="109">
        <v>0</v>
      </c>
      <c r="O70" s="109">
        <v>0</v>
      </c>
      <c r="P70" s="109">
        <v>0</v>
      </c>
      <c r="Q70" s="109">
        <v>0</v>
      </c>
      <c r="R70" s="110"/>
      <c r="S70" s="110" t="s">
        <v>130</v>
      </c>
      <c r="T70" s="110" t="s">
        <v>131</v>
      </c>
      <c r="U70" s="110">
        <v>4.9470000000000001</v>
      </c>
      <c r="V70" s="110">
        <v>62.546998740000006</v>
      </c>
      <c r="W70" s="110"/>
      <c r="X70" s="110" t="s">
        <v>416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417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>
      <c r="A71" s="167">
        <v>30</v>
      </c>
      <c r="B71" s="168" t="s">
        <v>780</v>
      </c>
      <c r="C71" s="169" t="s">
        <v>781</v>
      </c>
      <c r="D71" s="170" t="s">
        <v>443</v>
      </c>
      <c r="E71" s="171">
        <v>1</v>
      </c>
      <c r="F71" s="347"/>
      <c r="G71" s="172">
        <f>F71*E71</f>
        <v>0</v>
      </c>
      <c r="H71" s="110">
        <v>1456.9</v>
      </c>
      <c r="I71" s="110">
        <v>1456.9</v>
      </c>
      <c r="J71" s="110">
        <v>518.82000000000005</v>
      </c>
      <c r="K71" s="110">
        <v>518.82000000000005</v>
      </c>
      <c r="L71" s="110">
        <v>21</v>
      </c>
      <c r="M71" s="110">
        <v>2390.6212</v>
      </c>
      <c r="N71" s="109">
        <v>3.0000000000000001E-3</v>
      </c>
      <c r="O71" s="109">
        <v>3.0000000000000001E-3</v>
      </c>
      <c r="P71" s="109">
        <v>0</v>
      </c>
      <c r="Q71" s="109">
        <v>0</v>
      </c>
      <c r="R71" s="110"/>
      <c r="S71" s="110" t="s">
        <v>182</v>
      </c>
      <c r="T71" s="110" t="s">
        <v>448</v>
      </c>
      <c r="U71" s="110">
        <v>0.75900000000000001</v>
      </c>
      <c r="V71" s="110">
        <v>0.75900000000000001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outlineLevel="1">
      <c r="A72" s="107"/>
      <c r="B72" s="108"/>
      <c r="C72" s="116" t="s">
        <v>39</v>
      </c>
      <c r="D72" s="111"/>
      <c r="E72" s="112">
        <v>1</v>
      </c>
      <c r="F72" s="110"/>
      <c r="G72" s="110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135</v>
      </c>
      <c r="AH72" s="104">
        <v>0</v>
      </c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>
      <c r="A73" s="153" t="s">
        <v>125</v>
      </c>
      <c r="B73" s="154" t="s">
        <v>75</v>
      </c>
      <c r="C73" s="155" t="s">
        <v>76</v>
      </c>
      <c r="D73" s="156"/>
      <c r="E73" s="157"/>
      <c r="F73" s="158"/>
      <c r="G73" s="159">
        <f>SUM(G74:G80)</f>
        <v>0</v>
      </c>
      <c r="H73" s="114"/>
      <c r="I73" s="114">
        <v>0</v>
      </c>
      <c r="J73" s="114"/>
      <c r="K73" s="114">
        <v>200118.75</v>
      </c>
      <c r="L73" s="114"/>
      <c r="M73" s="114"/>
      <c r="N73" s="113"/>
      <c r="O73" s="113"/>
      <c r="P73" s="113"/>
      <c r="Q73" s="113"/>
      <c r="R73" s="114"/>
      <c r="S73" s="114"/>
      <c r="T73" s="114"/>
      <c r="U73" s="114"/>
      <c r="V73" s="114"/>
      <c r="W73" s="114"/>
      <c r="X73" s="114"/>
      <c r="Y73" s="114"/>
      <c r="AG73" t="s">
        <v>126</v>
      </c>
    </row>
    <row r="74" spans="1:60" ht="22.5">
      <c r="A74" s="167">
        <v>31</v>
      </c>
      <c r="B74" s="168" t="s">
        <v>741</v>
      </c>
      <c r="C74" s="169" t="s">
        <v>742</v>
      </c>
      <c r="D74" s="170" t="s">
        <v>164</v>
      </c>
      <c r="E74" s="171">
        <v>580.79999999999995</v>
      </c>
      <c r="F74" s="347"/>
      <c r="G74" s="172">
        <f>F74*E74</f>
        <v>0</v>
      </c>
      <c r="H74" s="110">
        <v>0</v>
      </c>
      <c r="I74" s="110">
        <v>0</v>
      </c>
      <c r="J74" s="110">
        <v>172</v>
      </c>
      <c r="K74" s="110">
        <v>99897.599999999991</v>
      </c>
      <c r="L74" s="110">
        <v>21</v>
      </c>
      <c r="M74" s="110">
        <v>120876.09600000001</v>
      </c>
      <c r="N74" s="109">
        <v>1.9000000000000001E-4</v>
      </c>
      <c r="O74" s="109">
        <v>0.11035199999999999</v>
      </c>
      <c r="P74" s="109">
        <v>0</v>
      </c>
      <c r="Q74" s="109">
        <v>0</v>
      </c>
      <c r="R74" s="110"/>
      <c r="S74" s="110" t="s">
        <v>130</v>
      </c>
      <c r="T74" s="110" t="s">
        <v>131</v>
      </c>
      <c r="U74" s="110">
        <v>0.12</v>
      </c>
      <c r="V74" s="110">
        <v>69.695999999999998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ht="12.75" customHeight="1" outlineLevel="1">
      <c r="A75" s="107"/>
      <c r="B75" s="108"/>
      <c r="C75" s="181" t="s">
        <v>743</v>
      </c>
      <c r="D75" s="181"/>
      <c r="E75" s="181"/>
      <c r="F75" s="181"/>
      <c r="G75" s="181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107"/>
      <c r="B76" s="108"/>
      <c r="C76" s="116" t="s">
        <v>762</v>
      </c>
      <c r="D76" s="111"/>
      <c r="E76" s="112">
        <v>580.79999999999995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22.5">
      <c r="A77" s="167">
        <v>32</v>
      </c>
      <c r="B77" s="168" t="s">
        <v>741</v>
      </c>
      <c r="C77" s="169" t="s">
        <v>742</v>
      </c>
      <c r="D77" s="170" t="s">
        <v>164</v>
      </c>
      <c r="E77" s="171">
        <v>580.79999999999995</v>
      </c>
      <c r="F77" s="347"/>
      <c r="G77" s="172">
        <f>F77*E77</f>
        <v>0</v>
      </c>
      <c r="H77" s="110">
        <v>0</v>
      </c>
      <c r="I77" s="110">
        <v>0</v>
      </c>
      <c r="J77" s="110">
        <v>172</v>
      </c>
      <c r="K77" s="110">
        <v>99897.599999999991</v>
      </c>
      <c r="L77" s="110">
        <v>21</v>
      </c>
      <c r="M77" s="110">
        <v>120876.09600000001</v>
      </c>
      <c r="N77" s="109">
        <v>1.9000000000000001E-4</v>
      </c>
      <c r="O77" s="109">
        <v>0.11035199999999999</v>
      </c>
      <c r="P77" s="109">
        <v>0</v>
      </c>
      <c r="Q77" s="109">
        <v>0</v>
      </c>
      <c r="R77" s="110"/>
      <c r="S77" s="110" t="s">
        <v>130</v>
      </c>
      <c r="T77" s="110" t="s">
        <v>131</v>
      </c>
      <c r="U77" s="110">
        <v>0.12</v>
      </c>
      <c r="V77" s="110">
        <v>69.695999999999998</v>
      </c>
      <c r="W77" s="110"/>
      <c r="X77" s="110" t="s">
        <v>132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134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ht="12.75" customHeight="1" outlineLevel="1">
      <c r="A78" s="107"/>
      <c r="B78" s="108"/>
      <c r="C78" s="181" t="s">
        <v>743</v>
      </c>
      <c r="D78" s="181"/>
      <c r="E78" s="181"/>
      <c r="F78" s="181"/>
      <c r="G78" s="181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outlineLevel="1">
      <c r="A79" s="107"/>
      <c r="B79" s="108"/>
      <c r="C79" s="116" t="s">
        <v>762</v>
      </c>
      <c r="D79" s="111"/>
      <c r="E79" s="112">
        <v>580.79999999999995</v>
      </c>
      <c r="F79" s="110"/>
      <c r="G79" s="110"/>
      <c r="H79" s="110"/>
      <c r="I79" s="110"/>
      <c r="J79" s="110"/>
      <c r="K79" s="110"/>
      <c r="L79" s="110"/>
      <c r="M79" s="110"/>
      <c r="N79" s="109"/>
      <c r="O79" s="109"/>
      <c r="P79" s="109"/>
      <c r="Q79" s="109"/>
      <c r="R79" s="110"/>
      <c r="S79" s="110"/>
      <c r="T79" s="110"/>
      <c r="U79" s="110"/>
      <c r="V79" s="110"/>
      <c r="W79" s="110"/>
      <c r="X79" s="110"/>
      <c r="Y79" s="110"/>
      <c r="Z79" s="104"/>
      <c r="AA79" s="104"/>
      <c r="AB79" s="104"/>
      <c r="AC79" s="104"/>
      <c r="AD79" s="104"/>
      <c r="AE79" s="104"/>
      <c r="AF79" s="104"/>
      <c r="AG79" s="104" t="s">
        <v>135</v>
      </c>
      <c r="AH79" s="104">
        <v>0</v>
      </c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>
      <c r="A80" s="160">
        <v>33</v>
      </c>
      <c r="B80" s="161" t="s">
        <v>744</v>
      </c>
      <c r="C80" s="162" t="s">
        <v>745</v>
      </c>
      <c r="D80" s="163" t="s">
        <v>129</v>
      </c>
      <c r="E80" s="164">
        <v>0.22070000000000001</v>
      </c>
      <c r="F80" s="348"/>
      <c r="G80" s="172">
        <f>F80*E80</f>
        <v>0</v>
      </c>
      <c r="H80" s="110">
        <v>0</v>
      </c>
      <c r="I80" s="110">
        <v>0</v>
      </c>
      <c r="J80" s="110">
        <v>1466</v>
      </c>
      <c r="K80" s="110">
        <v>323.5462</v>
      </c>
      <c r="L80" s="110">
        <v>21</v>
      </c>
      <c r="M80" s="110">
        <v>391.49549999999999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130</v>
      </c>
      <c r="U80" s="110">
        <v>2.5569999999999999</v>
      </c>
      <c r="V80" s="110">
        <v>0.56432990000000005</v>
      </c>
      <c r="W80" s="110"/>
      <c r="X80" s="110" t="s">
        <v>416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417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>
      <c r="A81" s="153" t="s">
        <v>125</v>
      </c>
      <c r="B81" s="154" t="s">
        <v>95</v>
      </c>
      <c r="C81" s="155" t="s">
        <v>96</v>
      </c>
      <c r="D81" s="156"/>
      <c r="E81" s="157"/>
      <c r="F81" s="158"/>
      <c r="G81" s="159">
        <f>SUM(G82:G89)</f>
        <v>0</v>
      </c>
      <c r="H81" s="114"/>
      <c r="I81" s="114">
        <v>0</v>
      </c>
      <c r="J81" s="114"/>
      <c r="K81" s="114">
        <v>75276.5</v>
      </c>
      <c r="L81" s="114"/>
      <c r="M81" s="114"/>
      <c r="N81" s="113"/>
      <c r="O81" s="113"/>
      <c r="P81" s="113"/>
      <c r="Q81" s="113"/>
      <c r="R81" s="114"/>
      <c r="S81" s="114"/>
      <c r="T81" s="114"/>
      <c r="U81" s="114"/>
      <c r="V81" s="114"/>
      <c r="W81" s="114"/>
      <c r="X81" s="114"/>
      <c r="Y81" s="114"/>
      <c r="AG81" t="s">
        <v>126</v>
      </c>
    </row>
    <row r="82" spans="1:60">
      <c r="A82" s="160">
        <v>34</v>
      </c>
      <c r="B82" s="161" t="s">
        <v>746</v>
      </c>
      <c r="C82" s="162" t="s">
        <v>747</v>
      </c>
      <c r="D82" s="163" t="s">
        <v>129</v>
      </c>
      <c r="E82" s="164">
        <v>21.61138</v>
      </c>
      <c r="F82" s="348"/>
      <c r="G82" s="172">
        <f>F82*E82</f>
        <v>0</v>
      </c>
      <c r="H82" s="110">
        <v>0</v>
      </c>
      <c r="I82" s="110">
        <v>0</v>
      </c>
      <c r="J82" s="110">
        <v>216</v>
      </c>
      <c r="K82" s="110">
        <v>4668.0580799999998</v>
      </c>
      <c r="L82" s="110">
        <v>21</v>
      </c>
      <c r="M82" s="110">
        <v>5648.3526000000002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0.55000000000000004</v>
      </c>
      <c r="V82" s="110">
        <v>11.886259000000001</v>
      </c>
      <c r="W82" s="110"/>
      <c r="X82" s="110" t="s">
        <v>620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621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ht="22.5">
      <c r="A83" s="167">
        <v>35</v>
      </c>
      <c r="B83" s="168" t="s">
        <v>624</v>
      </c>
      <c r="C83" s="169" t="s">
        <v>625</v>
      </c>
      <c r="D83" s="170" t="s">
        <v>129</v>
      </c>
      <c r="E83" s="171">
        <v>21.61138</v>
      </c>
      <c r="F83" s="347"/>
      <c r="G83" s="172">
        <f>F83*E83</f>
        <v>0</v>
      </c>
      <c r="H83" s="110">
        <v>0</v>
      </c>
      <c r="I83" s="110">
        <v>0</v>
      </c>
      <c r="J83" s="110">
        <v>243.5</v>
      </c>
      <c r="K83" s="110">
        <v>5262.3710300000002</v>
      </c>
      <c r="L83" s="110">
        <v>21</v>
      </c>
      <c r="M83" s="110">
        <v>6367.4677000000001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0.49</v>
      </c>
      <c r="V83" s="110">
        <v>10.5895762</v>
      </c>
      <c r="W83" s="110"/>
      <c r="X83" s="110" t="s">
        <v>620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621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12.75" customHeight="1" outlineLevel="1">
      <c r="A84" s="107"/>
      <c r="B84" s="108"/>
      <c r="C84" s="181" t="s">
        <v>626</v>
      </c>
      <c r="D84" s="181"/>
      <c r="E84" s="181"/>
      <c r="F84" s="181"/>
      <c r="G84" s="181"/>
      <c r="H84" s="110"/>
      <c r="I84" s="110"/>
      <c r="J84" s="110"/>
      <c r="K84" s="110"/>
      <c r="L84" s="110"/>
      <c r="M84" s="110"/>
      <c r="N84" s="109"/>
      <c r="O84" s="109"/>
      <c r="P84" s="109"/>
      <c r="Q84" s="109"/>
      <c r="R84" s="110"/>
      <c r="S84" s="110"/>
      <c r="T84" s="110"/>
      <c r="U84" s="110"/>
      <c r="V84" s="110"/>
      <c r="W84" s="110"/>
      <c r="X84" s="110"/>
      <c r="Y84" s="110"/>
      <c r="Z84" s="104"/>
      <c r="AA84" s="104"/>
      <c r="AB84" s="104"/>
      <c r="AC84" s="104"/>
      <c r="AD84" s="104"/>
      <c r="AE84" s="104"/>
      <c r="AF84" s="104"/>
      <c r="AG84" s="104" t="s">
        <v>166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>
      <c r="A85" s="160">
        <v>36</v>
      </c>
      <c r="B85" s="161" t="s">
        <v>637</v>
      </c>
      <c r="C85" s="162" t="s">
        <v>638</v>
      </c>
      <c r="D85" s="163" t="s">
        <v>129</v>
      </c>
      <c r="E85" s="164">
        <v>21.61138</v>
      </c>
      <c r="F85" s="348"/>
      <c r="G85" s="172">
        <f>F85*E85</f>
        <v>0</v>
      </c>
      <c r="H85" s="110">
        <v>0</v>
      </c>
      <c r="I85" s="110">
        <v>0</v>
      </c>
      <c r="J85" s="110">
        <v>384.5</v>
      </c>
      <c r="K85" s="110">
        <v>8309.5756099999999</v>
      </c>
      <c r="L85" s="110">
        <v>21</v>
      </c>
      <c r="M85" s="110">
        <v>10054.5918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4.2000000000000003E-2</v>
      </c>
      <c r="V85" s="110">
        <v>0.90767796000000012</v>
      </c>
      <c r="W85" s="110"/>
      <c r="X85" s="110" t="s">
        <v>620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621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ht="22.5">
      <c r="A86" s="160">
        <v>37</v>
      </c>
      <c r="B86" s="161" t="s">
        <v>641</v>
      </c>
      <c r="C86" s="162" t="s">
        <v>642</v>
      </c>
      <c r="D86" s="163" t="s">
        <v>129</v>
      </c>
      <c r="E86" s="164">
        <v>4.9482299999999997</v>
      </c>
      <c r="F86" s="348"/>
      <c r="G86" s="172">
        <f>F86*E86</f>
        <v>0</v>
      </c>
      <c r="H86" s="110">
        <v>0</v>
      </c>
      <c r="I86" s="110">
        <v>0</v>
      </c>
      <c r="J86" s="110">
        <v>1958</v>
      </c>
      <c r="K86" s="110">
        <v>9688.6343399999987</v>
      </c>
      <c r="L86" s="110">
        <v>21</v>
      </c>
      <c r="M86" s="110">
        <v>11723.2423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>
      <c r="A87" s="160">
        <v>38</v>
      </c>
      <c r="B87" s="161" t="s">
        <v>639</v>
      </c>
      <c r="C87" s="162" t="s">
        <v>640</v>
      </c>
      <c r="D87" s="163" t="s">
        <v>129</v>
      </c>
      <c r="E87" s="164">
        <v>21.61138</v>
      </c>
      <c r="F87" s="348"/>
      <c r="G87" s="172">
        <f>F87*E87</f>
        <v>0</v>
      </c>
      <c r="H87" s="110">
        <v>0</v>
      </c>
      <c r="I87" s="110">
        <v>0</v>
      </c>
      <c r="J87" s="110">
        <v>12.7</v>
      </c>
      <c r="K87" s="110">
        <v>274.46452599999998</v>
      </c>
      <c r="L87" s="110">
        <v>21</v>
      </c>
      <c r="M87" s="110">
        <v>332.09659999999997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131</v>
      </c>
      <c r="U87" s="110">
        <v>6.0000000000000001E-3</v>
      </c>
      <c r="V87" s="110">
        <v>0.12966828</v>
      </c>
      <c r="W87" s="110"/>
      <c r="X87" s="110" t="s">
        <v>620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621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>
      <c r="A88" s="160">
        <v>39</v>
      </c>
      <c r="B88" s="161" t="s">
        <v>750</v>
      </c>
      <c r="C88" s="162" t="s">
        <v>751</v>
      </c>
      <c r="D88" s="163" t="s">
        <v>129</v>
      </c>
      <c r="E88" s="164">
        <v>13.619759999999999</v>
      </c>
      <c r="F88" s="348"/>
      <c r="G88" s="172">
        <f>F88*E88</f>
        <v>0</v>
      </c>
      <c r="H88" s="110">
        <v>0</v>
      </c>
      <c r="I88" s="110">
        <v>0</v>
      </c>
      <c r="J88" s="110">
        <v>2825</v>
      </c>
      <c r="K88" s="110">
        <v>38475.822</v>
      </c>
      <c r="L88" s="110">
        <v>21</v>
      </c>
      <c r="M88" s="110">
        <v>46555.742200000001</v>
      </c>
      <c r="N88" s="109">
        <v>0</v>
      </c>
      <c r="O88" s="109">
        <v>0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</v>
      </c>
      <c r="V88" s="110">
        <v>0</v>
      </c>
      <c r="W88" s="110"/>
      <c r="X88" s="110" t="s">
        <v>132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134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ht="22.5">
      <c r="A89" s="160">
        <v>40</v>
      </c>
      <c r="B89" s="161" t="s">
        <v>748</v>
      </c>
      <c r="C89" s="162" t="s">
        <v>749</v>
      </c>
      <c r="D89" s="163" t="s">
        <v>129</v>
      </c>
      <c r="E89" s="164">
        <v>3.04339</v>
      </c>
      <c r="F89" s="348"/>
      <c r="G89" s="172">
        <f>F89*E89</f>
        <v>0</v>
      </c>
      <c r="H89" s="110">
        <v>0</v>
      </c>
      <c r="I89" s="110">
        <v>0</v>
      </c>
      <c r="J89" s="110">
        <v>2825</v>
      </c>
      <c r="K89" s="110">
        <v>8597.5767500000002</v>
      </c>
      <c r="L89" s="110">
        <v>21</v>
      </c>
      <c r="M89" s="110">
        <v>10403.0718</v>
      </c>
      <c r="N89" s="109">
        <v>0</v>
      </c>
      <c r="O89" s="109">
        <v>0</v>
      </c>
      <c r="P89" s="109">
        <v>0</v>
      </c>
      <c r="Q89" s="109">
        <v>0</v>
      </c>
      <c r="R89" s="110"/>
      <c r="S89" s="110" t="s">
        <v>130</v>
      </c>
      <c r="T89" s="110" t="s">
        <v>131</v>
      </c>
      <c r="U89" s="110">
        <v>0</v>
      </c>
      <c r="V89" s="110">
        <v>0</v>
      </c>
      <c r="W89" s="110"/>
      <c r="X89" s="110" t="s">
        <v>132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134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>
      <c r="A90" s="153" t="s">
        <v>125</v>
      </c>
      <c r="B90" s="154" t="s">
        <v>98</v>
      </c>
      <c r="C90" s="155" t="s">
        <v>24</v>
      </c>
      <c r="D90" s="156"/>
      <c r="E90" s="157"/>
      <c r="F90" s="158"/>
      <c r="G90" s="159">
        <f>SUM(G91:G91)</f>
        <v>0</v>
      </c>
      <c r="H90" s="114"/>
      <c r="I90" s="114">
        <v>0</v>
      </c>
      <c r="J90" s="114"/>
      <c r="K90" s="114">
        <v>104221.71</v>
      </c>
      <c r="L90" s="114"/>
      <c r="M90" s="114"/>
      <c r="N90" s="113"/>
      <c r="O90" s="113"/>
      <c r="P90" s="113"/>
      <c r="Q90" s="113"/>
      <c r="R90" s="114"/>
      <c r="S90" s="114"/>
      <c r="T90" s="114"/>
      <c r="U90" s="114"/>
      <c r="V90" s="114"/>
      <c r="W90" s="114"/>
      <c r="X90" s="114"/>
      <c r="Y90" s="114"/>
      <c r="AG90" t="s">
        <v>126</v>
      </c>
    </row>
    <row r="91" spans="1:60">
      <c r="A91" s="167">
        <v>41</v>
      </c>
      <c r="B91" s="168" t="s">
        <v>754</v>
      </c>
      <c r="C91" s="169" t="s">
        <v>755</v>
      </c>
      <c r="D91" s="170" t="s">
        <v>756</v>
      </c>
      <c r="E91" s="171">
        <v>10</v>
      </c>
      <c r="F91" s="347"/>
      <c r="G91" s="172">
        <f>F91*E91</f>
        <v>0</v>
      </c>
      <c r="H91" s="110">
        <v>0</v>
      </c>
      <c r="I91" s="110">
        <v>0</v>
      </c>
      <c r="J91" s="110">
        <v>4780</v>
      </c>
      <c r="K91" s="110">
        <v>47800</v>
      </c>
      <c r="L91" s="110">
        <v>21</v>
      </c>
      <c r="M91" s="110">
        <v>57838</v>
      </c>
      <c r="N91" s="109">
        <v>0</v>
      </c>
      <c r="O91" s="109">
        <v>0</v>
      </c>
      <c r="P91" s="109">
        <v>0</v>
      </c>
      <c r="Q91" s="109">
        <v>0</v>
      </c>
      <c r="R91" s="110" t="s">
        <v>757</v>
      </c>
      <c r="S91" s="110" t="s">
        <v>130</v>
      </c>
      <c r="T91" s="110" t="s">
        <v>130</v>
      </c>
      <c r="U91" s="110">
        <v>0</v>
      </c>
      <c r="V91" s="110">
        <v>0</v>
      </c>
      <c r="W91" s="110"/>
      <c r="X91" s="110" t="s">
        <v>758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759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>
      <c r="A92" s="3"/>
      <c r="B92" s="4"/>
      <c r="C92" s="117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15</v>
      </c>
      <c r="AF92">
        <v>21</v>
      </c>
      <c r="AG92" t="s">
        <v>111</v>
      </c>
    </row>
    <row r="93" spans="1:60">
      <c r="A93" s="153"/>
      <c r="B93" s="154"/>
      <c r="C93" s="155" t="s">
        <v>25</v>
      </c>
      <c r="D93" s="156"/>
      <c r="E93" s="157"/>
      <c r="F93" s="158"/>
      <c r="G93" s="159">
        <f>G90+G81+G73+G41+G39+G36+G21+G18+G16+G8</f>
        <v>0</v>
      </c>
      <c r="H93" s="114"/>
      <c r="I93" s="114">
        <v>0</v>
      </c>
      <c r="J93" s="114"/>
      <c r="K93" s="114">
        <v>104221.71</v>
      </c>
      <c r="L93" s="114"/>
      <c r="M93" s="114"/>
      <c r="N93" s="113"/>
      <c r="O93" s="113"/>
      <c r="P93" s="113"/>
      <c r="Q93" s="113"/>
      <c r="R93" s="114"/>
      <c r="S93" s="114"/>
      <c r="T93" s="114"/>
      <c r="U93" s="114"/>
      <c r="V93" s="114"/>
      <c r="W93" s="114"/>
      <c r="X93" s="114"/>
      <c r="Y93" s="114"/>
      <c r="AG93" t="s">
        <v>126</v>
      </c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L1kpmlPgFl9Q/fOiItgVpvIqXJxqz0Mv9RAQcxfkzLYQIsN1OL1UcKSEGwwwnTB+5EhNS9wo2cERUGuWzaq4Kw==" saltValue="gD7Qvm7en0dlf0DBB/pTsQ==" spinCount="100000" sheet="1" objects="1" scenarios="1"/>
  <protectedRanges>
    <protectedRange sqref="F9:F91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A580-BF57-40C7-8568-DD2F9C2E9397}">
  <sheetPr>
    <outlinePr summaryBelow="0"/>
  </sheetPr>
  <dimension ref="A1:BH4998"/>
  <sheetViews>
    <sheetView workbookViewId="0">
      <pane ySplit="7" topLeftCell="A8" activePane="bottomLeft" state="frozen"/>
      <selection pane="bottomLeft" activeCell="F30" sqref="F30"/>
    </sheetView>
  </sheetViews>
  <sheetFormatPr defaultRowHeight="12.75" outlineLevelRow="1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356" t="s">
        <v>7</v>
      </c>
      <c r="B2" s="145" t="s">
        <v>35</v>
      </c>
      <c r="C2" s="509" t="s">
        <v>36</v>
      </c>
      <c r="D2" s="510"/>
      <c r="E2" s="510"/>
      <c r="F2" s="510"/>
      <c r="G2" s="511"/>
      <c r="AG2" t="s">
        <v>100</v>
      </c>
    </row>
    <row r="3" spans="1:60" ht="24.95" customHeight="1">
      <c r="A3" s="356" t="s">
        <v>8</v>
      </c>
      <c r="B3" s="145" t="s">
        <v>37</v>
      </c>
      <c r="C3" s="509" t="s">
        <v>38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357" t="s">
        <v>9</v>
      </c>
      <c r="B4" s="147" t="s">
        <v>43</v>
      </c>
      <c r="C4" s="512" t="s">
        <v>2174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358" t="s">
        <v>103</v>
      </c>
      <c r="B6" s="359" t="s">
        <v>104</v>
      </c>
      <c r="C6" s="359" t="s">
        <v>105</v>
      </c>
      <c r="D6" s="360" t="s">
        <v>106</v>
      </c>
      <c r="E6" s="358" t="s">
        <v>107</v>
      </c>
      <c r="F6" s="361" t="s">
        <v>108</v>
      </c>
      <c r="G6" s="358" t="s">
        <v>25</v>
      </c>
      <c r="H6" s="362" t="s">
        <v>26</v>
      </c>
      <c r="I6" s="362" t="s">
        <v>109</v>
      </c>
      <c r="J6" s="362" t="s">
        <v>27</v>
      </c>
      <c r="K6" s="362" t="s">
        <v>110</v>
      </c>
      <c r="L6" s="362" t="s">
        <v>111</v>
      </c>
      <c r="M6" s="362" t="s">
        <v>112</v>
      </c>
      <c r="N6" s="362" t="s">
        <v>113</v>
      </c>
      <c r="O6" s="362" t="s">
        <v>114</v>
      </c>
      <c r="P6" s="362" t="s">
        <v>115</v>
      </c>
      <c r="Q6" s="362" t="s">
        <v>116</v>
      </c>
      <c r="R6" s="362" t="s">
        <v>117</v>
      </c>
      <c r="S6" s="362" t="s">
        <v>118</v>
      </c>
      <c r="T6" s="362" t="s">
        <v>119</v>
      </c>
      <c r="U6" s="362" t="s">
        <v>120</v>
      </c>
      <c r="V6" s="362" t="s">
        <v>121</v>
      </c>
      <c r="W6" s="362" t="s">
        <v>122</v>
      </c>
      <c r="X6" s="362" t="s">
        <v>123</v>
      </c>
      <c r="Y6" s="36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684585.2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325">
        <v>1</v>
      </c>
      <c r="B9" s="363" t="s">
        <v>289</v>
      </c>
      <c r="C9" s="364" t="s">
        <v>290</v>
      </c>
      <c r="D9" s="365" t="s">
        <v>164</v>
      </c>
      <c r="E9" s="366">
        <v>2132</v>
      </c>
      <c r="F9" s="367"/>
      <c r="G9" s="368">
        <f>F9*E9</f>
        <v>0</v>
      </c>
      <c r="H9" s="110">
        <v>0</v>
      </c>
      <c r="I9" s="110">
        <v>0</v>
      </c>
      <c r="J9" s="110">
        <v>79.8</v>
      </c>
      <c r="K9" s="110">
        <v>170133.6</v>
      </c>
      <c r="L9" s="110">
        <v>21</v>
      </c>
      <c r="M9" s="110">
        <v>205861.65600000002</v>
      </c>
      <c r="N9" s="109">
        <v>1.8380000000000001E-2</v>
      </c>
      <c r="O9" s="109">
        <v>39.186160000000001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262.23599999999999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294</v>
      </c>
      <c r="D11" s="111"/>
      <c r="E11" s="112">
        <v>2132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325">
        <v>2</v>
      </c>
      <c r="B12" s="363" t="s">
        <v>295</v>
      </c>
      <c r="C12" s="364" t="s">
        <v>296</v>
      </c>
      <c r="D12" s="365" t="s">
        <v>164</v>
      </c>
      <c r="E12" s="366">
        <v>6396</v>
      </c>
      <c r="F12" s="367"/>
      <c r="G12" s="368">
        <f>F12*E12</f>
        <v>0</v>
      </c>
      <c r="H12" s="110">
        <v>0</v>
      </c>
      <c r="I12" s="110">
        <v>0</v>
      </c>
      <c r="J12" s="110">
        <v>57.3</v>
      </c>
      <c r="K12" s="110">
        <v>366490.8</v>
      </c>
      <c r="L12" s="110">
        <v>21</v>
      </c>
      <c r="M12" s="110">
        <v>443453.86799999996</v>
      </c>
      <c r="N12" s="109">
        <v>8.1999999999999998E-4</v>
      </c>
      <c r="O12" s="109">
        <v>5.24472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38.375999999999998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2175</v>
      </c>
      <c r="D13" s="111"/>
      <c r="E13" s="112">
        <v>6396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325">
        <v>3</v>
      </c>
      <c r="B14" s="363" t="s">
        <v>297</v>
      </c>
      <c r="C14" s="364" t="s">
        <v>298</v>
      </c>
      <c r="D14" s="365" t="s">
        <v>164</v>
      </c>
      <c r="E14" s="366">
        <v>2132</v>
      </c>
      <c r="F14" s="367"/>
      <c r="G14" s="368">
        <f>F14*E14</f>
        <v>0</v>
      </c>
      <c r="H14" s="110">
        <v>0</v>
      </c>
      <c r="I14" s="110">
        <v>0</v>
      </c>
      <c r="J14" s="110">
        <v>69.400000000000006</v>
      </c>
      <c r="K14" s="110">
        <v>147960.80000000002</v>
      </c>
      <c r="L14" s="110">
        <v>21</v>
      </c>
      <c r="M14" s="110">
        <v>179032.568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223.85999999999999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2176</v>
      </c>
      <c r="D15" s="111"/>
      <c r="E15" s="112">
        <v>2132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16306.13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44.430880000000002</v>
      </c>
      <c r="F17" s="348"/>
      <c r="G17" s="368">
        <f>F17*E17</f>
        <v>0</v>
      </c>
      <c r="H17" s="110">
        <v>0</v>
      </c>
      <c r="I17" s="110">
        <v>0</v>
      </c>
      <c r="J17" s="110">
        <v>367</v>
      </c>
      <c r="K17" s="110">
        <v>16306.132960000001</v>
      </c>
      <c r="L17" s="110">
        <v>21</v>
      </c>
      <c r="M17" s="110">
        <v>19730.417299999997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14.084588960000001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20626.62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325">
        <v>5</v>
      </c>
      <c r="B19" s="363" t="s">
        <v>683</v>
      </c>
      <c r="C19" s="364" t="s">
        <v>684</v>
      </c>
      <c r="D19" s="365" t="s">
        <v>164</v>
      </c>
      <c r="E19" s="366">
        <v>1026.2</v>
      </c>
      <c r="F19" s="367"/>
      <c r="G19" s="368">
        <f>F19*E19</f>
        <v>0</v>
      </c>
      <c r="H19" s="110">
        <v>0</v>
      </c>
      <c r="I19" s="110">
        <v>0</v>
      </c>
      <c r="J19" s="110">
        <v>20.100000000000001</v>
      </c>
      <c r="K19" s="110">
        <v>20626.620000000003</v>
      </c>
      <c r="L19" s="110">
        <v>21</v>
      </c>
      <c r="M19" s="110">
        <v>24958.210199999998</v>
      </c>
      <c r="N19" s="109">
        <v>0</v>
      </c>
      <c r="O19" s="109">
        <v>0</v>
      </c>
      <c r="P19" s="109">
        <v>5.2399999999999999E-3</v>
      </c>
      <c r="Q19" s="109">
        <v>5.3772880000000001</v>
      </c>
      <c r="R19" s="110"/>
      <c r="S19" s="110" t="s">
        <v>130</v>
      </c>
      <c r="T19" s="110" t="s">
        <v>131</v>
      </c>
      <c r="U19" s="110">
        <v>4.2000000000000003E-2</v>
      </c>
      <c r="V19" s="110">
        <v>43.100400000000008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2177</v>
      </c>
      <c r="D20" s="111"/>
      <c r="E20" s="112">
        <v>1026.2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279999.21999999997</v>
      </c>
      <c r="J21" s="114"/>
      <c r="K21" s="114">
        <v>892441.31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2.5">
      <c r="A22" s="325">
        <v>6</v>
      </c>
      <c r="B22" s="363" t="s">
        <v>688</v>
      </c>
      <c r="C22" s="364" t="s">
        <v>689</v>
      </c>
      <c r="D22" s="365" t="s">
        <v>164</v>
      </c>
      <c r="E22" s="366">
        <v>1026.2</v>
      </c>
      <c r="F22" s="367"/>
      <c r="G22" s="368">
        <f>F22*E22</f>
        <v>0</v>
      </c>
      <c r="H22" s="110">
        <v>0</v>
      </c>
      <c r="I22" s="110">
        <v>0</v>
      </c>
      <c r="J22" s="110">
        <v>343</v>
      </c>
      <c r="K22" s="110">
        <v>351986.60000000003</v>
      </c>
      <c r="L22" s="110">
        <v>21</v>
      </c>
      <c r="M22" s="110">
        <v>425903.78599999996</v>
      </c>
      <c r="N22" s="109">
        <v>1.452E-2</v>
      </c>
      <c r="O22" s="109">
        <v>14.900424000000001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277.07400000000001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2177</v>
      </c>
      <c r="D23" s="111"/>
      <c r="E23" s="112">
        <v>1026.2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325">
        <v>7</v>
      </c>
      <c r="B24" s="363" t="s">
        <v>690</v>
      </c>
      <c r="C24" s="364" t="s">
        <v>691</v>
      </c>
      <c r="D24" s="365" t="s">
        <v>164</v>
      </c>
      <c r="E24" s="366">
        <v>1026.2</v>
      </c>
      <c r="F24" s="367"/>
      <c r="G24" s="368">
        <f>F24*E24</f>
        <v>0</v>
      </c>
      <c r="H24" s="110">
        <v>0</v>
      </c>
      <c r="I24" s="110">
        <v>0</v>
      </c>
      <c r="J24" s="110">
        <v>110</v>
      </c>
      <c r="K24" s="110">
        <v>112882</v>
      </c>
      <c r="L24" s="110">
        <v>21</v>
      </c>
      <c r="M24" s="110">
        <v>136587.22</v>
      </c>
      <c r="N24" s="109">
        <v>1.5499999999999999E-3</v>
      </c>
      <c r="O24" s="109">
        <v>1.5906100000000001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97.489000000000004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2177</v>
      </c>
      <c r="D25" s="111"/>
      <c r="E25" s="112">
        <v>1026.2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325">
        <v>8</v>
      </c>
      <c r="B26" s="363" t="s">
        <v>686</v>
      </c>
      <c r="C26" s="364" t="s">
        <v>687</v>
      </c>
      <c r="D26" s="365" t="s">
        <v>164</v>
      </c>
      <c r="E26" s="366">
        <v>1026.2</v>
      </c>
      <c r="F26" s="367"/>
      <c r="G26" s="368">
        <f>F26*E26</f>
        <v>0</v>
      </c>
      <c r="H26" s="110">
        <v>0</v>
      </c>
      <c r="I26" s="110">
        <v>0</v>
      </c>
      <c r="J26" s="110">
        <v>47.5</v>
      </c>
      <c r="K26" s="110">
        <v>48744.5</v>
      </c>
      <c r="L26" s="110">
        <v>21</v>
      </c>
      <c r="M26" s="110">
        <v>58980.845000000001</v>
      </c>
      <c r="N26" s="109">
        <v>0</v>
      </c>
      <c r="O26" s="109">
        <v>0</v>
      </c>
      <c r="P26" s="109">
        <v>1.4999999999999999E-2</v>
      </c>
      <c r="Q26" s="109">
        <v>15.393000000000001</v>
      </c>
      <c r="R26" s="110"/>
      <c r="S26" s="110" t="s">
        <v>130</v>
      </c>
      <c r="T26" s="110" t="s">
        <v>131</v>
      </c>
      <c r="U26" s="110">
        <v>0.09</v>
      </c>
      <c r="V26" s="110">
        <v>92.358000000000004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2177</v>
      </c>
      <c r="D27" s="111"/>
      <c r="E27" s="112">
        <v>1026.2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2.5">
      <c r="A28" s="325">
        <v>9</v>
      </c>
      <c r="B28" s="363" t="s">
        <v>692</v>
      </c>
      <c r="C28" s="364" t="s">
        <v>693</v>
      </c>
      <c r="D28" s="365" t="s">
        <v>164</v>
      </c>
      <c r="E28" s="366">
        <v>1026.2</v>
      </c>
      <c r="F28" s="367"/>
      <c r="G28" s="368">
        <f>F28*E28</f>
        <v>0</v>
      </c>
      <c r="H28" s="110">
        <v>0</v>
      </c>
      <c r="I28" s="110">
        <v>0</v>
      </c>
      <c r="J28" s="110">
        <v>313.5</v>
      </c>
      <c r="K28" s="110">
        <v>321713.7</v>
      </c>
      <c r="L28" s="110">
        <v>21</v>
      </c>
      <c r="M28" s="110">
        <v>389273.57699999999</v>
      </c>
      <c r="N28" s="109">
        <v>1.426E-2</v>
      </c>
      <c r="O28" s="109">
        <v>14.633612000000001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166.24440000000001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2177</v>
      </c>
      <c r="D29" s="111"/>
      <c r="E29" s="112">
        <v>1026.2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ht="22.5">
      <c r="A30" s="325">
        <v>10</v>
      </c>
      <c r="B30" s="363" t="s">
        <v>694</v>
      </c>
      <c r="C30" s="364" t="s">
        <v>695</v>
      </c>
      <c r="D30" s="365" t="s">
        <v>138</v>
      </c>
      <c r="E30" s="366">
        <v>14.2</v>
      </c>
      <c r="F30" s="367"/>
      <c r="G30" s="368">
        <f>F30*E30</f>
        <v>0</v>
      </c>
      <c r="H30" s="110">
        <v>279999.21999999997</v>
      </c>
      <c r="I30" s="110">
        <v>279999.21999999997</v>
      </c>
      <c r="J30" s="110">
        <v>0.78</v>
      </c>
      <c r="K30" s="110">
        <v>0.78</v>
      </c>
      <c r="L30" s="110">
        <v>21</v>
      </c>
      <c r="M30" s="110">
        <v>338800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 ht="22.5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31.124649999999999</v>
      </c>
      <c r="F32" s="348"/>
      <c r="G32" s="368">
        <f>F32*E32</f>
        <v>0</v>
      </c>
      <c r="H32" s="110">
        <v>0</v>
      </c>
      <c r="I32" s="110">
        <v>0</v>
      </c>
      <c r="J32" s="110">
        <v>1835</v>
      </c>
      <c r="K32" s="110">
        <v>57113.732749999996</v>
      </c>
      <c r="L32" s="110">
        <v>21</v>
      </c>
      <c r="M32" s="110">
        <v>69107.613299999997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57.985222950000001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SUM(G34:G64)</f>
        <v>0</v>
      </c>
      <c r="H33" s="114"/>
      <c r="I33" s="114">
        <v>28307.9</v>
      </c>
      <c r="J33" s="114"/>
      <c r="K33" s="114">
        <v>2368476.5699999998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325">
        <v>12</v>
      </c>
      <c r="B34" s="363" t="s">
        <v>700</v>
      </c>
      <c r="C34" s="364" t="s">
        <v>701</v>
      </c>
      <c r="D34" s="365" t="s">
        <v>155</v>
      </c>
      <c r="E34" s="366">
        <v>160.88</v>
      </c>
      <c r="F34" s="367"/>
      <c r="G34" s="368">
        <f>F34*E34</f>
        <v>0</v>
      </c>
      <c r="H34" s="110">
        <v>0</v>
      </c>
      <c r="I34" s="110">
        <v>0</v>
      </c>
      <c r="J34" s="110">
        <v>40.4</v>
      </c>
      <c r="K34" s="110">
        <v>6499.5519999999997</v>
      </c>
      <c r="L34" s="110">
        <v>21</v>
      </c>
      <c r="M34" s="110">
        <v>7864.4555</v>
      </c>
      <c r="N34" s="109">
        <v>0</v>
      </c>
      <c r="O34" s="109">
        <v>0</v>
      </c>
      <c r="P34" s="109">
        <v>4.2599999999999999E-3</v>
      </c>
      <c r="Q34" s="109">
        <v>0.68534879999999998</v>
      </c>
      <c r="R34" s="110"/>
      <c r="S34" s="110" t="s">
        <v>130</v>
      </c>
      <c r="T34" s="110" t="s">
        <v>131</v>
      </c>
      <c r="U34" s="110">
        <v>6.9000000000000006E-2</v>
      </c>
      <c r="V34" s="110">
        <v>11.100720000000001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2178</v>
      </c>
      <c r="D35" s="111"/>
      <c r="E35" s="112">
        <v>160.88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325">
        <v>13</v>
      </c>
      <c r="B36" s="363" t="s">
        <v>697</v>
      </c>
      <c r="C36" s="364" t="s">
        <v>698</v>
      </c>
      <c r="D36" s="365" t="s">
        <v>155</v>
      </c>
      <c r="E36" s="366">
        <v>160.88</v>
      </c>
      <c r="F36" s="367"/>
      <c r="G36" s="368">
        <f>F36*E36</f>
        <v>0</v>
      </c>
      <c r="H36" s="110">
        <v>0</v>
      </c>
      <c r="I36" s="110">
        <v>0</v>
      </c>
      <c r="J36" s="110">
        <v>40.4</v>
      </c>
      <c r="K36" s="110">
        <v>6499.5519999999997</v>
      </c>
      <c r="L36" s="110">
        <v>21</v>
      </c>
      <c r="M36" s="110">
        <v>7864.4555</v>
      </c>
      <c r="N36" s="109">
        <v>0</v>
      </c>
      <c r="O36" s="109">
        <v>0</v>
      </c>
      <c r="P36" s="109">
        <v>3.8400000000000001E-3</v>
      </c>
      <c r="Q36" s="109">
        <v>0.61777919999999997</v>
      </c>
      <c r="R36" s="110"/>
      <c r="S36" s="110" t="s">
        <v>130</v>
      </c>
      <c r="T36" s="110" t="s">
        <v>131</v>
      </c>
      <c r="U36" s="110">
        <v>6.9000000000000006E-2</v>
      </c>
      <c r="V36" s="110">
        <v>11.100720000000001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2178</v>
      </c>
      <c r="D37" s="111"/>
      <c r="E37" s="112">
        <v>160.88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325">
        <v>14</v>
      </c>
      <c r="B38" s="363" t="s">
        <v>702</v>
      </c>
      <c r="C38" s="364" t="s">
        <v>703</v>
      </c>
      <c r="D38" s="365" t="s">
        <v>155</v>
      </c>
      <c r="E38" s="366">
        <v>160.88</v>
      </c>
      <c r="F38" s="367"/>
      <c r="G38" s="368">
        <f>F38*E38</f>
        <v>0</v>
      </c>
      <c r="H38" s="110">
        <v>0</v>
      </c>
      <c r="I38" s="110">
        <v>0</v>
      </c>
      <c r="J38" s="110">
        <v>43.9</v>
      </c>
      <c r="K38" s="110">
        <v>7062.6319999999996</v>
      </c>
      <c r="L38" s="110">
        <v>21</v>
      </c>
      <c r="M38" s="110">
        <v>8545.7823000000008</v>
      </c>
      <c r="N38" s="109">
        <v>0</v>
      </c>
      <c r="O38" s="109">
        <v>0</v>
      </c>
      <c r="P38" s="109">
        <v>3.3600000000000001E-3</v>
      </c>
      <c r="Q38" s="109">
        <v>0.54055680000000006</v>
      </c>
      <c r="R38" s="110"/>
      <c r="S38" s="110" t="s">
        <v>130</v>
      </c>
      <c r="T38" s="110" t="s">
        <v>131</v>
      </c>
      <c r="U38" s="110">
        <v>6.9000000000000006E-2</v>
      </c>
      <c r="V38" s="110">
        <v>11.100720000000001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2178</v>
      </c>
      <c r="D39" s="111"/>
      <c r="E39" s="112">
        <v>160.88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325">
        <v>15</v>
      </c>
      <c r="B40" s="363" t="s">
        <v>709</v>
      </c>
      <c r="C40" s="364" t="s">
        <v>710</v>
      </c>
      <c r="D40" s="365" t="s">
        <v>164</v>
      </c>
      <c r="E40" s="366">
        <v>1026.2</v>
      </c>
      <c r="F40" s="367"/>
      <c r="G40" s="368">
        <f>F40*E40</f>
        <v>0</v>
      </c>
      <c r="H40" s="110">
        <v>0</v>
      </c>
      <c r="I40" s="110">
        <v>0</v>
      </c>
      <c r="J40" s="110">
        <v>1578</v>
      </c>
      <c r="K40" s="110">
        <v>1619343.6</v>
      </c>
      <c r="L40" s="110">
        <v>21</v>
      </c>
      <c r="M40" s="110">
        <v>1959405.7560000001</v>
      </c>
      <c r="N40" s="109">
        <v>1.9029999999999998E-2</v>
      </c>
      <c r="O40" s="109">
        <v>19.528586000000001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1.7139500000000001</v>
      </c>
      <c r="V40" s="110">
        <v>1758.8554900000001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2177</v>
      </c>
      <c r="D41" s="111"/>
      <c r="E41" s="112">
        <v>1026.2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ht="22.5">
      <c r="A42" s="325">
        <v>16</v>
      </c>
      <c r="B42" s="363" t="s">
        <v>711</v>
      </c>
      <c r="C42" s="364" t="s">
        <v>712</v>
      </c>
      <c r="D42" s="365" t="s">
        <v>155</v>
      </c>
      <c r="E42" s="366">
        <v>160.88</v>
      </c>
      <c r="F42" s="367"/>
      <c r="G42" s="368">
        <f>F42*E42</f>
        <v>0</v>
      </c>
      <c r="H42" s="110">
        <v>0</v>
      </c>
      <c r="I42" s="110">
        <v>0</v>
      </c>
      <c r="J42" s="110">
        <v>552</v>
      </c>
      <c r="K42" s="110">
        <v>88805.759999999995</v>
      </c>
      <c r="L42" s="110">
        <v>21</v>
      </c>
      <c r="M42" s="110">
        <v>107454.9696</v>
      </c>
      <c r="N42" s="109">
        <v>3.0799999999999998E-3</v>
      </c>
      <c r="O42" s="109">
        <v>0.49551039999999996</v>
      </c>
      <c r="P42" s="109">
        <v>0</v>
      </c>
      <c r="Q42" s="109">
        <v>0</v>
      </c>
      <c r="R42" s="110"/>
      <c r="S42" s="110" t="s">
        <v>130</v>
      </c>
      <c r="T42" s="110" t="s">
        <v>131</v>
      </c>
      <c r="U42" s="110">
        <v>0.57499999999999996</v>
      </c>
      <c r="V42" s="110">
        <v>92.505999999999986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2178</v>
      </c>
      <c r="D43" s="111"/>
      <c r="E43" s="112">
        <v>160.88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ht="22.5">
      <c r="A44" s="325">
        <v>17</v>
      </c>
      <c r="B44" s="363" t="s">
        <v>713</v>
      </c>
      <c r="C44" s="364" t="s">
        <v>714</v>
      </c>
      <c r="D44" s="365" t="s">
        <v>155</v>
      </c>
      <c r="E44" s="366">
        <v>160.88</v>
      </c>
      <c r="F44" s="367"/>
      <c r="G44" s="368">
        <f>F44*E44</f>
        <v>0</v>
      </c>
      <c r="H44" s="110">
        <v>0</v>
      </c>
      <c r="I44" s="110">
        <v>0</v>
      </c>
      <c r="J44" s="110">
        <v>318.5</v>
      </c>
      <c r="K44" s="110">
        <v>51240.28</v>
      </c>
      <c r="L44" s="110">
        <v>21</v>
      </c>
      <c r="M44" s="110">
        <v>62000.738799999999</v>
      </c>
      <c r="N44" s="109">
        <v>2.7200000000000002E-3</v>
      </c>
      <c r="O44" s="109">
        <v>0.43759360000000003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0.184</v>
      </c>
      <c r="V44" s="110">
        <v>29.60192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2178</v>
      </c>
      <c r="D45" s="111"/>
      <c r="E45" s="112">
        <v>160.88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2.5">
      <c r="A46" s="325">
        <v>18</v>
      </c>
      <c r="B46" s="363" t="s">
        <v>715</v>
      </c>
      <c r="C46" s="364" t="s">
        <v>716</v>
      </c>
      <c r="D46" s="365" t="s">
        <v>155</v>
      </c>
      <c r="E46" s="366">
        <v>160.88</v>
      </c>
      <c r="F46" s="367"/>
      <c r="G46" s="368">
        <f>F46*E46</f>
        <v>0</v>
      </c>
      <c r="H46" s="110">
        <v>0</v>
      </c>
      <c r="I46" s="110">
        <v>0</v>
      </c>
      <c r="J46" s="110">
        <v>590</v>
      </c>
      <c r="K46" s="110">
        <v>94919.2</v>
      </c>
      <c r="L46" s="110">
        <v>21</v>
      </c>
      <c r="M46" s="110">
        <v>114852.232</v>
      </c>
      <c r="N46" s="109">
        <v>4.8199999999999996E-3</v>
      </c>
      <c r="O46" s="109">
        <v>0.77544159999999995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0.64895000000000003</v>
      </c>
      <c r="V46" s="110">
        <v>104.403076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2178</v>
      </c>
      <c r="D47" s="111"/>
      <c r="E47" s="112">
        <v>160.88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325">
        <v>19</v>
      </c>
      <c r="B48" s="363" t="s">
        <v>717</v>
      </c>
      <c r="C48" s="364" t="s">
        <v>718</v>
      </c>
      <c r="D48" s="365" t="s">
        <v>155</v>
      </c>
      <c r="E48" s="366">
        <v>55</v>
      </c>
      <c r="F48" s="367"/>
      <c r="G48" s="368">
        <f>F48*E48</f>
        <v>0</v>
      </c>
      <c r="H48" s="110">
        <v>0</v>
      </c>
      <c r="I48" s="110">
        <v>0</v>
      </c>
      <c r="J48" s="110">
        <v>598</v>
      </c>
      <c r="K48" s="110">
        <v>32890</v>
      </c>
      <c r="L48" s="110">
        <v>21</v>
      </c>
      <c r="M48" s="110">
        <v>39796.9</v>
      </c>
      <c r="N48" s="109">
        <v>5.5300000000000002E-3</v>
      </c>
      <c r="O48" s="109">
        <v>0.30415000000000003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0.28289999999999998</v>
      </c>
      <c r="V48" s="110">
        <v>15.5595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2179</v>
      </c>
      <c r="D49" s="111"/>
      <c r="E49" s="112">
        <v>55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2.5">
      <c r="A50" s="325">
        <v>20</v>
      </c>
      <c r="B50" s="363" t="s">
        <v>720</v>
      </c>
      <c r="C50" s="364" t="s">
        <v>721</v>
      </c>
      <c r="D50" s="365" t="s">
        <v>155</v>
      </c>
      <c r="E50" s="366">
        <v>40</v>
      </c>
      <c r="F50" s="367"/>
      <c r="G50" s="368">
        <f>F50*E50</f>
        <v>0</v>
      </c>
      <c r="H50" s="110">
        <v>0</v>
      </c>
      <c r="I50" s="110">
        <v>0</v>
      </c>
      <c r="J50" s="110">
        <v>1725</v>
      </c>
      <c r="K50" s="110">
        <v>69000</v>
      </c>
      <c r="L50" s="110">
        <v>21</v>
      </c>
      <c r="M50" s="110">
        <v>83490</v>
      </c>
      <c r="N50" s="109">
        <v>4.5100000000000001E-3</v>
      </c>
      <c r="O50" s="109">
        <v>0.1804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2.0249999999999999</v>
      </c>
      <c r="V50" s="110">
        <v>81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782</v>
      </c>
      <c r="D51" s="111"/>
      <c r="E51" s="112">
        <v>40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325">
        <v>21</v>
      </c>
      <c r="B52" s="363" t="s">
        <v>2180</v>
      </c>
      <c r="C52" s="364" t="s">
        <v>2181</v>
      </c>
      <c r="D52" s="365" t="s">
        <v>155</v>
      </c>
      <c r="E52" s="366">
        <v>30</v>
      </c>
      <c r="F52" s="367"/>
      <c r="G52" s="368">
        <f>F52*E52</f>
        <v>0</v>
      </c>
      <c r="H52" s="110">
        <v>0</v>
      </c>
      <c r="I52" s="110">
        <v>0</v>
      </c>
      <c r="J52" s="110">
        <v>615</v>
      </c>
      <c r="K52" s="110">
        <v>18450</v>
      </c>
      <c r="L52" s="110">
        <v>21</v>
      </c>
      <c r="M52" s="110">
        <v>22324.5</v>
      </c>
      <c r="N52" s="109">
        <v>4.3099999999999996E-3</v>
      </c>
      <c r="O52" s="109">
        <v>0.1293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0.68689999999999996</v>
      </c>
      <c r="V52" s="110">
        <v>20.606999999999999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783</v>
      </c>
      <c r="D53" s="111"/>
      <c r="E53" s="112">
        <v>30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325">
        <v>22</v>
      </c>
      <c r="B54" s="363" t="s">
        <v>723</v>
      </c>
      <c r="C54" s="364" t="s">
        <v>724</v>
      </c>
      <c r="D54" s="365" t="s">
        <v>155</v>
      </c>
      <c r="E54" s="366">
        <v>156</v>
      </c>
      <c r="F54" s="367"/>
      <c r="G54" s="368">
        <f>F54*E54</f>
        <v>0</v>
      </c>
      <c r="H54" s="110">
        <v>0</v>
      </c>
      <c r="I54" s="110">
        <v>0</v>
      </c>
      <c r="J54" s="110">
        <v>1940</v>
      </c>
      <c r="K54" s="110">
        <v>302640</v>
      </c>
      <c r="L54" s="110">
        <v>21</v>
      </c>
      <c r="M54" s="110">
        <v>366194.4</v>
      </c>
      <c r="N54" s="109">
        <v>3.0000000000000001E-3</v>
      </c>
      <c r="O54" s="109">
        <v>0.46800000000000003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0.75900000000000001</v>
      </c>
      <c r="V54" s="110">
        <v>118.404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2182</v>
      </c>
      <c r="D55" s="111"/>
      <c r="E55" s="112">
        <v>156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325">
        <v>23</v>
      </c>
      <c r="B56" s="363" t="s">
        <v>726</v>
      </c>
      <c r="C56" s="364" t="s">
        <v>727</v>
      </c>
      <c r="D56" s="365" t="s">
        <v>145</v>
      </c>
      <c r="E56" s="366">
        <v>7</v>
      </c>
      <c r="F56" s="367"/>
      <c r="G56" s="368">
        <f>F56*E56</f>
        <v>0</v>
      </c>
      <c r="H56" s="110">
        <v>0</v>
      </c>
      <c r="I56" s="110">
        <v>0</v>
      </c>
      <c r="J56" s="110">
        <v>1307</v>
      </c>
      <c r="K56" s="110">
        <v>9149</v>
      </c>
      <c r="L56" s="110">
        <v>21</v>
      </c>
      <c r="M56" s="110">
        <v>11070.29</v>
      </c>
      <c r="N56" s="109">
        <v>1.038E-2</v>
      </c>
      <c r="O56" s="109">
        <v>7.2660000000000002E-2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1.371</v>
      </c>
      <c r="V56" s="110">
        <v>9.5969999999999995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784</v>
      </c>
      <c r="D57" s="111"/>
      <c r="E57" s="112">
        <v>7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325">
        <v>24</v>
      </c>
      <c r="B58" s="363" t="s">
        <v>729</v>
      </c>
      <c r="C58" s="364" t="s">
        <v>730</v>
      </c>
      <c r="D58" s="365" t="s">
        <v>145</v>
      </c>
      <c r="E58" s="366">
        <v>7</v>
      </c>
      <c r="F58" s="367"/>
      <c r="G58" s="368">
        <f>F58*E58</f>
        <v>0</v>
      </c>
      <c r="H58" s="110">
        <v>3590</v>
      </c>
      <c r="I58" s="110">
        <v>25130</v>
      </c>
      <c r="J58" s="110">
        <v>0</v>
      </c>
      <c r="K58" s="110">
        <v>0</v>
      </c>
      <c r="L58" s="110">
        <v>21</v>
      </c>
      <c r="M58" s="110">
        <v>30407.3</v>
      </c>
      <c r="N58" s="109">
        <v>6.4999999999999997E-3</v>
      </c>
      <c r="O58" s="109">
        <v>4.5499999999999999E-2</v>
      </c>
      <c r="P58" s="109">
        <v>0</v>
      </c>
      <c r="Q58" s="109">
        <v>0</v>
      </c>
      <c r="R58" s="110" t="s">
        <v>525</v>
      </c>
      <c r="S58" s="110" t="s">
        <v>130</v>
      </c>
      <c r="T58" s="110" t="s">
        <v>131</v>
      </c>
      <c r="U58" s="110">
        <v>0</v>
      </c>
      <c r="V58" s="110">
        <v>0</v>
      </c>
      <c r="W58" s="110"/>
      <c r="X58" s="110" t="s">
        <v>526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527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784</v>
      </c>
      <c r="D59" s="111"/>
      <c r="E59" s="112">
        <v>7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ht="22.5">
      <c r="A60" s="325">
        <v>25</v>
      </c>
      <c r="B60" s="363" t="s">
        <v>731</v>
      </c>
      <c r="C60" s="364" t="s">
        <v>732</v>
      </c>
      <c r="D60" s="365" t="s">
        <v>145</v>
      </c>
      <c r="E60" s="366">
        <v>4</v>
      </c>
      <c r="F60" s="367"/>
      <c r="G60" s="368">
        <f>F60*E60</f>
        <v>0</v>
      </c>
      <c r="H60" s="110">
        <v>0</v>
      </c>
      <c r="I60" s="110">
        <v>0</v>
      </c>
      <c r="J60" s="110">
        <v>1386</v>
      </c>
      <c r="K60" s="110">
        <v>5544</v>
      </c>
      <c r="L60" s="110">
        <v>21</v>
      </c>
      <c r="M60" s="110">
        <v>6708.24</v>
      </c>
      <c r="N60" s="109">
        <v>3.0999999999999999E-3</v>
      </c>
      <c r="O60" s="109">
        <v>1.24E-2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1.8331</v>
      </c>
      <c r="V60" s="110">
        <v>7.3323999999999998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44</v>
      </c>
      <c r="D61" s="111"/>
      <c r="E61" s="112">
        <v>4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325">
        <v>26</v>
      </c>
      <c r="B62" s="363" t="s">
        <v>2183</v>
      </c>
      <c r="C62" s="364" t="s">
        <v>2184</v>
      </c>
      <c r="D62" s="365" t="s">
        <v>155</v>
      </c>
      <c r="E62" s="366">
        <v>10</v>
      </c>
      <c r="F62" s="367"/>
      <c r="G62" s="368">
        <f>F62*E62</f>
        <v>0</v>
      </c>
      <c r="H62" s="110">
        <v>317.79000000000002</v>
      </c>
      <c r="I62" s="110">
        <v>3177.9</v>
      </c>
      <c r="J62" s="110">
        <v>433.73</v>
      </c>
      <c r="K62" s="110">
        <v>4337.3</v>
      </c>
      <c r="L62" s="110">
        <v>21</v>
      </c>
      <c r="M62" s="110">
        <v>9093.3919999999998</v>
      </c>
      <c r="N62" s="109">
        <v>5.4000000000000003E-3</v>
      </c>
      <c r="O62" s="109">
        <v>5.4000000000000006E-2</v>
      </c>
      <c r="P62" s="109">
        <v>0</v>
      </c>
      <c r="Q62" s="109">
        <v>0</v>
      </c>
      <c r="R62" s="110"/>
      <c r="S62" s="110" t="s">
        <v>182</v>
      </c>
      <c r="T62" s="110" t="s">
        <v>448</v>
      </c>
      <c r="U62" s="110">
        <v>0.71909999999999996</v>
      </c>
      <c r="V62" s="110">
        <v>7.1909999999999998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785</v>
      </c>
      <c r="D63" s="111"/>
      <c r="E63" s="112">
        <v>10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160">
        <v>27</v>
      </c>
      <c r="B64" s="161" t="s">
        <v>735</v>
      </c>
      <c r="C64" s="162" t="s">
        <v>736</v>
      </c>
      <c r="D64" s="163" t="s">
        <v>129</v>
      </c>
      <c r="E64" s="164">
        <v>22.503540000000001</v>
      </c>
      <c r="F64" s="348"/>
      <c r="G64" s="368">
        <f>F64*E64</f>
        <v>0</v>
      </c>
      <c r="H64" s="110">
        <v>0</v>
      </c>
      <c r="I64" s="110">
        <v>0</v>
      </c>
      <c r="J64" s="110">
        <v>2315</v>
      </c>
      <c r="K64" s="110">
        <v>52095.695100000004</v>
      </c>
      <c r="L64" s="110">
        <v>21</v>
      </c>
      <c r="M64" s="110">
        <v>63035.796999999999</v>
      </c>
      <c r="N64" s="109">
        <v>0</v>
      </c>
      <c r="O64" s="109">
        <v>0</v>
      </c>
      <c r="P64" s="109">
        <v>0</v>
      </c>
      <c r="Q64" s="109">
        <v>0</v>
      </c>
      <c r="R64" s="110"/>
      <c r="S64" s="110" t="s">
        <v>130</v>
      </c>
      <c r="T64" s="110" t="s">
        <v>131</v>
      </c>
      <c r="U64" s="110">
        <v>4.9470000000000001</v>
      </c>
      <c r="V64" s="110">
        <v>111.32501238</v>
      </c>
      <c r="W64" s="110"/>
      <c r="X64" s="110" t="s">
        <v>416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417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>
      <c r="A65" s="153" t="s">
        <v>125</v>
      </c>
      <c r="B65" s="154" t="s">
        <v>75</v>
      </c>
      <c r="C65" s="155" t="s">
        <v>76</v>
      </c>
      <c r="D65" s="156"/>
      <c r="E65" s="157"/>
      <c r="F65" s="158"/>
      <c r="G65" s="159">
        <f>SUM(G66:G74)</f>
        <v>0</v>
      </c>
      <c r="H65" s="114"/>
      <c r="I65" s="114">
        <v>0</v>
      </c>
      <c r="J65" s="114"/>
      <c r="K65" s="114">
        <v>733278.48</v>
      </c>
      <c r="L65" s="114"/>
      <c r="M65" s="114"/>
      <c r="N65" s="113"/>
      <c r="O65" s="113"/>
      <c r="P65" s="113"/>
      <c r="Q65" s="113"/>
      <c r="R65" s="114"/>
      <c r="S65" s="114"/>
      <c r="T65" s="114"/>
      <c r="U65" s="114"/>
      <c r="V65" s="114"/>
      <c r="W65" s="114"/>
      <c r="X65" s="114"/>
      <c r="Y65" s="114"/>
      <c r="AG65" t="s">
        <v>126</v>
      </c>
    </row>
    <row r="66" spans="1:60" ht="22.5">
      <c r="A66" s="325">
        <v>28</v>
      </c>
      <c r="B66" s="363" t="s">
        <v>737</v>
      </c>
      <c r="C66" s="364" t="s">
        <v>738</v>
      </c>
      <c r="D66" s="365" t="s">
        <v>164</v>
      </c>
      <c r="E66" s="366">
        <v>1026.2</v>
      </c>
      <c r="F66" s="367"/>
      <c r="G66" s="368">
        <f>F66*E66</f>
        <v>0</v>
      </c>
      <c r="H66" s="110">
        <v>0</v>
      </c>
      <c r="I66" s="110">
        <v>0</v>
      </c>
      <c r="J66" s="110">
        <v>370</v>
      </c>
      <c r="K66" s="110">
        <v>379694</v>
      </c>
      <c r="L66" s="110">
        <v>21</v>
      </c>
      <c r="M66" s="110">
        <v>459429.74</v>
      </c>
      <c r="N66" s="109">
        <v>0</v>
      </c>
      <c r="O66" s="109">
        <v>0</v>
      </c>
      <c r="P66" s="109">
        <v>1.4E-2</v>
      </c>
      <c r="Q66" s="109">
        <v>14.366800000000001</v>
      </c>
      <c r="R66" s="110"/>
      <c r="S66" s="110" t="s">
        <v>130</v>
      </c>
      <c r="T66" s="110" t="s">
        <v>183</v>
      </c>
      <c r="U66" s="110">
        <v>0.28860000000000002</v>
      </c>
      <c r="V66" s="110">
        <v>296.16132000000005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2185</v>
      </c>
      <c r="D67" s="111"/>
      <c r="E67" s="112">
        <v>1026.2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ht="22.5">
      <c r="A68" s="325">
        <v>29</v>
      </c>
      <c r="B68" s="363" t="s">
        <v>741</v>
      </c>
      <c r="C68" s="364" t="s">
        <v>742</v>
      </c>
      <c r="D68" s="365" t="s">
        <v>164</v>
      </c>
      <c r="E68" s="366">
        <v>1026.2</v>
      </c>
      <c r="F68" s="367"/>
      <c r="G68" s="368">
        <f>F68*E68</f>
        <v>0</v>
      </c>
      <c r="H68" s="110">
        <v>0</v>
      </c>
      <c r="I68" s="110">
        <v>0</v>
      </c>
      <c r="J68" s="110">
        <v>172</v>
      </c>
      <c r="K68" s="110">
        <v>176506.4</v>
      </c>
      <c r="L68" s="110">
        <v>21</v>
      </c>
      <c r="M68" s="110">
        <v>213572.74400000001</v>
      </c>
      <c r="N68" s="109">
        <v>1.9000000000000001E-4</v>
      </c>
      <c r="O68" s="109">
        <v>0.19497800000000001</v>
      </c>
      <c r="P68" s="109">
        <v>0</v>
      </c>
      <c r="Q68" s="109">
        <v>0</v>
      </c>
      <c r="R68" s="110"/>
      <c r="S68" s="110" t="s">
        <v>130</v>
      </c>
      <c r="T68" s="110" t="s">
        <v>131</v>
      </c>
      <c r="U68" s="110">
        <v>0.12</v>
      </c>
      <c r="V68" s="110">
        <v>123.14400000000001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ht="12.75" customHeight="1" outlineLevel="1">
      <c r="A69" s="107"/>
      <c r="B69" s="108"/>
      <c r="C69" s="181" t="s">
        <v>743</v>
      </c>
      <c r="D69" s="181"/>
      <c r="E69" s="181"/>
      <c r="F69" s="181"/>
      <c r="G69" s="181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166</v>
      </c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1">
      <c r="A70" s="107"/>
      <c r="B70" s="108"/>
      <c r="C70" s="116" t="s">
        <v>2177</v>
      </c>
      <c r="D70" s="111"/>
      <c r="E70" s="112">
        <v>1026.2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ht="22.5">
      <c r="A71" s="325">
        <v>30</v>
      </c>
      <c r="B71" s="363" t="s">
        <v>741</v>
      </c>
      <c r="C71" s="364" t="s">
        <v>742</v>
      </c>
      <c r="D71" s="365" t="s">
        <v>164</v>
      </c>
      <c r="E71" s="366">
        <v>1026.2</v>
      </c>
      <c r="F71" s="367"/>
      <c r="G71" s="368">
        <f>F71*E71</f>
        <v>0</v>
      </c>
      <c r="H71" s="110">
        <v>0</v>
      </c>
      <c r="I71" s="110">
        <v>0</v>
      </c>
      <c r="J71" s="110">
        <v>172</v>
      </c>
      <c r="K71" s="110">
        <v>176506.4</v>
      </c>
      <c r="L71" s="110">
        <v>21</v>
      </c>
      <c r="M71" s="110">
        <v>213572.74400000001</v>
      </c>
      <c r="N71" s="109">
        <v>1.9000000000000001E-4</v>
      </c>
      <c r="O71" s="109">
        <v>0.19497800000000001</v>
      </c>
      <c r="P71" s="109">
        <v>0</v>
      </c>
      <c r="Q71" s="109">
        <v>0</v>
      </c>
      <c r="R71" s="110"/>
      <c r="S71" s="110" t="s">
        <v>130</v>
      </c>
      <c r="T71" s="110" t="s">
        <v>131</v>
      </c>
      <c r="U71" s="110">
        <v>0.12</v>
      </c>
      <c r="V71" s="110">
        <v>123.14400000000001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ht="12.75" customHeight="1" outlineLevel="1">
      <c r="A72" s="107"/>
      <c r="B72" s="108"/>
      <c r="C72" s="181" t="s">
        <v>743</v>
      </c>
      <c r="D72" s="181"/>
      <c r="E72" s="181"/>
      <c r="F72" s="181"/>
      <c r="G72" s="181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outlineLevel="1">
      <c r="A73" s="107"/>
      <c r="B73" s="108"/>
      <c r="C73" s="116" t="s">
        <v>2177</v>
      </c>
      <c r="D73" s="111"/>
      <c r="E73" s="112">
        <v>1026.2</v>
      </c>
      <c r="F73" s="110"/>
      <c r="G73" s="110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135</v>
      </c>
      <c r="AH73" s="104">
        <v>0</v>
      </c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>
      <c r="A74" s="160">
        <v>31</v>
      </c>
      <c r="B74" s="161" t="s">
        <v>744</v>
      </c>
      <c r="C74" s="162" t="s">
        <v>745</v>
      </c>
      <c r="D74" s="163" t="s">
        <v>129</v>
      </c>
      <c r="E74" s="164">
        <v>0.38995999999999997</v>
      </c>
      <c r="F74" s="348"/>
      <c r="G74" s="368">
        <f>F74*E74</f>
        <v>0</v>
      </c>
      <c r="H74" s="110">
        <v>0</v>
      </c>
      <c r="I74" s="110">
        <v>0</v>
      </c>
      <c r="J74" s="110">
        <v>1466</v>
      </c>
      <c r="K74" s="110">
        <v>571.68135999999993</v>
      </c>
      <c r="L74" s="110">
        <v>21</v>
      </c>
      <c r="M74" s="110">
        <v>691.73279999999988</v>
      </c>
      <c r="N74" s="109">
        <v>0</v>
      </c>
      <c r="O74" s="109">
        <v>0</v>
      </c>
      <c r="P74" s="109">
        <v>0</v>
      </c>
      <c r="Q74" s="109">
        <v>0</v>
      </c>
      <c r="R74" s="110"/>
      <c r="S74" s="110" t="s">
        <v>130</v>
      </c>
      <c r="T74" s="110" t="s">
        <v>130</v>
      </c>
      <c r="U74" s="110">
        <v>2.5569999999999999</v>
      </c>
      <c r="V74" s="110">
        <v>0.99712771999999994</v>
      </c>
      <c r="W74" s="110"/>
      <c r="X74" s="110" t="s">
        <v>416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417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>
      <c r="A75" s="153" t="s">
        <v>125</v>
      </c>
      <c r="B75" s="154" t="s">
        <v>95</v>
      </c>
      <c r="C75" s="155" t="s">
        <v>96</v>
      </c>
      <c r="D75" s="156"/>
      <c r="E75" s="157"/>
      <c r="F75" s="158"/>
      <c r="G75" s="159">
        <f>SUM(G76:G84)</f>
        <v>0</v>
      </c>
      <c r="H75" s="114"/>
      <c r="I75" s="114">
        <v>0</v>
      </c>
      <c r="J75" s="114"/>
      <c r="K75" s="114">
        <v>147613.53</v>
      </c>
      <c r="L75" s="114"/>
      <c r="M75" s="114"/>
      <c r="N75" s="113"/>
      <c r="O75" s="113"/>
      <c r="P75" s="113"/>
      <c r="Q75" s="113"/>
      <c r="R75" s="114"/>
      <c r="S75" s="114"/>
      <c r="T75" s="114"/>
      <c r="U75" s="114"/>
      <c r="V75" s="114"/>
      <c r="W75" s="114"/>
      <c r="X75" s="114"/>
      <c r="Y75" s="114"/>
      <c r="AG75" t="s">
        <v>126</v>
      </c>
    </row>
    <row r="76" spans="1:60">
      <c r="A76" s="160">
        <v>32</v>
      </c>
      <c r="B76" s="161" t="s">
        <v>746</v>
      </c>
      <c r="C76" s="162" t="s">
        <v>747</v>
      </c>
      <c r="D76" s="163" t="s">
        <v>129</v>
      </c>
      <c r="E76" s="164">
        <v>36.98077</v>
      </c>
      <c r="F76" s="348"/>
      <c r="G76" s="368">
        <f>F76*E76</f>
        <v>0</v>
      </c>
      <c r="H76" s="110">
        <v>0</v>
      </c>
      <c r="I76" s="110">
        <v>0</v>
      </c>
      <c r="J76" s="110">
        <v>216</v>
      </c>
      <c r="K76" s="110">
        <v>7987.8463199999997</v>
      </c>
      <c r="L76" s="110">
        <v>21</v>
      </c>
      <c r="M76" s="110">
        <v>9665.2985000000008</v>
      </c>
      <c r="N76" s="109">
        <v>0</v>
      </c>
      <c r="O76" s="109">
        <v>0</v>
      </c>
      <c r="P76" s="109">
        <v>0</v>
      </c>
      <c r="Q76" s="109">
        <v>0</v>
      </c>
      <c r="R76" s="110"/>
      <c r="S76" s="110" t="s">
        <v>130</v>
      </c>
      <c r="T76" s="110" t="s">
        <v>131</v>
      </c>
      <c r="U76" s="110">
        <v>0.55000000000000004</v>
      </c>
      <c r="V76" s="110">
        <v>20.339423500000002</v>
      </c>
      <c r="W76" s="110"/>
      <c r="X76" s="110" t="s">
        <v>620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621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22.5">
      <c r="A77" s="325">
        <v>33</v>
      </c>
      <c r="B77" s="363" t="s">
        <v>624</v>
      </c>
      <c r="C77" s="364" t="s">
        <v>625</v>
      </c>
      <c r="D77" s="365" t="s">
        <v>129</v>
      </c>
      <c r="E77" s="366">
        <v>36.98077</v>
      </c>
      <c r="F77" s="367"/>
      <c r="G77" s="368">
        <f>F77*E77</f>
        <v>0</v>
      </c>
      <c r="H77" s="110">
        <v>0</v>
      </c>
      <c r="I77" s="110">
        <v>0</v>
      </c>
      <c r="J77" s="110">
        <v>243.5</v>
      </c>
      <c r="K77" s="110">
        <v>9004.8174949999993</v>
      </c>
      <c r="L77" s="110">
        <v>21</v>
      </c>
      <c r="M77" s="110">
        <v>10895.832199999999</v>
      </c>
      <c r="N77" s="109">
        <v>0</v>
      </c>
      <c r="O77" s="109">
        <v>0</v>
      </c>
      <c r="P77" s="109">
        <v>0</v>
      </c>
      <c r="Q77" s="109">
        <v>0</v>
      </c>
      <c r="R77" s="110"/>
      <c r="S77" s="110" t="s">
        <v>130</v>
      </c>
      <c r="T77" s="110" t="s">
        <v>131</v>
      </c>
      <c r="U77" s="110">
        <v>0.49</v>
      </c>
      <c r="V77" s="110">
        <v>18.120577300000001</v>
      </c>
      <c r="W77" s="110"/>
      <c r="X77" s="110" t="s">
        <v>620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621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ht="12.75" customHeight="1" outlineLevel="1">
      <c r="A78" s="107"/>
      <c r="B78" s="108"/>
      <c r="C78" s="181" t="s">
        <v>626</v>
      </c>
      <c r="D78" s="181"/>
      <c r="E78" s="181"/>
      <c r="F78" s="181"/>
      <c r="G78" s="181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>
      <c r="A79" s="160">
        <v>34</v>
      </c>
      <c r="B79" s="161" t="s">
        <v>637</v>
      </c>
      <c r="C79" s="162" t="s">
        <v>638</v>
      </c>
      <c r="D79" s="163" t="s">
        <v>129</v>
      </c>
      <c r="E79" s="164">
        <v>36.98077</v>
      </c>
      <c r="F79" s="348"/>
      <c r="G79" s="368">
        <f t="shared" ref="G79:G84" si="0">F79*E79</f>
        <v>0</v>
      </c>
      <c r="H79" s="110">
        <v>0</v>
      </c>
      <c r="I79" s="110">
        <v>0</v>
      </c>
      <c r="J79" s="110">
        <v>384.5</v>
      </c>
      <c r="K79" s="110">
        <v>14219.106065</v>
      </c>
      <c r="L79" s="110">
        <v>21</v>
      </c>
      <c r="M79" s="110">
        <v>17205.123100000001</v>
      </c>
      <c r="N79" s="109">
        <v>0</v>
      </c>
      <c r="O79" s="109">
        <v>0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4.2000000000000003E-2</v>
      </c>
      <c r="V79" s="110">
        <v>1.5531923400000001</v>
      </c>
      <c r="W79" s="110"/>
      <c r="X79" s="110" t="s">
        <v>620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621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>
      <c r="A80" s="160">
        <v>35</v>
      </c>
      <c r="B80" s="161" t="s">
        <v>639</v>
      </c>
      <c r="C80" s="162" t="s">
        <v>640</v>
      </c>
      <c r="D80" s="163" t="s">
        <v>129</v>
      </c>
      <c r="E80" s="164">
        <v>36.98077</v>
      </c>
      <c r="F80" s="348"/>
      <c r="G80" s="368">
        <f t="shared" si="0"/>
        <v>0</v>
      </c>
      <c r="H80" s="110">
        <v>0</v>
      </c>
      <c r="I80" s="110">
        <v>0</v>
      </c>
      <c r="J80" s="110">
        <v>12.7</v>
      </c>
      <c r="K80" s="110">
        <v>469.655779</v>
      </c>
      <c r="L80" s="110">
        <v>21</v>
      </c>
      <c r="M80" s="110">
        <v>568.28859999999997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6.0000000000000001E-3</v>
      </c>
      <c r="V80" s="110">
        <v>0.22188462</v>
      </c>
      <c r="W80" s="110"/>
      <c r="X80" s="110" t="s">
        <v>620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621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ht="22.5">
      <c r="A81" s="160">
        <v>36</v>
      </c>
      <c r="B81" s="161" t="s">
        <v>641</v>
      </c>
      <c r="C81" s="162" t="s">
        <v>642</v>
      </c>
      <c r="D81" s="163" t="s">
        <v>129</v>
      </c>
      <c r="E81" s="164">
        <v>6.27576</v>
      </c>
      <c r="F81" s="348"/>
      <c r="G81" s="368">
        <f t="shared" si="0"/>
        <v>0</v>
      </c>
      <c r="H81" s="110">
        <v>0</v>
      </c>
      <c r="I81" s="110">
        <v>0</v>
      </c>
      <c r="J81" s="110">
        <v>1958</v>
      </c>
      <c r="K81" s="110">
        <v>12287.93808</v>
      </c>
      <c r="L81" s="110">
        <v>21</v>
      </c>
      <c r="M81" s="110">
        <v>14868.4074</v>
      </c>
      <c r="N81" s="109">
        <v>0</v>
      </c>
      <c r="O81" s="109">
        <v>0</v>
      </c>
      <c r="P81" s="109">
        <v>0</v>
      </c>
      <c r="Q81" s="109">
        <v>0</v>
      </c>
      <c r="R81" s="110"/>
      <c r="S81" s="110" t="s">
        <v>130</v>
      </c>
      <c r="T81" s="110" t="s">
        <v>131</v>
      </c>
      <c r="U81" s="110">
        <v>0</v>
      </c>
      <c r="V81" s="110">
        <v>0</v>
      </c>
      <c r="W81" s="110"/>
      <c r="X81" s="110" t="s">
        <v>132</v>
      </c>
      <c r="Y81" s="110" t="s">
        <v>133</v>
      </c>
      <c r="Z81" s="104"/>
      <c r="AA81" s="104"/>
      <c r="AB81" s="104"/>
      <c r="AC81" s="104"/>
      <c r="AD81" s="104"/>
      <c r="AE81" s="104"/>
      <c r="AF81" s="104"/>
      <c r="AG81" s="104" t="s">
        <v>134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ht="22.5">
      <c r="A82" s="160">
        <v>37</v>
      </c>
      <c r="B82" s="161" t="s">
        <v>748</v>
      </c>
      <c r="C82" s="162" t="s">
        <v>749</v>
      </c>
      <c r="D82" s="163" t="s">
        <v>129</v>
      </c>
      <c r="E82" s="164">
        <v>5.3772900000000003</v>
      </c>
      <c r="F82" s="348"/>
      <c r="G82" s="368">
        <f t="shared" si="0"/>
        <v>0</v>
      </c>
      <c r="H82" s="110">
        <v>0</v>
      </c>
      <c r="I82" s="110">
        <v>0</v>
      </c>
      <c r="J82" s="110">
        <v>2825</v>
      </c>
      <c r="K82" s="110">
        <v>15190.84425</v>
      </c>
      <c r="L82" s="110">
        <v>21</v>
      </c>
      <c r="M82" s="110">
        <v>18380.916400000002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0</v>
      </c>
      <c r="V82" s="110">
        <v>0</v>
      </c>
      <c r="W82" s="110"/>
      <c r="X82" s="110" t="s">
        <v>132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134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>
      <c r="A83" s="160">
        <v>38</v>
      </c>
      <c r="B83" s="161" t="s">
        <v>750</v>
      </c>
      <c r="C83" s="162" t="s">
        <v>751</v>
      </c>
      <c r="D83" s="163" t="s">
        <v>129</v>
      </c>
      <c r="E83" s="164">
        <v>15.393000000000001</v>
      </c>
      <c r="F83" s="348"/>
      <c r="G83" s="368">
        <f t="shared" si="0"/>
        <v>0</v>
      </c>
      <c r="H83" s="110">
        <v>0</v>
      </c>
      <c r="I83" s="110">
        <v>0</v>
      </c>
      <c r="J83" s="110">
        <v>2825</v>
      </c>
      <c r="K83" s="110">
        <v>43485.224999999999</v>
      </c>
      <c r="L83" s="110">
        <v>21</v>
      </c>
      <c r="M83" s="110">
        <v>52617.128300000004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0</v>
      </c>
      <c r="V83" s="110">
        <v>0</v>
      </c>
      <c r="W83" s="110"/>
      <c r="X83" s="110" t="s">
        <v>132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134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22.5">
      <c r="A84" s="160">
        <v>39</v>
      </c>
      <c r="B84" s="161" t="s">
        <v>752</v>
      </c>
      <c r="C84" s="162" t="s">
        <v>753</v>
      </c>
      <c r="D84" s="163" t="s">
        <v>129</v>
      </c>
      <c r="E84" s="164">
        <v>14.3668</v>
      </c>
      <c r="F84" s="348"/>
      <c r="G84" s="368">
        <f t="shared" si="0"/>
        <v>0</v>
      </c>
      <c r="H84" s="110">
        <v>0</v>
      </c>
      <c r="I84" s="110">
        <v>0</v>
      </c>
      <c r="J84" s="110">
        <v>3130</v>
      </c>
      <c r="K84" s="110">
        <v>44968.083999999995</v>
      </c>
      <c r="L84" s="110">
        <v>21</v>
      </c>
      <c r="M84" s="110">
        <v>54411.376800000005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>
      <c r="A85" s="153" t="s">
        <v>125</v>
      </c>
      <c r="B85" s="154" t="s">
        <v>98</v>
      </c>
      <c r="C85" s="155" t="s">
        <v>24</v>
      </c>
      <c r="D85" s="156"/>
      <c r="E85" s="157"/>
      <c r="F85" s="158"/>
      <c r="G85" s="159">
        <f>SUM(G86:G86)</f>
        <v>0</v>
      </c>
      <c r="H85" s="114"/>
      <c r="I85" s="114">
        <v>0</v>
      </c>
      <c r="J85" s="114"/>
      <c r="K85" s="114">
        <v>151232.70000000001</v>
      </c>
      <c r="L85" s="114"/>
      <c r="M85" s="114"/>
      <c r="N85" s="113"/>
      <c r="O85" s="113"/>
      <c r="P85" s="113"/>
      <c r="Q85" s="113"/>
      <c r="R85" s="114"/>
      <c r="S85" s="114"/>
      <c r="T85" s="114"/>
      <c r="U85" s="114"/>
      <c r="V85" s="114"/>
      <c r="W85" s="114"/>
      <c r="X85" s="114"/>
      <c r="Y85" s="114"/>
      <c r="AG85" t="s">
        <v>126</v>
      </c>
    </row>
    <row r="86" spans="1:60">
      <c r="A86" s="325">
        <v>40</v>
      </c>
      <c r="B86" s="363" t="s">
        <v>754</v>
      </c>
      <c r="C86" s="364" t="s">
        <v>755</v>
      </c>
      <c r="D86" s="365" t="s">
        <v>756</v>
      </c>
      <c r="E86" s="366">
        <v>10</v>
      </c>
      <c r="F86" s="367"/>
      <c r="G86" s="368">
        <f>F86*E86</f>
        <v>0</v>
      </c>
      <c r="H86" s="110">
        <v>0</v>
      </c>
      <c r="I86" s="110">
        <v>0</v>
      </c>
      <c r="J86" s="110">
        <v>4780</v>
      </c>
      <c r="K86" s="110">
        <v>47800</v>
      </c>
      <c r="L86" s="110">
        <v>21</v>
      </c>
      <c r="M86" s="110">
        <v>57838</v>
      </c>
      <c r="N86" s="109">
        <v>0</v>
      </c>
      <c r="O86" s="109">
        <v>0</v>
      </c>
      <c r="P86" s="109">
        <v>0</v>
      </c>
      <c r="Q86" s="109">
        <v>0</v>
      </c>
      <c r="R86" s="110" t="s">
        <v>757</v>
      </c>
      <c r="S86" s="110" t="s">
        <v>130</v>
      </c>
      <c r="T86" s="110" t="s">
        <v>130</v>
      </c>
      <c r="U86" s="110">
        <v>0</v>
      </c>
      <c r="V86" s="110">
        <v>0</v>
      </c>
      <c r="W86" s="110"/>
      <c r="X86" s="110" t="s">
        <v>758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759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>
      <c r="A87" s="3"/>
      <c r="B87" s="4"/>
      <c r="C87" s="11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15</v>
      </c>
      <c r="AF87">
        <v>21</v>
      </c>
      <c r="AG87" t="s">
        <v>111</v>
      </c>
    </row>
    <row r="88" spans="1:60">
      <c r="A88" s="153"/>
      <c r="B88" s="154"/>
      <c r="C88" s="155" t="s">
        <v>25</v>
      </c>
      <c r="D88" s="156"/>
      <c r="E88" s="157"/>
      <c r="F88" s="158"/>
      <c r="G88" s="159">
        <f>G85+G75+G65+G33+G21+G18+G16+G8</f>
        <v>0</v>
      </c>
      <c r="H88" s="114"/>
      <c r="I88" s="114">
        <v>0</v>
      </c>
      <c r="J88" s="114"/>
      <c r="K88" s="114">
        <v>151232.70000000001</v>
      </c>
      <c r="L88" s="114"/>
      <c r="M88" s="114"/>
      <c r="N88" s="113"/>
      <c r="O88" s="113"/>
      <c r="P88" s="113"/>
      <c r="Q88" s="113"/>
      <c r="R88" s="114"/>
      <c r="S88" s="114"/>
      <c r="T88" s="114"/>
      <c r="U88" s="114"/>
      <c r="V88" s="114"/>
      <c r="W88" s="114"/>
      <c r="X88" s="114"/>
      <c r="Y88" s="114"/>
      <c r="AG88" t="s">
        <v>126</v>
      </c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wZrxsEvVFBgq9NXtXPdKAoUjQzE5H7f2ewr1tPnWfi4PsPd5E4idHp3Ef0o/Fzk01FEQXQE6tLlDBBN7rWC4wA==" saltValue="pTp8ae2tgAPQcY0ySBsr8A==" spinCount="100000" sheet="1" objects="1" scenarios="1"/>
  <protectedRanges>
    <protectedRange sqref="F9:F86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8569-9130-49D0-A352-788D53F55627}">
  <sheetPr>
    <outlinePr summaryBelow="0"/>
  </sheetPr>
  <dimension ref="A1:BH4998"/>
  <sheetViews>
    <sheetView workbookViewId="0">
      <pane ySplit="7" topLeftCell="A8" activePane="bottomLeft" state="frozen"/>
      <selection pane="bottomLeft" activeCell="F30" sqref="F30"/>
    </sheetView>
  </sheetViews>
  <sheetFormatPr defaultRowHeight="12.75" outlineLevelRow="1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369" t="s">
        <v>7</v>
      </c>
      <c r="B2" s="145" t="s">
        <v>35</v>
      </c>
      <c r="C2" s="509" t="s">
        <v>36</v>
      </c>
      <c r="D2" s="510"/>
      <c r="E2" s="510"/>
      <c r="F2" s="510"/>
      <c r="G2" s="511"/>
      <c r="AG2" t="s">
        <v>100</v>
      </c>
    </row>
    <row r="3" spans="1:60" ht="24.95" customHeight="1">
      <c r="A3" s="369" t="s">
        <v>8</v>
      </c>
      <c r="B3" s="145" t="s">
        <v>37</v>
      </c>
      <c r="C3" s="509" t="s">
        <v>38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370" t="s">
        <v>9</v>
      </c>
      <c r="B4" s="147" t="s">
        <v>44</v>
      </c>
      <c r="C4" s="512" t="s">
        <v>2186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SUM(G9:G15)</f>
        <v>0</v>
      </c>
      <c r="H8" s="114"/>
      <c r="I8" s="114">
        <v>345661.16</v>
      </c>
      <c r="J8" s="114"/>
      <c r="K8" s="114">
        <v>338924.04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325">
        <v>1</v>
      </c>
      <c r="B9" s="363" t="s">
        <v>289</v>
      </c>
      <c r="C9" s="364" t="s">
        <v>290</v>
      </c>
      <c r="D9" s="365" t="s">
        <v>164</v>
      </c>
      <c r="E9" s="366">
        <v>2132</v>
      </c>
      <c r="F9" s="367"/>
      <c r="G9" s="368">
        <f>F9*E9</f>
        <v>0</v>
      </c>
      <c r="H9" s="110">
        <v>0.01</v>
      </c>
      <c r="I9" s="110">
        <v>21.32</v>
      </c>
      <c r="J9" s="110">
        <v>79.790000000000006</v>
      </c>
      <c r="K9" s="110">
        <v>170112.28</v>
      </c>
      <c r="L9" s="110">
        <v>21</v>
      </c>
      <c r="M9" s="110">
        <v>205861.65600000002</v>
      </c>
      <c r="N9" s="109">
        <v>1.8380000000000001E-2</v>
      </c>
      <c r="O9" s="109">
        <v>39.186160000000001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</v>
      </c>
      <c r="V9" s="110">
        <v>255.84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294</v>
      </c>
      <c r="D11" s="111"/>
      <c r="E11" s="112">
        <v>2132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325">
        <v>2</v>
      </c>
      <c r="B12" s="363" t="s">
        <v>295</v>
      </c>
      <c r="C12" s="364" t="s">
        <v>296</v>
      </c>
      <c r="D12" s="365" t="s">
        <v>164</v>
      </c>
      <c r="E12" s="366">
        <v>6396</v>
      </c>
      <c r="F12" s="367"/>
      <c r="G12" s="368">
        <f>F12*E12</f>
        <v>0</v>
      </c>
      <c r="H12" s="110">
        <v>54.04</v>
      </c>
      <c r="I12" s="110">
        <v>345639.83999999997</v>
      </c>
      <c r="J12" s="110">
        <v>3.26</v>
      </c>
      <c r="K12" s="110">
        <v>20850.96</v>
      </c>
      <c r="L12" s="110">
        <v>21</v>
      </c>
      <c r="M12" s="110">
        <v>443453.86799999996</v>
      </c>
      <c r="N12" s="109">
        <v>8.1999999999999998E-4</v>
      </c>
      <c r="O12" s="109">
        <v>5.24472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0.01</v>
      </c>
      <c r="V12" s="110">
        <v>63.96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2175</v>
      </c>
      <c r="D13" s="111"/>
      <c r="E13" s="112">
        <v>6396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325">
        <v>3</v>
      </c>
      <c r="B14" s="363" t="s">
        <v>297</v>
      </c>
      <c r="C14" s="364" t="s">
        <v>298</v>
      </c>
      <c r="D14" s="365" t="s">
        <v>164</v>
      </c>
      <c r="E14" s="366">
        <v>2132</v>
      </c>
      <c r="F14" s="367"/>
      <c r="G14" s="368">
        <f>F14*E14</f>
        <v>0</v>
      </c>
      <c r="H14" s="110">
        <v>0</v>
      </c>
      <c r="I14" s="110">
        <v>0</v>
      </c>
      <c r="J14" s="110">
        <v>69.400000000000006</v>
      </c>
      <c r="K14" s="110">
        <v>147960.80000000002</v>
      </c>
      <c r="L14" s="110">
        <v>21</v>
      </c>
      <c r="M14" s="110">
        <v>179032.568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0.11</v>
      </c>
      <c r="V14" s="110">
        <v>234.52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2176</v>
      </c>
      <c r="D15" s="111"/>
      <c r="E15" s="112">
        <v>2132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16306.13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44.430880000000002</v>
      </c>
      <c r="F17" s="348"/>
      <c r="G17" s="368">
        <f>F17*E17</f>
        <v>0</v>
      </c>
      <c r="H17" s="110">
        <v>0</v>
      </c>
      <c r="I17" s="110">
        <v>0</v>
      </c>
      <c r="J17" s="110">
        <v>367</v>
      </c>
      <c r="K17" s="110">
        <v>16306.132960000001</v>
      </c>
      <c r="L17" s="110">
        <v>21</v>
      </c>
      <c r="M17" s="110">
        <v>19730.417299999997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14.084588960000001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SUM(G19:G20)</f>
        <v>0</v>
      </c>
      <c r="H18" s="114"/>
      <c r="I18" s="114">
        <v>0</v>
      </c>
      <c r="J18" s="114"/>
      <c r="K18" s="114">
        <v>20626.62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325">
        <v>5</v>
      </c>
      <c r="B19" s="363" t="s">
        <v>683</v>
      </c>
      <c r="C19" s="364" t="s">
        <v>684</v>
      </c>
      <c r="D19" s="365" t="s">
        <v>164</v>
      </c>
      <c r="E19" s="366">
        <v>1026.2</v>
      </c>
      <c r="F19" s="367"/>
      <c r="G19" s="368">
        <f>F19*E19</f>
        <v>0</v>
      </c>
      <c r="H19" s="110">
        <v>0</v>
      </c>
      <c r="I19" s="110">
        <v>0</v>
      </c>
      <c r="J19" s="110">
        <v>20.100000000000001</v>
      </c>
      <c r="K19" s="110">
        <v>20626.620000000003</v>
      </c>
      <c r="L19" s="110">
        <v>21</v>
      </c>
      <c r="M19" s="110">
        <v>24958.210199999998</v>
      </c>
      <c r="N19" s="109">
        <v>0</v>
      </c>
      <c r="O19" s="109">
        <v>0</v>
      </c>
      <c r="P19" s="109">
        <v>5.2399999999999999E-3</v>
      </c>
      <c r="Q19" s="109">
        <v>5.3772880000000001</v>
      </c>
      <c r="R19" s="110"/>
      <c r="S19" s="110" t="s">
        <v>130</v>
      </c>
      <c r="T19" s="110" t="s">
        <v>131</v>
      </c>
      <c r="U19" s="110">
        <v>4.2000000000000003E-2</v>
      </c>
      <c r="V19" s="110">
        <v>43.100400000000008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2187</v>
      </c>
      <c r="D20" s="111"/>
      <c r="E20" s="112">
        <v>1026.2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279999.21999999997</v>
      </c>
      <c r="J21" s="114"/>
      <c r="K21" s="114">
        <v>892441.31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2.5">
      <c r="A22" s="325">
        <v>6</v>
      </c>
      <c r="B22" s="363" t="s">
        <v>688</v>
      </c>
      <c r="C22" s="364" t="s">
        <v>689</v>
      </c>
      <c r="D22" s="365" t="s">
        <v>164</v>
      </c>
      <c r="E22" s="366">
        <v>1026.2</v>
      </c>
      <c r="F22" s="367"/>
      <c r="G22" s="368">
        <f>F22*E22</f>
        <v>0</v>
      </c>
      <c r="H22" s="110">
        <v>0</v>
      </c>
      <c r="I22" s="110">
        <v>0</v>
      </c>
      <c r="J22" s="110">
        <v>343</v>
      </c>
      <c r="K22" s="110">
        <v>351986.60000000003</v>
      </c>
      <c r="L22" s="110">
        <v>21</v>
      </c>
      <c r="M22" s="110">
        <v>425903.78599999996</v>
      </c>
      <c r="N22" s="109">
        <v>1.452E-2</v>
      </c>
      <c r="O22" s="109">
        <v>14.900424000000001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277.07400000000001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2187</v>
      </c>
      <c r="D23" s="111"/>
      <c r="E23" s="112">
        <v>1026.2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325">
        <v>7</v>
      </c>
      <c r="B24" s="363" t="s">
        <v>690</v>
      </c>
      <c r="C24" s="364" t="s">
        <v>691</v>
      </c>
      <c r="D24" s="365" t="s">
        <v>164</v>
      </c>
      <c r="E24" s="366">
        <v>1026.2</v>
      </c>
      <c r="F24" s="367"/>
      <c r="G24" s="368">
        <f>F24*E24</f>
        <v>0</v>
      </c>
      <c r="H24" s="110">
        <v>0</v>
      </c>
      <c r="I24" s="110">
        <v>0</v>
      </c>
      <c r="J24" s="110">
        <v>110</v>
      </c>
      <c r="K24" s="110">
        <v>112882</v>
      </c>
      <c r="L24" s="110">
        <v>21</v>
      </c>
      <c r="M24" s="110">
        <v>136587.22</v>
      </c>
      <c r="N24" s="109">
        <v>1.5499999999999999E-3</v>
      </c>
      <c r="O24" s="109">
        <v>1.5906100000000001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97.489000000000004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2187</v>
      </c>
      <c r="D25" s="111"/>
      <c r="E25" s="112">
        <v>1026.2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325">
        <v>8</v>
      </c>
      <c r="B26" s="363" t="s">
        <v>686</v>
      </c>
      <c r="C26" s="364" t="s">
        <v>687</v>
      </c>
      <c r="D26" s="365" t="s">
        <v>164</v>
      </c>
      <c r="E26" s="366">
        <v>1026.2</v>
      </c>
      <c r="F26" s="367"/>
      <c r="G26" s="368">
        <f>F26*E26</f>
        <v>0</v>
      </c>
      <c r="H26" s="110">
        <v>0</v>
      </c>
      <c r="I26" s="110">
        <v>0</v>
      </c>
      <c r="J26" s="110">
        <v>47.5</v>
      </c>
      <c r="K26" s="110">
        <v>48744.5</v>
      </c>
      <c r="L26" s="110">
        <v>21</v>
      </c>
      <c r="M26" s="110">
        <v>58980.845000000001</v>
      </c>
      <c r="N26" s="109">
        <v>0</v>
      </c>
      <c r="O26" s="109">
        <v>0</v>
      </c>
      <c r="P26" s="109">
        <v>1.4999999999999999E-2</v>
      </c>
      <c r="Q26" s="109">
        <v>15.393000000000001</v>
      </c>
      <c r="R26" s="110"/>
      <c r="S26" s="110" t="s">
        <v>130</v>
      </c>
      <c r="T26" s="110" t="s">
        <v>131</v>
      </c>
      <c r="U26" s="110">
        <v>0.09</v>
      </c>
      <c r="V26" s="110">
        <v>92.358000000000004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2187</v>
      </c>
      <c r="D27" s="111"/>
      <c r="E27" s="112">
        <v>1026.2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2.5">
      <c r="A28" s="325">
        <v>9</v>
      </c>
      <c r="B28" s="363" t="s">
        <v>692</v>
      </c>
      <c r="C28" s="364" t="s">
        <v>693</v>
      </c>
      <c r="D28" s="365" t="s">
        <v>164</v>
      </c>
      <c r="E28" s="366">
        <v>1026.2</v>
      </c>
      <c r="F28" s="367"/>
      <c r="G28" s="368">
        <f>F28*E28</f>
        <v>0</v>
      </c>
      <c r="H28" s="110">
        <v>0</v>
      </c>
      <c r="I28" s="110">
        <v>0</v>
      </c>
      <c r="J28" s="110">
        <v>313.5</v>
      </c>
      <c r="K28" s="110">
        <v>321713.7</v>
      </c>
      <c r="L28" s="110">
        <v>21</v>
      </c>
      <c r="M28" s="110">
        <v>389273.57699999999</v>
      </c>
      <c r="N28" s="109">
        <v>1.426E-2</v>
      </c>
      <c r="O28" s="109">
        <v>14.633612000000001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166.24440000000001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2187</v>
      </c>
      <c r="D29" s="111"/>
      <c r="E29" s="112">
        <v>1026.2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ht="22.5">
      <c r="A30" s="325">
        <v>10</v>
      </c>
      <c r="B30" s="363" t="s">
        <v>694</v>
      </c>
      <c r="C30" s="364" t="s">
        <v>695</v>
      </c>
      <c r="D30" s="365" t="s">
        <v>138</v>
      </c>
      <c r="E30" s="366">
        <v>14.2</v>
      </c>
      <c r="F30" s="367"/>
      <c r="G30" s="368">
        <f>F30*E30</f>
        <v>0</v>
      </c>
      <c r="H30" s="110">
        <v>279999.21999999997</v>
      </c>
      <c r="I30" s="110">
        <v>279999.21999999997</v>
      </c>
      <c r="J30" s="110">
        <v>0.78</v>
      </c>
      <c r="K30" s="110">
        <v>0.78</v>
      </c>
      <c r="L30" s="110">
        <v>21</v>
      </c>
      <c r="M30" s="110">
        <v>338800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 ht="22.5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31.124649999999999</v>
      </c>
      <c r="F32" s="348"/>
      <c r="G32" s="368">
        <f>F32*E32</f>
        <v>0</v>
      </c>
      <c r="H32" s="110">
        <v>0</v>
      </c>
      <c r="I32" s="110">
        <v>0</v>
      </c>
      <c r="J32" s="110">
        <v>1835</v>
      </c>
      <c r="K32" s="110">
        <v>57113.732749999996</v>
      </c>
      <c r="L32" s="110">
        <v>21</v>
      </c>
      <c r="M32" s="110">
        <v>69107.613299999997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57.985222950000001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SUM(G34:G72)</f>
        <v>0</v>
      </c>
      <c r="H33" s="114"/>
      <c r="I33" s="114">
        <v>34377.69</v>
      </c>
      <c r="J33" s="114"/>
      <c r="K33" s="114">
        <v>2378392.75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325">
        <v>12</v>
      </c>
      <c r="B34" s="363" t="s">
        <v>700</v>
      </c>
      <c r="C34" s="364" t="s">
        <v>701</v>
      </c>
      <c r="D34" s="365" t="s">
        <v>155</v>
      </c>
      <c r="E34" s="366">
        <v>160.88</v>
      </c>
      <c r="F34" s="367"/>
      <c r="G34" s="368">
        <f>F34*E34</f>
        <v>0</v>
      </c>
      <c r="H34" s="110">
        <v>0</v>
      </c>
      <c r="I34" s="110">
        <v>0</v>
      </c>
      <c r="J34" s="110">
        <v>40.4</v>
      </c>
      <c r="K34" s="110">
        <v>6499.5519999999997</v>
      </c>
      <c r="L34" s="110">
        <v>21</v>
      </c>
      <c r="M34" s="110">
        <v>7864.4555</v>
      </c>
      <c r="N34" s="109">
        <v>0</v>
      </c>
      <c r="O34" s="109">
        <v>0</v>
      </c>
      <c r="P34" s="109">
        <v>4.2599999999999999E-3</v>
      </c>
      <c r="Q34" s="109">
        <v>0.68534879999999998</v>
      </c>
      <c r="R34" s="110"/>
      <c r="S34" s="110" t="s">
        <v>130</v>
      </c>
      <c r="T34" s="110" t="s">
        <v>131</v>
      </c>
      <c r="U34" s="110">
        <v>6.9000000000000006E-2</v>
      </c>
      <c r="V34" s="110">
        <v>11.100720000000001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2188</v>
      </c>
      <c r="D35" s="111"/>
      <c r="E35" s="112">
        <v>160.88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325">
        <v>13</v>
      </c>
      <c r="B36" s="363" t="s">
        <v>697</v>
      </c>
      <c r="C36" s="364" t="s">
        <v>698</v>
      </c>
      <c r="D36" s="365" t="s">
        <v>155</v>
      </c>
      <c r="E36" s="366">
        <v>160.88</v>
      </c>
      <c r="F36" s="367"/>
      <c r="G36" s="368">
        <f>F36*E36</f>
        <v>0</v>
      </c>
      <c r="H36" s="110">
        <v>0</v>
      </c>
      <c r="I36" s="110">
        <v>0</v>
      </c>
      <c r="J36" s="110">
        <v>40.4</v>
      </c>
      <c r="K36" s="110">
        <v>6499.5519999999997</v>
      </c>
      <c r="L36" s="110">
        <v>21</v>
      </c>
      <c r="M36" s="110">
        <v>7864.4555</v>
      </c>
      <c r="N36" s="109">
        <v>0</v>
      </c>
      <c r="O36" s="109">
        <v>0</v>
      </c>
      <c r="P36" s="109">
        <v>3.8400000000000001E-3</v>
      </c>
      <c r="Q36" s="109">
        <v>0.61777919999999997</v>
      </c>
      <c r="R36" s="110"/>
      <c r="S36" s="110" t="s">
        <v>130</v>
      </c>
      <c r="T36" s="110" t="s">
        <v>131</v>
      </c>
      <c r="U36" s="110">
        <v>6.9000000000000006E-2</v>
      </c>
      <c r="V36" s="110">
        <v>11.100720000000001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2188</v>
      </c>
      <c r="D37" s="111"/>
      <c r="E37" s="112">
        <v>160.88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325">
        <v>14</v>
      </c>
      <c r="B38" s="363" t="s">
        <v>702</v>
      </c>
      <c r="C38" s="364" t="s">
        <v>703</v>
      </c>
      <c r="D38" s="365" t="s">
        <v>155</v>
      </c>
      <c r="E38" s="366">
        <v>160.88</v>
      </c>
      <c r="F38" s="367"/>
      <c r="G38" s="368">
        <f>F38*E38</f>
        <v>0</v>
      </c>
      <c r="H38" s="110">
        <v>0</v>
      </c>
      <c r="I38" s="110">
        <v>0</v>
      </c>
      <c r="J38" s="110">
        <v>43.9</v>
      </c>
      <c r="K38" s="110">
        <v>7062.6319999999996</v>
      </c>
      <c r="L38" s="110">
        <v>21</v>
      </c>
      <c r="M38" s="110">
        <v>8545.7823000000008</v>
      </c>
      <c r="N38" s="109">
        <v>0</v>
      </c>
      <c r="O38" s="109">
        <v>0</v>
      </c>
      <c r="P38" s="109">
        <v>3.3600000000000001E-3</v>
      </c>
      <c r="Q38" s="109">
        <v>0.54055680000000006</v>
      </c>
      <c r="R38" s="110"/>
      <c r="S38" s="110" t="s">
        <v>130</v>
      </c>
      <c r="T38" s="110" t="s">
        <v>131</v>
      </c>
      <c r="U38" s="110">
        <v>6.9000000000000006E-2</v>
      </c>
      <c r="V38" s="110">
        <v>11.100720000000001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2188</v>
      </c>
      <c r="D39" s="111"/>
      <c r="E39" s="112">
        <v>160.88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325">
        <v>15</v>
      </c>
      <c r="B40" s="363" t="s">
        <v>709</v>
      </c>
      <c r="C40" s="364" t="s">
        <v>710</v>
      </c>
      <c r="D40" s="365" t="s">
        <v>164</v>
      </c>
      <c r="E40" s="366">
        <v>1026.2</v>
      </c>
      <c r="F40" s="367"/>
      <c r="G40" s="368">
        <f>F40*E40</f>
        <v>0</v>
      </c>
      <c r="H40" s="110">
        <v>0</v>
      </c>
      <c r="I40" s="110">
        <v>0</v>
      </c>
      <c r="J40" s="110">
        <v>1578</v>
      </c>
      <c r="K40" s="110">
        <v>1619343.6</v>
      </c>
      <c r="L40" s="110">
        <v>21</v>
      </c>
      <c r="M40" s="110">
        <v>1959405.7560000001</v>
      </c>
      <c r="N40" s="109">
        <v>1.9029999999999998E-2</v>
      </c>
      <c r="O40" s="109">
        <v>19.528586000000001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1.7139500000000001</v>
      </c>
      <c r="V40" s="110">
        <v>1758.8554900000001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2177</v>
      </c>
      <c r="D41" s="111"/>
      <c r="E41" s="112">
        <v>1026.2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ht="22.5">
      <c r="A42" s="325">
        <v>16</v>
      </c>
      <c r="B42" s="363" t="s">
        <v>711</v>
      </c>
      <c r="C42" s="364" t="s">
        <v>712</v>
      </c>
      <c r="D42" s="365" t="s">
        <v>155</v>
      </c>
      <c r="E42" s="366">
        <v>160.88</v>
      </c>
      <c r="F42" s="367"/>
      <c r="G42" s="368">
        <f>F42*E42</f>
        <v>0</v>
      </c>
      <c r="H42" s="110">
        <v>0</v>
      </c>
      <c r="I42" s="110">
        <v>0</v>
      </c>
      <c r="J42" s="110">
        <v>552</v>
      </c>
      <c r="K42" s="110">
        <v>88805.759999999995</v>
      </c>
      <c r="L42" s="110">
        <v>21</v>
      </c>
      <c r="M42" s="110">
        <v>107454.9696</v>
      </c>
      <c r="N42" s="109">
        <v>3.0799999999999998E-3</v>
      </c>
      <c r="O42" s="109">
        <v>0.49551039999999996</v>
      </c>
      <c r="P42" s="109">
        <v>0</v>
      </c>
      <c r="Q42" s="109">
        <v>0</v>
      </c>
      <c r="R42" s="110"/>
      <c r="S42" s="110" t="s">
        <v>130</v>
      </c>
      <c r="T42" s="110" t="s">
        <v>131</v>
      </c>
      <c r="U42" s="110">
        <v>0.57499999999999996</v>
      </c>
      <c r="V42" s="110">
        <v>92.505999999999986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2188</v>
      </c>
      <c r="D43" s="111"/>
      <c r="E43" s="112">
        <v>160.88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ht="22.5">
      <c r="A44" s="325">
        <v>17</v>
      </c>
      <c r="B44" s="363" t="s">
        <v>713</v>
      </c>
      <c r="C44" s="364" t="s">
        <v>714</v>
      </c>
      <c r="D44" s="365" t="s">
        <v>155</v>
      </c>
      <c r="E44" s="366">
        <v>160.88</v>
      </c>
      <c r="F44" s="367"/>
      <c r="G44" s="368">
        <f>F44*E44</f>
        <v>0</v>
      </c>
      <c r="H44" s="110">
        <v>0</v>
      </c>
      <c r="I44" s="110">
        <v>0</v>
      </c>
      <c r="J44" s="110">
        <v>318.5</v>
      </c>
      <c r="K44" s="110">
        <v>51240.28</v>
      </c>
      <c r="L44" s="110">
        <v>21</v>
      </c>
      <c r="M44" s="110">
        <v>62000.738799999999</v>
      </c>
      <c r="N44" s="109">
        <v>2.7200000000000002E-3</v>
      </c>
      <c r="O44" s="109">
        <v>0.43759360000000003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0.184</v>
      </c>
      <c r="V44" s="110">
        <v>29.60192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2188</v>
      </c>
      <c r="D45" s="111"/>
      <c r="E45" s="112">
        <v>160.88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2.5">
      <c r="A46" s="325">
        <v>18</v>
      </c>
      <c r="B46" s="363" t="s">
        <v>715</v>
      </c>
      <c r="C46" s="364" t="s">
        <v>716</v>
      </c>
      <c r="D46" s="365" t="s">
        <v>155</v>
      </c>
      <c r="E46" s="366">
        <v>160.88</v>
      </c>
      <c r="F46" s="367"/>
      <c r="G46" s="368">
        <f>F46*E46</f>
        <v>0</v>
      </c>
      <c r="H46" s="110">
        <v>0</v>
      </c>
      <c r="I46" s="110">
        <v>0</v>
      </c>
      <c r="J46" s="110">
        <v>590</v>
      </c>
      <c r="K46" s="110">
        <v>94919.2</v>
      </c>
      <c r="L46" s="110">
        <v>21</v>
      </c>
      <c r="M46" s="110">
        <v>114852.232</v>
      </c>
      <c r="N46" s="109">
        <v>4.8199999999999996E-3</v>
      </c>
      <c r="O46" s="109">
        <v>0.77544159999999995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0.64895000000000003</v>
      </c>
      <c r="V46" s="110">
        <v>104.403076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2188</v>
      </c>
      <c r="D47" s="111"/>
      <c r="E47" s="112">
        <v>160.88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325">
        <v>19</v>
      </c>
      <c r="B48" s="363" t="s">
        <v>717</v>
      </c>
      <c r="C48" s="364" t="s">
        <v>718</v>
      </c>
      <c r="D48" s="365" t="s">
        <v>155</v>
      </c>
      <c r="E48" s="366">
        <v>55</v>
      </c>
      <c r="F48" s="367"/>
      <c r="G48" s="368">
        <f>F48*E48</f>
        <v>0</v>
      </c>
      <c r="H48" s="110">
        <v>0</v>
      </c>
      <c r="I48" s="110">
        <v>0</v>
      </c>
      <c r="J48" s="110">
        <v>598</v>
      </c>
      <c r="K48" s="110">
        <v>32890</v>
      </c>
      <c r="L48" s="110">
        <v>21</v>
      </c>
      <c r="M48" s="110">
        <v>39796.9</v>
      </c>
      <c r="N48" s="109">
        <v>5.5300000000000002E-3</v>
      </c>
      <c r="O48" s="109">
        <v>0.30415000000000003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0.28289999999999998</v>
      </c>
      <c r="V48" s="110">
        <v>15.5595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2189</v>
      </c>
      <c r="D49" s="111"/>
      <c r="E49" s="112">
        <v>55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2.5">
      <c r="A50" s="325">
        <v>20</v>
      </c>
      <c r="B50" s="363" t="s">
        <v>720</v>
      </c>
      <c r="C50" s="364" t="s">
        <v>721</v>
      </c>
      <c r="D50" s="365" t="s">
        <v>155</v>
      </c>
      <c r="E50" s="366">
        <v>40</v>
      </c>
      <c r="F50" s="367"/>
      <c r="G50" s="368">
        <f>F50*E50</f>
        <v>0</v>
      </c>
      <c r="H50" s="110">
        <v>0</v>
      </c>
      <c r="I50" s="110">
        <v>0</v>
      </c>
      <c r="J50" s="110">
        <v>1725</v>
      </c>
      <c r="K50" s="110">
        <v>69000</v>
      </c>
      <c r="L50" s="110">
        <v>21</v>
      </c>
      <c r="M50" s="110">
        <v>83490</v>
      </c>
      <c r="N50" s="109">
        <v>4.5100000000000001E-3</v>
      </c>
      <c r="O50" s="109">
        <v>0.1804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2.0249999999999999</v>
      </c>
      <c r="V50" s="110">
        <v>81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782</v>
      </c>
      <c r="D51" s="111"/>
      <c r="E51" s="112">
        <v>40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325">
        <v>21</v>
      </c>
      <c r="B52" s="363" t="s">
        <v>2180</v>
      </c>
      <c r="C52" s="364" t="s">
        <v>2181</v>
      </c>
      <c r="D52" s="365" t="s">
        <v>155</v>
      </c>
      <c r="E52" s="366">
        <v>30</v>
      </c>
      <c r="F52" s="367"/>
      <c r="G52" s="368">
        <f>F52*E52</f>
        <v>0</v>
      </c>
      <c r="H52" s="110">
        <v>0</v>
      </c>
      <c r="I52" s="110">
        <v>0</v>
      </c>
      <c r="J52" s="110">
        <v>615</v>
      </c>
      <c r="K52" s="110">
        <v>18450</v>
      </c>
      <c r="L52" s="110">
        <v>21</v>
      </c>
      <c r="M52" s="110">
        <v>22324.5</v>
      </c>
      <c r="N52" s="109">
        <v>4.3099999999999996E-3</v>
      </c>
      <c r="O52" s="109">
        <v>0.1293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0.68689999999999996</v>
      </c>
      <c r="V52" s="110">
        <v>20.606999999999999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783</v>
      </c>
      <c r="D53" s="111"/>
      <c r="E53" s="112">
        <v>30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325">
        <v>22</v>
      </c>
      <c r="B54" s="363" t="s">
        <v>723</v>
      </c>
      <c r="C54" s="364" t="s">
        <v>724</v>
      </c>
      <c r="D54" s="365" t="s">
        <v>155</v>
      </c>
      <c r="E54" s="366">
        <v>156</v>
      </c>
      <c r="F54" s="367"/>
      <c r="G54" s="368">
        <f>F54*E54</f>
        <v>0</v>
      </c>
      <c r="H54" s="110">
        <v>0</v>
      </c>
      <c r="I54" s="110">
        <v>0</v>
      </c>
      <c r="J54" s="110">
        <v>1940</v>
      </c>
      <c r="K54" s="110">
        <v>302640</v>
      </c>
      <c r="L54" s="110">
        <v>21</v>
      </c>
      <c r="M54" s="110">
        <v>366194.4</v>
      </c>
      <c r="N54" s="109">
        <v>3.0000000000000001E-3</v>
      </c>
      <c r="O54" s="109">
        <v>0.46800000000000003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0.75900000000000001</v>
      </c>
      <c r="V54" s="110">
        <v>118.404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2182</v>
      </c>
      <c r="D55" s="111"/>
      <c r="E55" s="112">
        <v>156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325">
        <v>23</v>
      </c>
      <c r="B56" s="363" t="s">
        <v>726</v>
      </c>
      <c r="C56" s="364" t="s">
        <v>727</v>
      </c>
      <c r="D56" s="365" t="s">
        <v>145</v>
      </c>
      <c r="E56" s="366">
        <v>7</v>
      </c>
      <c r="F56" s="367"/>
      <c r="G56" s="368">
        <f>F56*E56</f>
        <v>0</v>
      </c>
      <c r="H56" s="110">
        <v>0</v>
      </c>
      <c r="I56" s="110">
        <v>0</v>
      </c>
      <c r="J56" s="110">
        <v>1307</v>
      </c>
      <c r="K56" s="110">
        <v>9149</v>
      </c>
      <c r="L56" s="110">
        <v>21</v>
      </c>
      <c r="M56" s="110">
        <v>11070.29</v>
      </c>
      <c r="N56" s="109">
        <v>1.038E-2</v>
      </c>
      <c r="O56" s="109">
        <v>7.2660000000000002E-2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1.371</v>
      </c>
      <c r="V56" s="110">
        <v>9.5969999999999995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784</v>
      </c>
      <c r="D57" s="111"/>
      <c r="E57" s="112">
        <v>7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325">
        <v>24</v>
      </c>
      <c r="B58" s="363" t="s">
        <v>729</v>
      </c>
      <c r="C58" s="364" t="s">
        <v>730</v>
      </c>
      <c r="D58" s="365" t="s">
        <v>145</v>
      </c>
      <c r="E58" s="366">
        <v>7</v>
      </c>
      <c r="F58" s="367"/>
      <c r="G58" s="368">
        <f>F58*E58</f>
        <v>0</v>
      </c>
      <c r="H58" s="110">
        <v>3590</v>
      </c>
      <c r="I58" s="110">
        <v>25130</v>
      </c>
      <c r="J58" s="110">
        <v>0</v>
      </c>
      <c r="K58" s="110">
        <v>0</v>
      </c>
      <c r="L58" s="110">
        <v>21</v>
      </c>
      <c r="M58" s="110">
        <v>30407.3</v>
      </c>
      <c r="N58" s="109">
        <v>6.4999999999999997E-3</v>
      </c>
      <c r="O58" s="109">
        <v>4.5499999999999999E-2</v>
      </c>
      <c r="P58" s="109">
        <v>0</v>
      </c>
      <c r="Q58" s="109">
        <v>0</v>
      </c>
      <c r="R58" s="110" t="s">
        <v>525</v>
      </c>
      <c r="S58" s="110" t="s">
        <v>130</v>
      </c>
      <c r="T58" s="110" t="s">
        <v>131</v>
      </c>
      <c r="U58" s="110">
        <v>0</v>
      </c>
      <c r="V58" s="110">
        <v>0</v>
      </c>
      <c r="W58" s="110"/>
      <c r="X58" s="110" t="s">
        <v>526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527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784</v>
      </c>
      <c r="D59" s="111"/>
      <c r="E59" s="112">
        <v>7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ht="22.5">
      <c r="A60" s="325">
        <v>25</v>
      </c>
      <c r="B60" s="363" t="s">
        <v>731</v>
      </c>
      <c r="C60" s="364" t="s">
        <v>732</v>
      </c>
      <c r="D60" s="365" t="s">
        <v>145</v>
      </c>
      <c r="E60" s="366">
        <v>5</v>
      </c>
      <c r="F60" s="367"/>
      <c r="G60" s="368">
        <f>F60*E60</f>
        <v>0</v>
      </c>
      <c r="H60" s="110">
        <v>0</v>
      </c>
      <c r="I60" s="110">
        <v>0</v>
      </c>
      <c r="J60" s="110">
        <v>1386</v>
      </c>
      <c r="K60" s="110">
        <v>6930</v>
      </c>
      <c r="L60" s="110">
        <v>21</v>
      </c>
      <c r="M60" s="110">
        <v>8385.2999999999993</v>
      </c>
      <c r="N60" s="109">
        <v>3.0999999999999999E-3</v>
      </c>
      <c r="O60" s="109">
        <v>1.55E-2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1.8331</v>
      </c>
      <c r="V60" s="110">
        <v>9.1654999999999998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728</v>
      </c>
      <c r="D61" s="111"/>
      <c r="E61" s="112">
        <v>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325">
        <v>26</v>
      </c>
      <c r="B62" s="363" t="s">
        <v>2183</v>
      </c>
      <c r="C62" s="364" t="s">
        <v>2184</v>
      </c>
      <c r="D62" s="365" t="s">
        <v>155</v>
      </c>
      <c r="E62" s="366">
        <v>10</v>
      </c>
      <c r="F62" s="367"/>
      <c r="G62" s="368">
        <f>F62*E62</f>
        <v>0</v>
      </c>
      <c r="H62" s="110">
        <v>317.79000000000002</v>
      </c>
      <c r="I62" s="110">
        <v>3177.9</v>
      </c>
      <c r="J62" s="110">
        <v>433.73</v>
      </c>
      <c r="K62" s="110">
        <v>4337.3</v>
      </c>
      <c r="L62" s="110">
        <v>21</v>
      </c>
      <c r="M62" s="110">
        <v>9093.3919999999998</v>
      </c>
      <c r="N62" s="109">
        <v>5.4000000000000003E-3</v>
      </c>
      <c r="O62" s="109">
        <v>5.4000000000000006E-2</v>
      </c>
      <c r="P62" s="109">
        <v>0</v>
      </c>
      <c r="Q62" s="109">
        <v>0</v>
      </c>
      <c r="R62" s="110"/>
      <c r="S62" s="110" t="s">
        <v>182</v>
      </c>
      <c r="T62" s="110" t="s">
        <v>448</v>
      </c>
      <c r="U62" s="110">
        <v>0.71909999999999996</v>
      </c>
      <c r="V62" s="110">
        <v>7.1909999999999998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785</v>
      </c>
      <c r="D63" s="111"/>
      <c r="E63" s="112">
        <v>10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325">
        <v>27</v>
      </c>
      <c r="B64" s="363" t="s">
        <v>2190</v>
      </c>
      <c r="C64" s="364" t="s">
        <v>2191</v>
      </c>
      <c r="D64" s="365" t="s">
        <v>155</v>
      </c>
      <c r="E64" s="366">
        <v>4.0999999999999996</v>
      </c>
      <c r="F64" s="367"/>
      <c r="G64" s="368">
        <f>F64*E64</f>
        <v>0</v>
      </c>
      <c r="H64" s="110">
        <v>317.79000000000002</v>
      </c>
      <c r="I64" s="110">
        <v>1302.9390000000001</v>
      </c>
      <c r="J64" s="110">
        <v>433.73</v>
      </c>
      <c r="K64" s="110">
        <v>1778.2929999999999</v>
      </c>
      <c r="L64" s="110">
        <v>21</v>
      </c>
      <c r="M64" s="110">
        <v>3728.2883000000002</v>
      </c>
      <c r="N64" s="109">
        <v>5.4000000000000003E-3</v>
      </c>
      <c r="O64" s="109">
        <v>2.214E-2</v>
      </c>
      <c r="P64" s="109">
        <v>0</v>
      </c>
      <c r="Q64" s="109">
        <v>0</v>
      </c>
      <c r="R64" s="110"/>
      <c r="S64" s="110" t="s">
        <v>182</v>
      </c>
      <c r="T64" s="110" t="s">
        <v>448</v>
      </c>
      <c r="U64" s="110">
        <v>0.71909999999999996</v>
      </c>
      <c r="V64" s="110">
        <v>2.9483099999999998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2192</v>
      </c>
      <c r="D65" s="111"/>
      <c r="E65" s="112">
        <v>4.0999999999999996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325">
        <v>28</v>
      </c>
      <c r="B66" s="363" t="s">
        <v>2193</v>
      </c>
      <c r="C66" s="364" t="s">
        <v>2194</v>
      </c>
      <c r="D66" s="365" t="s">
        <v>155</v>
      </c>
      <c r="E66" s="366">
        <v>3</v>
      </c>
      <c r="F66" s="367"/>
      <c r="G66" s="368">
        <f>F66*E66</f>
        <v>0</v>
      </c>
      <c r="H66" s="110">
        <v>317.79000000000002</v>
      </c>
      <c r="I66" s="110">
        <v>953.37000000000012</v>
      </c>
      <c r="J66" s="110">
        <v>433.73</v>
      </c>
      <c r="K66" s="110">
        <v>1301.19</v>
      </c>
      <c r="L66" s="110">
        <v>21</v>
      </c>
      <c r="M66" s="110">
        <v>2728.0176000000001</v>
      </c>
      <c r="N66" s="109">
        <v>5.4000000000000003E-3</v>
      </c>
      <c r="O66" s="109">
        <v>1.6199999999999999E-2</v>
      </c>
      <c r="P66" s="109">
        <v>0</v>
      </c>
      <c r="Q66" s="109">
        <v>0</v>
      </c>
      <c r="R66" s="110"/>
      <c r="S66" s="110" t="s">
        <v>182</v>
      </c>
      <c r="T66" s="110" t="s">
        <v>448</v>
      </c>
      <c r="U66" s="110">
        <v>0.71909999999999996</v>
      </c>
      <c r="V66" s="110">
        <v>2.1572999999999998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43</v>
      </c>
      <c r="D67" s="111"/>
      <c r="E67" s="112">
        <v>3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>
      <c r="A68" s="325">
        <v>29</v>
      </c>
      <c r="B68" s="363" t="s">
        <v>2195</v>
      </c>
      <c r="C68" s="364" t="s">
        <v>2196</v>
      </c>
      <c r="D68" s="365" t="s">
        <v>155</v>
      </c>
      <c r="E68" s="366">
        <v>7.2</v>
      </c>
      <c r="F68" s="367"/>
      <c r="G68" s="368">
        <f>F68*E68</f>
        <v>0</v>
      </c>
      <c r="H68" s="110">
        <v>317.79000000000002</v>
      </c>
      <c r="I68" s="110">
        <v>2288.0880000000002</v>
      </c>
      <c r="J68" s="110">
        <v>433.73</v>
      </c>
      <c r="K68" s="110">
        <v>3122.8560000000002</v>
      </c>
      <c r="L68" s="110">
        <v>21</v>
      </c>
      <c r="M68" s="110">
        <v>6547.2373999999991</v>
      </c>
      <c r="N68" s="109">
        <v>5.4000000000000003E-3</v>
      </c>
      <c r="O68" s="109">
        <v>3.8880000000000005E-2</v>
      </c>
      <c r="P68" s="109">
        <v>0</v>
      </c>
      <c r="Q68" s="109">
        <v>0</v>
      </c>
      <c r="R68" s="110"/>
      <c r="S68" s="110" t="s">
        <v>182</v>
      </c>
      <c r="T68" s="110" t="s">
        <v>448</v>
      </c>
      <c r="U68" s="110">
        <v>0.71909999999999996</v>
      </c>
      <c r="V68" s="110">
        <v>5.1775199999999995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2197</v>
      </c>
      <c r="D69" s="111"/>
      <c r="E69" s="112">
        <v>7.2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ht="22.5">
      <c r="A70" s="325">
        <v>30</v>
      </c>
      <c r="B70" s="363" t="s">
        <v>2198</v>
      </c>
      <c r="C70" s="364" t="s">
        <v>2199</v>
      </c>
      <c r="D70" s="365" t="s">
        <v>155</v>
      </c>
      <c r="E70" s="366">
        <v>4.8</v>
      </c>
      <c r="F70" s="367"/>
      <c r="G70" s="368">
        <f>F70*E70</f>
        <v>0</v>
      </c>
      <c r="H70" s="110">
        <v>317.79000000000002</v>
      </c>
      <c r="I70" s="110">
        <v>1525.3920000000001</v>
      </c>
      <c r="J70" s="110">
        <v>433.73</v>
      </c>
      <c r="K70" s="110">
        <v>2081.904</v>
      </c>
      <c r="L70" s="110">
        <v>21</v>
      </c>
      <c r="M70" s="110">
        <v>4364.8330000000005</v>
      </c>
      <c r="N70" s="109">
        <v>5.4000000000000003E-3</v>
      </c>
      <c r="O70" s="109">
        <v>2.5920000000000002E-2</v>
      </c>
      <c r="P70" s="109">
        <v>0</v>
      </c>
      <c r="Q70" s="109">
        <v>0</v>
      </c>
      <c r="R70" s="110"/>
      <c r="S70" s="110" t="s">
        <v>182</v>
      </c>
      <c r="T70" s="110" t="s">
        <v>448</v>
      </c>
      <c r="U70" s="110">
        <v>0.71909999999999996</v>
      </c>
      <c r="V70" s="110">
        <v>3.4516799999999996</v>
      </c>
      <c r="W70" s="110"/>
      <c r="X70" s="110" t="s">
        <v>132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134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1">
      <c r="A71" s="107"/>
      <c r="B71" s="108"/>
      <c r="C71" s="116" t="s">
        <v>2200</v>
      </c>
      <c r="D71" s="111"/>
      <c r="E71" s="112">
        <v>4.8</v>
      </c>
      <c r="F71" s="110"/>
      <c r="G71" s="110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135</v>
      </c>
      <c r="AH71" s="104">
        <v>0</v>
      </c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>
      <c r="A72" s="160">
        <v>31</v>
      </c>
      <c r="B72" s="161" t="s">
        <v>735</v>
      </c>
      <c r="C72" s="162" t="s">
        <v>736</v>
      </c>
      <c r="D72" s="163" t="s">
        <v>129</v>
      </c>
      <c r="E72" s="164">
        <v>22.609780000000001</v>
      </c>
      <c r="F72" s="348"/>
      <c r="G72" s="368">
        <f>F72*E72</f>
        <v>0</v>
      </c>
      <c r="H72" s="110">
        <v>0</v>
      </c>
      <c r="I72" s="110">
        <v>0</v>
      </c>
      <c r="J72" s="110">
        <v>2315</v>
      </c>
      <c r="K72" s="110">
        <v>52341.640700000004</v>
      </c>
      <c r="L72" s="110">
        <v>21</v>
      </c>
      <c r="M72" s="110">
        <v>63333.384400000003</v>
      </c>
      <c r="N72" s="109">
        <v>0</v>
      </c>
      <c r="O72" s="109">
        <v>0</v>
      </c>
      <c r="P72" s="109">
        <v>0</v>
      </c>
      <c r="Q72" s="109">
        <v>0</v>
      </c>
      <c r="R72" s="110"/>
      <c r="S72" s="110" t="s">
        <v>130</v>
      </c>
      <c r="T72" s="110" t="s">
        <v>131</v>
      </c>
      <c r="U72" s="110">
        <v>4.9470000000000001</v>
      </c>
      <c r="V72" s="110">
        <v>111.85058166</v>
      </c>
      <c r="W72" s="110"/>
      <c r="X72" s="110" t="s">
        <v>416</v>
      </c>
      <c r="Y72" s="110" t="s">
        <v>133</v>
      </c>
      <c r="Z72" s="104"/>
      <c r="AA72" s="104"/>
      <c r="AB72" s="104"/>
      <c r="AC72" s="104"/>
      <c r="AD72" s="104"/>
      <c r="AE72" s="104"/>
      <c r="AF72" s="104"/>
      <c r="AG72" s="104" t="s">
        <v>417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>
      <c r="A73" s="153" t="s">
        <v>125</v>
      </c>
      <c r="B73" s="154" t="s">
        <v>75</v>
      </c>
      <c r="C73" s="155" t="s">
        <v>76</v>
      </c>
      <c r="D73" s="156"/>
      <c r="E73" s="157"/>
      <c r="F73" s="158"/>
      <c r="G73" s="159">
        <f>SUM(G74:G82)</f>
        <v>0</v>
      </c>
      <c r="H73" s="114"/>
      <c r="I73" s="114">
        <v>0</v>
      </c>
      <c r="J73" s="114"/>
      <c r="K73" s="114">
        <v>733278.48</v>
      </c>
      <c r="L73" s="114"/>
      <c r="M73" s="114"/>
      <c r="N73" s="113"/>
      <c r="O73" s="113"/>
      <c r="P73" s="113"/>
      <c r="Q73" s="113"/>
      <c r="R73" s="114"/>
      <c r="S73" s="114"/>
      <c r="T73" s="114"/>
      <c r="U73" s="114"/>
      <c r="V73" s="114"/>
      <c r="W73" s="114"/>
      <c r="X73" s="114"/>
      <c r="Y73" s="114"/>
      <c r="AG73" t="s">
        <v>126</v>
      </c>
    </row>
    <row r="74" spans="1:60" ht="22.5">
      <c r="A74" s="325">
        <v>32</v>
      </c>
      <c r="B74" s="363" t="s">
        <v>737</v>
      </c>
      <c r="C74" s="364" t="s">
        <v>738</v>
      </c>
      <c r="D74" s="365" t="s">
        <v>164</v>
      </c>
      <c r="E74" s="366">
        <v>1026.2</v>
      </c>
      <c r="F74" s="367"/>
      <c r="G74" s="368">
        <f>F74*E74</f>
        <v>0</v>
      </c>
      <c r="H74" s="110">
        <v>0</v>
      </c>
      <c r="I74" s="110">
        <v>0</v>
      </c>
      <c r="J74" s="110">
        <v>370</v>
      </c>
      <c r="K74" s="110">
        <v>379694</v>
      </c>
      <c r="L74" s="110">
        <v>21</v>
      </c>
      <c r="M74" s="110">
        <v>459429.74</v>
      </c>
      <c r="N74" s="109">
        <v>0</v>
      </c>
      <c r="O74" s="109">
        <v>0</v>
      </c>
      <c r="P74" s="109">
        <v>1.4E-2</v>
      </c>
      <c r="Q74" s="109">
        <v>14.366800000000001</v>
      </c>
      <c r="R74" s="110"/>
      <c r="S74" s="110" t="s">
        <v>130</v>
      </c>
      <c r="T74" s="110" t="s">
        <v>183</v>
      </c>
      <c r="U74" s="110">
        <v>0.28860000000000002</v>
      </c>
      <c r="V74" s="110">
        <v>296.16132000000005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1">
      <c r="A75" s="107"/>
      <c r="B75" s="108"/>
      <c r="C75" s="116" t="s">
        <v>2185</v>
      </c>
      <c r="D75" s="111"/>
      <c r="E75" s="112">
        <v>1026.2</v>
      </c>
      <c r="F75" s="110"/>
      <c r="G75" s="110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135</v>
      </c>
      <c r="AH75" s="104">
        <v>0</v>
      </c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ht="22.5">
      <c r="A76" s="325">
        <v>33</v>
      </c>
      <c r="B76" s="363" t="s">
        <v>741</v>
      </c>
      <c r="C76" s="364" t="s">
        <v>742</v>
      </c>
      <c r="D76" s="365" t="s">
        <v>164</v>
      </c>
      <c r="E76" s="366">
        <v>1026.2</v>
      </c>
      <c r="F76" s="367"/>
      <c r="G76" s="368">
        <f>F76*E76</f>
        <v>0</v>
      </c>
      <c r="H76" s="110">
        <v>0</v>
      </c>
      <c r="I76" s="110">
        <v>0</v>
      </c>
      <c r="J76" s="110">
        <v>172</v>
      </c>
      <c r="K76" s="110">
        <v>176506.4</v>
      </c>
      <c r="L76" s="110">
        <v>21</v>
      </c>
      <c r="M76" s="110">
        <v>213572.74400000001</v>
      </c>
      <c r="N76" s="109">
        <v>1.9000000000000001E-4</v>
      </c>
      <c r="O76" s="109">
        <v>0.19497800000000001</v>
      </c>
      <c r="P76" s="109">
        <v>0</v>
      </c>
      <c r="Q76" s="109">
        <v>0</v>
      </c>
      <c r="R76" s="110"/>
      <c r="S76" s="110" t="s">
        <v>130</v>
      </c>
      <c r="T76" s="110" t="s">
        <v>131</v>
      </c>
      <c r="U76" s="110">
        <v>0.12</v>
      </c>
      <c r="V76" s="110">
        <v>123.14400000000001</v>
      </c>
      <c r="W76" s="110"/>
      <c r="X76" s="110" t="s">
        <v>132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134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12.75" customHeight="1" outlineLevel="1">
      <c r="A77" s="107"/>
      <c r="B77" s="108"/>
      <c r="C77" s="181" t="s">
        <v>743</v>
      </c>
      <c r="D77" s="181"/>
      <c r="E77" s="181"/>
      <c r="F77" s="181"/>
      <c r="G77" s="181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166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1">
      <c r="A78" s="107"/>
      <c r="B78" s="108"/>
      <c r="C78" s="116" t="s">
        <v>2187</v>
      </c>
      <c r="D78" s="111"/>
      <c r="E78" s="112">
        <v>1026.2</v>
      </c>
      <c r="F78" s="110"/>
      <c r="G78" s="110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135</v>
      </c>
      <c r="AH78" s="104">
        <v>0</v>
      </c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ht="22.5">
      <c r="A79" s="325">
        <v>34</v>
      </c>
      <c r="B79" s="363" t="s">
        <v>741</v>
      </c>
      <c r="C79" s="364" t="s">
        <v>742</v>
      </c>
      <c r="D79" s="365" t="s">
        <v>164</v>
      </c>
      <c r="E79" s="366">
        <v>1026.2</v>
      </c>
      <c r="F79" s="367"/>
      <c r="G79" s="368">
        <f>F79*E79</f>
        <v>0</v>
      </c>
      <c r="H79" s="110">
        <v>0</v>
      </c>
      <c r="I79" s="110">
        <v>0</v>
      </c>
      <c r="J79" s="110">
        <v>172</v>
      </c>
      <c r="K79" s="110">
        <v>176506.4</v>
      </c>
      <c r="L79" s="110">
        <v>21</v>
      </c>
      <c r="M79" s="110">
        <v>213572.74400000001</v>
      </c>
      <c r="N79" s="109">
        <v>1.9000000000000001E-4</v>
      </c>
      <c r="O79" s="109">
        <v>0.19497800000000001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0.12</v>
      </c>
      <c r="V79" s="110">
        <v>123.14400000000001</v>
      </c>
      <c r="W79" s="110"/>
      <c r="X79" s="110" t="s">
        <v>132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134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12.75" customHeight="1" outlineLevel="1">
      <c r="A80" s="107"/>
      <c r="B80" s="108"/>
      <c r="C80" s="181" t="s">
        <v>743</v>
      </c>
      <c r="D80" s="181"/>
      <c r="E80" s="181"/>
      <c r="F80" s="181"/>
      <c r="G80" s="181"/>
      <c r="H80" s="110"/>
      <c r="I80" s="110"/>
      <c r="J80" s="110"/>
      <c r="K80" s="110"/>
      <c r="L80" s="110"/>
      <c r="M80" s="110"/>
      <c r="N80" s="109"/>
      <c r="O80" s="109"/>
      <c r="P80" s="109"/>
      <c r="Q80" s="109"/>
      <c r="R80" s="110"/>
      <c r="S80" s="110"/>
      <c r="T80" s="110"/>
      <c r="U80" s="110"/>
      <c r="V80" s="110"/>
      <c r="W80" s="110"/>
      <c r="X80" s="110"/>
      <c r="Y80" s="110"/>
      <c r="Z80" s="104"/>
      <c r="AA80" s="104"/>
      <c r="AB80" s="104"/>
      <c r="AC80" s="104"/>
      <c r="AD80" s="104"/>
      <c r="AE80" s="104"/>
      <c r="AF80" s="104"/>
      <c r="AG80" s="104" t="s">
        <v>166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1">
      <c r="A81" s="107"/>
      <c r="B81" s="108"/>
      <c r="C81" s="116" t="s">
        <v>2187</v>
      </c>
      <c r="D81" s="111"/>
      <c r="E81" s="112">
        <v>1026.2</v>
      </c>
      <c r="F81" s="110"/>
      <c r="G81" s="110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135</v>
      </c>
      <c r="AH81" s="104">
        <v>0</v>
      </c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>
      <c r="A82" s="160">
        <v>35</v>
      </c>
      <c r="B82" s="161" t="s">
        <v>744</v>
      </c>
      <c r="C82" s="162" t="s">
        <v>745</v>
      </c>
      <c r="D82" s="163" t="s">
        <v>129</v>
      </c>
      <c r="E82" s="164">
        <v>0.38995999999999997</v>
      </c>
      <c r="F82" s="348"/>
      <c r="G82" s="368">
        <f>F82*E82</f>
        <v>0</v>
      </c>
      <c r="H82" s="110">
        <v>0</v>
      </c>
      <c r="I82" s="110">
        <v>0</v>
      </c>
      <c r="J82" s="110">
        <v>1466</v>
      </c>
      <c r="K82" s="110">
        <v>571.68135999999993</v>
      </c>
      <c r="L82" s="110">
        <v>21</v>
      </c>
      <c r="M82" s="110">
        <v>691.73279999999988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130</v>
      </c>
      <c r="U82" s="110">
        <v>2.5569999999999999</v>
      </c>
      <c r="V82" s="110">
        <v>0.99712771999999994</v>
      </c>
      <c r="W82" s="110"/>
      <c r="X82" s="110" t="s">
        <v>416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417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>
      <c r="A83" s="153" t="s">
        <v>125</v>
      </c>
      <c r="B83" s="154" t="s">
        <v>95</v>
      </c>
      <c r="C83" s="155" t="s">
        <v>96</v>
      </c>
      <c r="D83" s="156"/>
      <c r="E83" s="157"/>
      <c r="F83" s="158"/>
      <c r="G83" s="159">
        <f>SUM(G84:G92)</f>
        <v>0</v>
      </c>
      <c r="H83" s="114"/>
      <c r="I83" s="114">
        <v>0</v>
      </c>
      <c r="J83" s="114"/>
      <c r="K83" s="114">
        <v>147613.53</v>
      </c>
      <c r="L83" s="114"/>
      <c r="M83" s="114"/>
      <c r="N83" s="113"/>
      <c r="O83" s="113"/>
      <c r="P83" s="113"/>
      <c r="Q83" s="113"/>
      <c r="R83" s="114"/>
      <c r="S83" s="114"/>
      <c r="T83" s="114"/>
      <c r="U83" s="114"/>
      <c r="V83" s="114"/>
      <c r="W83" s="114"/>
      <c r="X83" s="114"/>
      <c r="Y83" s="114"/>
      <c r="AG83" t="s">
        <v>126</v>
      </c>
    </row>
    <row r="84" spans="1:60" ht="22.5">
      <c r="A84" s="160">
        <v>36</v>
      </c>
      <c r="B84" s="161" t="s">
        <v>641</v>
      </c>
      <c r="C84" s="162" t="s">
        <v>642</v>
      </c>
      <c r="D84" s="163" t="s">
        <v>129</v>
      </c>
      <c r="E84" s="164">
        <v>6.27576</v>
      </c>
      <c r="F84" s="348"/>
      <c r="G84" s="368">
        <f t="shared" ref="G84:G89" si="0">F84*E84</f>
        <v>0</v>
      </c>
      <c r="H84" s="110">
        <v>0</v>
      </c>
      <c r="I84" s="110">
        <v>0</v>
      </c>
      <c r="J84" s="110">
        <v>1958</v>
      </c>
      <c r="K84" s="110">
        <v>12287.93808</v>
      </c>
      <c r="L84" s="110">
        <v>21</v>
      </c>
      <c r="M84" s="110">
        <v>14868.4074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22.5">
      <c r="A85" s="160">
        <v>37</v>
      </c>
      <c r="B85" s="161" t="s">
        <v>748</v>
      </c>
      <c r="C85" s="162" t="s">
        <v>749</v>
      </c>
      <c r="D85" s="163" t="s">
        <v>129</v>
      </c>
      <c r="E85" s="164">
        <v>5.3772900000000003</v>
      </c>
      <c r="F85" s="348"/>
      <c r="G85" s="368">
        <f t="shared" si="0"/>
        <v>0</v>
      </c>
      <c r="H85" s="110">
        <v>0</v>
      </c>
      <c r="I85" s="110">
        <v>0</v>
      </c>
      <c r="J85" s="110">
        <v>2825</v>
      </c>
      <c r="K85" s="110">
        <v>15190.84425</v>
      </c>
      <c r="L85" s="110">
        <v>21</v>
      </c>
      <c r="M85" s="110">
        <v>18380.916400000002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0</v>
      </c>
      <c r="V85" s="110">
        <v>0</v>
      </c>
      <c r="W85" s="110"/>
      <c r="X85" s="110" t="s">
        <v>132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134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>
      <c r="A86" s="160">
        <v>38</v>
      </c>
      <c r="B86" s="161" t="s">
        <v>750</v>
      </c>
      <c r="C86" s="162" t="s">
        <v>751</v>
      </c>
      <c r="D86" s="163" t="s">
        <v>129</v>
      </c>
      <c r="E86" s="164">
        <v>15.393000000000001</v>
      </c>
      <c r="F86" s="348"/>
      <c r="G86" s="368">
        <f t="shared" si="0"/>
        <v>0</v>
      </c>
      <c r="H86" s="110">
        <v>0</v>
      </c>
      <c r="I86" s="110">
        <v>0</v>
      </c>
      <c r="J86" s="110">
        <v>2825</v>
      </c>
      <c r="K86" s="110">
        <v>43485.224999999999</v>
      </c>
      <c r="L86" s="110">
        <v>21</v>
      </c>
      <c r="M86" s="110">
        <v>52617.128300000004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22.5">
      <c r="A87" s="160">
        <v>39</v>
      </c>
      <c r="B87" s="161" t="s">
        <v>752</v>
      </c>
      <c r="C87" s="162" t="s">
        <v>753</v>
      </c>
      <c r="D87" s="163" t="s">
        <v>129</v>
      </c>
      <c r="E87" s="164">
        <v>14.3668</v>
      </c>
      <c r="F87" s="348"/>
      <c r="G87" s="368">
        <f t="shared" si="0"/>
        <v>0</v>
      </c>
      <c r="H87" s="110">
        <v>0</v>
      </c>
      <c r="I87" s="110">
        <v>0</v>
      </c>
      <c r="J87" s="110">
        <v>3130</v>
      </c>
      <c r="K87" s="110">
        <v>44968.083999999995</v>
      </c>
      <c r="L87" s="110">
        <v>21</v>
      </c>
      <c r="M87" s="110">
        <v>54411.376800000005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131</v>
      </c>
      <c r="U87" s="110">
        <v>0</v>
      </c>
      <c r="V87" s="110">
        <v>0</v>
      </c>
      <c r="W87" s="110"/>
      <c r="X87" s="110" t="s">
        <v>132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134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>
      <c r="A88" s="160">
        <v>40</v>
      </c>
      <c r="B88" s="161" t="s">
        <v>746</v>
      </c>
      <c r="C88" s="162" t="s">
        <v>747</v>
      </c>
      <c r="D88" s="163" t="s">
        <v>129</v>
      </c>
      <c r="E88" s="164">
        <v>36.98077</v>
      </c>
      <c r="F88" s="348"/>
      <c r="G88" s="368">
        <f t="shared" si="0"/>
        <v>0</v>
      </c>
      <c r="H88" s="110">
        <v>0</v>
      </c>
      <c r="I88" s="110">
        <v>0</v>
      </c>
      <c r="J88" s="110">
        <v>216</v>
      </c>
      <c r="K88" s="110">
        <v>7987.8463199999997</v>
      </c>
      <c r="L88" s="110">
        <v>21</v>
      </c>
      <c r="M88" s="110">
        <v>9665.2985000000008</v>
      </c>
      <c r="N88" s="109">
        <v>0</v>
      </c>
      <c r="O88" s="109">
        <v>0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0.55000000000000004</v>
      </c>
      <c r="V88" s="110">
        <v>20.339423500000002</v>
      </c>
      <c r="W88" s="110"/>
      <c r="X88" s="110" t="s">
        <v>620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621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ht="22.5">
      <c r="A89" s="325">
        <v>41</v>
      </c>
      <c r="B89" s="363" t="s">
        <v>624</v>
      </c>
      <c r="C89" s="364" t="s">
        <v>625</v>
      </c>
      <c r="D89" s="365" t="s">
        <v>129</v>
      </c>
      <c r="E89" s="366">
        <v>36.98077</v>
      </c>
      <c r="F89" s="367"/>
      <c r="G89" s="368">
        <f t="shared" si="0"/>
        <v>0</v>
      </c>
      <c r="H89" s="110">
        <v>0</v>
      </c>
      <c r="I89" s="110">
        <v>0</v>
      </c>
      <c r="J89" s="110">
        <v>243.5</v>
      </c>
      <c r="K89" s="110">
        <v>9004.8174949999993</v>
      </c>
      <c r="L89" s="110">
        <v>21</v>
      </c>
      <c r="M89" s="110">
        <v>10895.832199999999</v>
      </c>
      <c r="N89" s="109">
        <v>0</v>
      </c>
      <c r="O89" s="109">
        <v>0</v>
      </c>
      <c r="P89" s="109">
        <v>0</v>
      </c>
      <c r="Q89" s="109">
        <v>0</v>
      </c>
      <c r="R89" s="110"/>
      <c r="S89" s="110" t="s">
        <v>130</v>
      </c>
      <c r="T89" s="110" t="s">
        <v>131</v>
      </c>
      <c r="U89" s="110">
        <v>0.49</v>
      </c>
      <c r="V89" s="110">
        <v>18.120577300000001</v>
      </c>
      <c r="W89" s="110"/>
      <c r="X89" s="110" t="s">
        <v>620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621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 ht="12.75" customHeight="1" outlineLevel="1">
      <c r="A90" s="107"/>
      <c r="B90" s="108"/>
      <c r="C90" s="181" t="s">
        <v>626</v>
      </c>
      <c r="D90" s="181"/>
      <c r="E90" s="181"/>
      <c r="F90" s="181"/>
      <c r="G90" s="181"/>
      <c r="H90" s="110"/>
      <c r="I90" s="110"/>
      <c r="J90" s="110"/>
      <c r="K90" s="110"/>
      <c r="L90" s="110"/>
      <c r="M90" s="110"/>
      <c r="N90" s="109"/>
      <c r="O90" s="109"/>
      <c r="P90" s="109"/>
      <c r="Q90" s="109"/>
      <c r="R90" s="110"/>
      <c r="S90" s="110"/>
      <c r="T90" s="110"/>
      <c r="U90" s="110"/>
      <c r="V90" s="110"/>
      <c r="W90" s="110"/>
      <c r="X90" s="110"/>
      <c r="Y90" s="110"/>
      <c r="Z90" s="104"/>
      <c r="AA90" s="104"/>
      <c r="AB90" s="104"/>
      <c r="AC90" s="104"/>
      <c r="AD90" s="104"/>
      <c r="AE90" s="104"/>
      <c r="AF90" s="104"/>
      <c r="AG90" s="104" t="s">
        <v>166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>
      <c r="A91" s="160">
        <v>42</v>
      </c>
      <c r="B91" s="161" t="s">
        <v>637</v>
      </c>
      <c r="C91" s="162" t="s">
        <v>638</v>
      </c>
      <c r="D91" s="163" t="s">
        <v>129</v>
      </c>
      <c r="E91" s="164">
        <v>36.98077</v>
      </c>
      <c r="F91" s="348"/>
      <c r="G91" s="368">
        <f>F91*E91</f>
        <v>0</v>
      </c>
      <c r="H91" s="110">
        <v>0</v>
      </c>
      <c r="I91" s="110">
        <v>0</v>
      </c>
      <c r="J91" s="110">
        <v>384.5</v>
      </c>
      <c r="K91" s="110">
        <v>14219.106065</v>
      </c>
      <c r="L91" s="110">
        <v>21</v>
      </c>
      <c r="M91" s="110">
        <v>17205.123100000001</v>
      </c>
      <c r="N91" s="109">
        <v>0</v>
      </c>
      <c r="O91" s="109">
        <v>0</v>
      </c>
      <c r="P91" s="109">
        <v>0</v>
      </c>
      <c r="Q91" s="109">
        <v>0</v>
      </c>
      <c r="R91" s="110"/>
      <c r="S91" s="110" t="s">
        <v>130</v>
      </c>
      <c r="T91" s="110" t="s">
        <v>131</v>
      </c>
      <c r="U91" s="110">
        <v>4.2000000000000003E-2</v>
      </c>
      <c r="V91" s="110">
        <v>1.5531923400000001</v>
      </c>
      <c r="W91" s="110"/>
      <c r="X91" s="110" t="s">
        <v>620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621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>
      <c r="A92" s="160">
        <v>43</v>
      </c>
      <c r="B92" s="161" t="s">
        <v>639</v>
      </c>
      <c r="C92" s="162" t="s">
        <v>640</v>
      </c>
      <c r="D92" s="163" t="s">
        <v>129</v>
      </c>
      <c r="E92" s="164">
        <v>36.98077</v>
      </c>
      <c r="F92" s="348"/>
      <c r="G92" s="368">
        <f>F92*E92</f>
        <v>0</v>
      </c>
      <c r="H92" s="110">
        <v>0</v>
      </c>
      <c r="I92" s="110">
        <v>0</v>
      </c>
      <c r="J92" s="110">
        <v>12.7</v>
      </c>
      <c r="K92" s="110">
        <v>469.655779</v>
      </c>
      <c r="L92" s="110">
        <v>21</v>
      </c>
      <c r="M92" s="110">
        <v>568.28859999999997</v>
      </c>
      <c r="N92" s="109">
        <v>0</v>
      </c>
      <c r="O92" s="109">
        <v>0</v>
      </c>
      <c r="P92" s="109">
        <v>0</v>
      </c>
      <c r="Q92" s="109">
        <v>0</v>
      </c>
      <c r="R92" s="110"/>
      <c r="S92" s="110" t="s">
        <v>130</v>
      </c>
      <c r="T92" s="110" t="s">
        <v>131</v>
      </c>
      <c r="U92" s="110">
        <v>6.0000000000000001E-3</v>
      </c>
      <c r="V92" s="110">
        <v>0.22188462</v>
      </c>
      <c r="W92" s="110"/>
      <c r="X92" s="110" t="s">
        <v>620</v>
      </c>
      <c r="Y92" s="110" t="s">
        <v>133</v>
      </c>
      <c r="Z92" s="104"/>
      <c r="AA92" s="104"/>
      <c r="AB92" s="104"/>
      <c r="AC92" s="104"/>
      <c r="AD92" s="104"/>
      <c r="AE92" s="104"/>
      <c r="AF92" s="104"/>
      <c r="AG92" s="104" t="s">
        <v>621</v>
      </c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>
      <c r="A93" s="153" t="s">
        <v>125</v>
      </c>
      <c r="B93" s="154" t="s">
        <v>98</v>
      </c>
      <c r="C93" s="155" t="s">
        <v>24</v>
      </c>
      <c r="D93" s="156"/>
      <c r="E93" s="157"/>
      <c r="F93" s="158"/>
      <c r="G93" s="159">
        <f>SUM(G94:G94)</f>
        <v>0</v>
      </c>
      <c r="H93" s="114"/>
      <c r="I93" s="114">
        <v>0</v>
      </c>
      <c r="J93" s="114"/>
      <c r="K93" s="114">
        <v>151552.42000000001</v>
      </c>
      <c r="L93" s="114"/>
      <c r="M93" s="114"/>
      <c r="N93" s="113"/>
      <c r="O93" s="113"/>
      <c r="P93" s="113"/>
      <c r="Q93" s="113"/>
      <c r="R93" s="114"/>
      <c r="S93" s="114"/>
      <c r="T93" s="114"/>
      <c r="U93" s="114"/>
      <c r="V93" s="114"/>
      <c r="W93" s="114"/>
      <c r="X93" s="114"/>
      <c r="Y93" s="114"/>
      <c r="AG93" t="s">
        <v>126</v>
      </c>
    </row>
    <row r="94" spans="1:60">
      <c r="A94" s="325">
        <v>44</v>
      </c>
      <c r="B94" s="363" t="s">
        <v>754</v>
      </c>
      <c r="C94" s="364" t="s">
        <v>755</v>
      </c>
      <c r="D94" s="365" t="s">
        <v>756</v>
      </c>
      <c r="E94" s="366">
        <v>10</v>
      </c>
      <c r="F94" s="367"/>
      <c r="G94" s="368">
        <f>F94*E94</f>
        <v>0</v>
      </c>
      <c r="H94" s="110">
        <v>0</v>
      </c>
      <c r="I94" s="110">
        <v>0</v>
      </c>
      <c r="J94" s="110">
        <v>4780</v>
      </c>
      <c r="K94" s="110">
        <v>47800</v>
      </c>
      <c r="L94" s="110">
        <v>21</v>
      </c>
      <c r="M94" s="110">
        <v>57838</v>
      </c>
      <c r="N94" s="109">
        <v>0</v>
      </c>
      <c r="O94" s="109">
        <v>0</v>
      </c>
      <c r="P94" s="109">
        <v>0</v>
      </c>
      <c r="Q94" s="109">
        <v>0</v>
      </c>
      <c r="R94" s="110" t="s">
        <v>757</v>
      </c>
      <c r="S94" s="110" t="s">
        <v>130</v>
      </c>
      <c r="T94" s="110" t="s">
        <v>130</v>
      </c>
      <c r="U94" s="110">
        <v>0</v>
      </c>
      <c r="V94" s="110">
        <v>0</v>
      </c>
      <c r="W94" s="110"/>
      <c r="X94" s="110" t="s">
        <v>758</v>
      </c>
      <c r="Y94" s="110" t="s">
        <v>133</v>
      </c>
      <c r="Z94" s="104"/>
      <c r="AA94" s="104"/>
      <c r="AB94" s="104"/>
      <c r="AC94" s="104"/>
      <c r="AD94" s="104"/>
      <c r="AE94" s="104"/>
      <c r="AF94" s="104"/>
      <c r="AG94" s="104" t="s">
        <v>759</v>
      </c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>
      <c r="A95" s="3"/>
      <c r="B95" s="4"/>
      <c r="C95" s="11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111</v>
      </c>
    </row>
    <row r="96" spans="1:60">
      <c r="A96" s="153"/>
      <c r="B96" s="154"/>
      <c r="C96" s="155" t="s">
        <v>25</v>
      </c>
      <c r="D96" s="156"/>
      <c r="E96" s="157"/>
      <c r="F96" s="158"/>
      <c r="G96" s="159">
        <f>G93+G83+G73+G33+G21+G18+G16+G8</f>
        <v>0</v>
      </c>
      <c r="H96" s="114"/>
      <c r="I96" s="114">
        <v>0</v>
      </c>
      <c r="J96" s="114"/>
      <c r="K96" s="114">
        <v>151552.42000000001</v>
      </c>
      <c r="L96" s="114"/>
      <c r="M96" s="114"/>
      <c r="N96" s="113"/>
      <c r="O96" s="113"/>
      <c r="P96" s="113"/>
      <c r="Q96" s="113"/>
      <c r="R96" s="114"/>
      <c r="S96" s="114"/>
      <c r="T96" s="114"/>
      <c r="U96" s="114"/>
      <c r="V96" s="114"/>
      <c r="W96" s="114"/>
      <c r="X96" s="114"/>
      <c r="Y96" s="114"/>
      <c r="AG96" t="s">
        <v>126</v>
      </c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gbQsh37+QR+O1Quo1cdz+6FPMup/ukPhdSw31Cr3o/oOhGTovY7WHkiGHfiZAs0fzJBtz6t2jXHqfUgg5ml7hg==" saltValue="ZgFnBA3dCidCe1E8IWIztw==" spinCount="100000" sheet="1" objects="1" scenarios="1"/>
  <protectedRanges>
    <protectedRange sqref="F9:F94" name="Oblast2"/>
    <protectedRange sqref="F9:F94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DB11-DF9E-4BEA-BDF7-38C4403E6A23}">
  <dimension ref="A1:CB136"/>
  <sheetViews>
    <sheetView showGridLines="0" showZeros="0" zoomScaleNormal="100" zoomScaleSheetLayoutView="100" workbookViewId="0">
      <selection activeCell="F39" sqref="F39"/>
    </sheetView>
  </sheetViews>
  <sheetFormatPr defaultRowHeight="12.75"/>
  <cols>
    <col min="1" max="1" width="4.42578125" style="124" customWidth="1"/>
    <col min="2" max="2" width="11.5703125" style="124" customWidth="1"/>
    <col min="3" max="3" width="40.42578125" style="124" customWidth="1"/>
    <col min="4" max="4" width="5.5703125" style="124" customWidth="1"/>
    <col min="5" max="5" width="8.5703125" style="132" customWidth="1"/>
    <col min="6" max="6" width="9.85546875" style="124" customWidth="1"/>
    <col min="7" max="7" width="13.85546875" style="124" customWidth="1"/>
    <col min="8" max="8" width="11.7109375" style="124" hidden="1" customWidth="1"/>
    <col min="9" max="9" width="11.5703125" style="124" hidden="1" customWidth="1"/>
    <col min="10" max="10" width="11" style="124" hidden="1" customWidth="1"/>
    <col min="11" max="11" width="10.42578125" style="124" hidden="1" customWidth="1"/>
    <col min="12" max="12" width="14.7109375" style="124" bestFit="1" customWidth="1"/>
    <col min="13" max="13" width="45.28515625" style="124" customWidth="1"/>
    <col min="14" max="256" width="9.140625" style="124"/>
    <col min="257" max="257" width="4.42578125" style="124" customWidth="1"/>
    <col min="258" max="258" width="11.5703125" style="124" customWidth="1"/>
    <col min="259" max="259" width="40.42578125" style="124" customWidth="1"/>
    <col min="260" max="260" width="5.5703125" style="124" customWidth="1"/>
    <col min="261" max="261" width="8.5703125" style="124" customWidth="1"/>
    <col min="262" max="262" width="9.85546875" style="124" customWidth="1"/>
    <col min="263" max="263" width="13.85546875" style="124" customWidth="1"/>
    <col min="264" max="267" width="0" style="124" hidden="1" customWidth="1"/>
    <col min="268" max="268" width="14.7109375" style="124" bestFit="1" customWidth="1"/>
    <col min="269" max="269" width="45.28515625" style="124" customWidth="1"/>
    <col min="270" max="512" width="9.140625" style="124"/>
    <col min="513" max="513" width="4.42578125" style="124" customWidth="1"/>
    <col min="514" max="514" width="11.5703125" style="124" customWidth="1"/>
    <col min="515" max="515" width="40.42578125" style="124" customWidth="1"/>
    <col min="516" max="516" width="5.5703125" style="124" customWidth="1"/>
    <col min="517" max="517" width="8.5703125" style="124" customWidth="1"/>
    <col min="518" max="518" width="9.85546875" style="124" customWidth="1"/>
    <col min="519" max="519" width="13.85546875" style="124" customWidth="1"/>
    <col min="520" max="523" width="0" style="124" hidden="1" customWidth="1"/>
    <col min="524" max="524" width="14.7109375" style="124" bestFit="1" customWidth="1"/>
    <col min="525" max="525" width="45.28515625" style="124" customWidth="1"/>
    <col min="526" max="768" width="9.140625" style="124"/>
    <col min="769" max="769" width="4.42578125" style="124" customWidth="1"/>
    <col min="770" max="770" width="11.5703125" style="124" customWidth="1"/>
    <col min="771" max="771" width="40.42578125" style="124" customWidth="1"/>
    <col min="772" max="772" width="5.5703125" style="124" customWidth="1"/>
    <col min="773" max="773" width="8.5703125" style="124" customWidth="1"/>
    <col min="774" max="774" width="9.85546875" style="124" customWidth="1"/>
    <col min="775" max="775" width="13.85546875" style="124" customWidth="1"/>
    <col min="776" max="779" width="0" style="124" hidden="1" customWidth="1"/>
    <col min="780" max="780" width="14.7109375" style="124" bestFit="1" customWidth="1"/>
    <col min="781" max="781" width="45.28515625" style="124" customWidth="1"/>
    <col min="782" max="1024" width="9.140625" style="124"/>
    <col min="1025" max="1025" width="4.42578125" style="124" customWidth="1"/>
    <col min="1026" max="1026" width="11.5703125" style="124" customWidth="1"/>
    <col min="1027" max="1027" width="40.42578125" style="124" customWidth="1"/>
    <col min="1028" max="1028" width="5.5703125" style="124" customWidth="1"/>
    <col min="1029" max="1029" width="8.5703125" style="124" customWidth="1"/>
    <col min="1030" max="1030" width="9.85546875" style="124" customWidth="1"/>
    <col min="1031" max="1031" width="13.85546875" style="124" customWidth="1"/>
    <col min="1032" max="1035" width="0" style="124" hidden="1" customWidth="1"/>
    <col min="1036" max="1036" width="14.7109375" style="124" bestFit="1" customWidth="1"/>
    <col min="1037" max="1037" width="45.28515625" style="124" customWidth="1"/>
    <col min="1038" max="1280" width="9.140625" style="124"/>
    <col min="1281" max="1281" width="4.42578125" style="124" customWidth="1"/>
    <col min="1282" max="1282" width="11.5703125" style="124" customWidth="1"/>
    <col min="1283" max="1283" width="40.42578125" style="124" customWidth="1"/>
    <col min="1284" max="1284" width="5.5703125" style="124" customWidth="1"/>
    <col min="1285" max="1285" width="8.5703125" style="124" customWidth="1"/>
    <col min="1286" max="1286" width="9.85546875" style="124" customWidth="1"/>
    <col min="1287" max="1287" width="13.85546875" style="124" customWidth="1"/>
    <col min="1288" max="1291" width="0" style="124" hidden="1" customWidth="1"/>
    <col min="1292" max="1292" width="14.7109375" style="124" bestFit="1" customWidth="1"/>
    <col min="1293" max="1293" width="45.28515625" style="124" customWidth="1"/>
    <col min="1294" max="1536" width="9.140625" style="124"/>
    <col min="1537" max="1537" width="4.42578125" style="124" customWidth="1"/>
    <col min="1538" max="1538" width="11.5703125" style="124" customWidth="1"/>
    <col min="1539" max="1539" width="40.42578125" style="124" customWidth="1"/>
    <col min="1540" max="1540" width="5.5703125" style="124" customWidth="1"/>
    <col min="1541" max="1541" width="8.5703125" style="124" customWidth="1"/>
    <col min="1542" max="1542" width="9.85546875" style="124" customWidth="1"/>
    <col min="1543" max="1543" width="13.85546875" style="124" customWidth="1"/>
    <col min="1544" max="1547" width="0" style="124" hidden="1" customWidth="1"/>
    <col min="1548" max="1548" width="14.7109375" style="124" bestFit="1" customWidth="1"/>
    <col min="1549" max="1549" width="45.28515625" style="124" customWidth="1"/>
    <col min="1550" max="1792" width="9.140625" style="124"/>
    <col min="1793" max="1793" width="4.42578125" style="124" customWidth="1"/>
    <col min="1794" max="1794" width="11.5703125" style="124" customWidth="1"/>
    <col min="1795" max="1795" width="40.42578125" style="124" customWidth="1"/>
    <col min="1796" max="1796" width="5.5703125" style="124" customWidth="1"/>
    <col min="1797" max="1797" width="8.5703125" style="124" customWidth="1"/>
    <col min="1798" max="1798" width="9.85546875" style="124" customWidth="1"/>
    <col min="1799" max="1799" width="13.85546875" style="124" customWidth="1"/>
    <col min="1800" max="1803" width="0" style="124" hidden="1" customWidth="1"/>
    <col min="1804" max="1804" width="14.7109375" style="124" bestFit="1" customWidth="1"/>
    <col min="1805" max="1805" width="45.28515625" style="124" customWidth="1"/>
    <col min="1806" max="2048" width="9.140625" style="124"/>
    <col min="2049" max="2049" width="4.42578125" style="124" customWidth="1"/>
    <col min="2050" max="2050" width="11.5703125" style="124" customWidth="1"/>
    <col min="2051" max="2051" width="40.42578125" style="124" customWidth="1"/>
    <col min="2052" max="2052" width="5.5703125" style="124" customWidth="1"/>
    <col min="2053" max="2053" width="8.5703125" style="124" customWidth="1"/>
    <col min="2054" max="2054" width="9.85546875" style="124" customWidth="1"/>
    <col min="2055" max="2055" width="13.85546875" style="124" customWidth="1"/>
    <col min="2056" max="2059" width="0" style="124" hidden="1" customWidth="1"/>
    <col min="2060" max="2060" width="14.7109375" style="124" bestFit="1" customWidth="1"/>
    <col min="2061" max="2061" width="45.28515625" style="124" customWidth="1"/>
    <col min="2062" max="2304" width="9.140625" style="124"/>
    <col min="2305" max="2305" width="4.42578125" style="124" customWidth="1"/>
    <col min="2306" max="2306" width="11.5703125" style="124" customWidth="1"/>
    <col min="2307" max="2307" width="40.42578125" style="124" customWidth="1"/>
    <col min="2308" max="2308" width="5.5703125" style="124" customWidth="1"/>
    <col min="2309" max="2309" width="8.5703125" style="124" customWidth="1"/>
    <col min="2310" max="2310" width="9.85546875" style="124" customWidth="1"/>
    <col min="2311" max="2311" width="13.85546875" style="124" customWidth="1"/>
    <col min="2312" max="2315" width="0" style="124" hidden="1" customWidth="1"/>
    <col min="2316" max="2316" width="14.7109375" style="124" bestFit="1" customWidth="1"/>
    <col min="2317" max="2317" width="45.28515625" style="124" customWidth="1"/>
    <col min="2318" max="2560" width="9.140625" style="124"/>
    <col min="2561" max="2561" width="4.42578125" style="124" customWidth="1"/>
    <col min="2562" max="2562" width="11.5703125" style="124" customWidth="1"/>
    <col min="2563" max="2563" width="40.42578125" style="124" customWidth="1"/>
    <col min="2564" max="2564" width="5.5703125" style="124" customWidth="1"/>
    <col min="2565" max="2565" width="8.5703125" style="124" customWidth="1"/>
    <col min="2566" max="2566" width="9.85546875" style="124" customWidth="1"/>
    <col min="2567" max="2567" width="13.85546875" style="124" customWidth="1"/>
    <col min="2568" max="2571" width="0" style="124" hidden="1" customWidth="1"/>
    <col min="2572" max="2572" width="14.7109375" style="124" bestFit="1" customWidth="1"/>
    <col min="2573" max="2573" width="45.28515625" style="124" customWidth="1"/>
    <col min="2574" max="2816" width="9.140625" style="124"/>
    <col min="2817" max="2817" width="4.42578125" style="124" customWidth="1"/>
    <col min="2818" max="2818" width="11.5703125" style="124" customWidth="1"/>
    <col min="2819" max="2819" width="40.42578125" style="124" customWidth="1"/>
    <col min="2820" max="2820" width="5.5703125" style="124" customWidth="1"/>
    <col min="2821" max="2821" width="8.5703125" style="124" customWidth="1"/>
    <col min="2822" max="2822" width="9.85546875" style="124" customWidth="1"/>
    <col min="2823" max="2823" width="13.85546875" style="124" customWidth="1"/>
    <col min="2824" max="2827" width="0" style="124" hidden="1" customWidth="1"/>
    <col min="2828" max="2828" width="14.7109375" style="124" bestFit="1" customWidth="1"/>
    <col min="2829" max="2829" width="45.28515625" style="124" customWidth="1"/>
    <col min="2830" max="3072" width="9.140625" style="124"/>
    <col min="3073" max="3073" width="4.42578125" style="124" customWidth="1"/>
    <col min="3074" max="3074" width="11.5703125" style="124" customWidth="1"/>
    <col min="3075" max="3075" width="40.42578125" style="124" customWidth="1"/>
    <col min="3076" max="3076" width="5.5703125" style="124" customWidth="1"/>
    <col min="3077" max="3077" width="8.5703125" style="124" customWidth="1"/>
    <col min="3078" max="3078" width="9.85546875" style="124" customWidth="1"/>
    <col min="3079" max="3079" width="13.85546875" style="124" customWidth="1"/>
    <col min="3080" max="3083" width="0" style="124" hidden="1" customWidth="1"/>
    <col min="3084" max="3084" width="14.7109375" style="124" bestFit="1" customWidth="1"/>
    <col min="3085" max="3085" width="45.28515625" style="124" customWidth="1"/>
    <col min="3086" max="3328" width="9.140625" style="124"/>
    <col min="3329" max="3329" width="4.42578125" style="124" customWidth="1"/>
    <col min="3330" max="3330" width="11.5703125" style="124" customWidth="1"/>
    <col min="3331" max="3331" width="40.42578125" style="124" customWidth="1"/>
    <col min="3332" max="3332" width="5.5703125" style="124" customWidth="1"/>
    <col min="3333" max="3333" width="8.5703125" style="124" customWidth="1"/>
    <col min="3334" max="3334" width="9.85546875" style="124" customWidth="1"/>
    <col min="3335" max="3335" width="13.85546875" style="124" customWidth="1"/>
    <col min="3336" max="3339" width="0" style="124" hidden="1" customWidth="1"/>
    <col min="3340" max="3340" width="14.7109375" style="124" bestFit="1" customWidth="1"/>
    <col min="3341" max="3341" width="45.28515625" style="124" customWidth="1"/>
    <col min="3342" max="3584" width="9.140625" style="124"/>
    <col min="3585" max="3585" width="4.42578125" style="124" customWidth="1"/>
    <col min="3586" max="3586" width="11.5703125" style="124" customWidth="1"/>
    <col min="3587" max="3587" width="40.42578125" style="124" customWidth="1"/>
    <col min="3588" max="3588" width="5.5703125" style="124" customWidth="1"/>
    <col min="3589" max="3589" width="8.5703125" style="124" customWidth="1"/>
    <col min="3590" max="3590" width="9.85546875" style="124" customWidth="1"/>
    <col min="3591" max="3591" width="13.85546875" style="124" customWidth="1"/>
    <col min="3592" max="3595" width="0" style="124" hidden="1" customWidth="1"/>
    <col min="3596" max="3596" width="14.7109375" style="124" bestFit="1" customWidth="1"/>
    <col min="3597" max="3597" width="45.28515625" style="124" customWidth="1"/>
    <col min="3598" max="3840" width="9.140625" style="124"/>
    <col min="3841" max="3841" width="4.42578125" style="124" customWidth="1"/>
    <col min="3842" max="3842" width="11.5703125" style="124" customWidth="1"/>
    <col min="3843" max="3843" width="40.42578125" style="124" customWidth="1"/>
    <col min="3844" max="3844" width="5.5703125" style="124" customWidth="1"/>
    <col min="3845" max="3845" width="8.5703125" style="124" customWidth="1"/>
    <col min="3846" max="3846" width="9.85546875" style="124" customWidth="1"/>
    <col min="3847" max="3847" width="13.85546875" style="124" customWidth="1"/>
    <col min="3848" max="3851" width="0" style="124" hidden="1" customWidth="1"/>
    <col min="3852" max="3852" width="14.7109375" style="124" bestFit="1" customWidth="1"/>
    <col min="3853" max="3853" width="45.28515625" style="124" customWidth="1"/>
    <col min="3854" max="4096" width="9.140625" style="124"/>
    <col min="4097" max="4097" width="4.42578125" style="124" customWidth="1"/>
    <col min="4098" max="4098" width="11.5703125" style="124" customWidth="1"/>
    <col min="4099" max="4099" width="40.42578125" style="124" customWidth="1"/>
    <col min="4100" max="4100" width="5.5703125" style="124" customWidth="1"/>
    <col min="4101" max="4101" width="8.5703125" style="124" customWidth="1"/>
    <col min="4102" max="4102" width="9.85546875" style="124" customWidth="1"/>
    <col min="4103" max="4103" width="13.85546875" style="124" customWidth="1"/>
    <col min="4104" max="4107" width="0" style="124" hidden="1" customWidth="1"/>
    <col min="4108" max="4108" width="14.7109375" style="124" bestFit="1" customWidth="1"/>
    <col min="4109" max="4109" width="45.28515625" style="124" customWidth="1"/>
    <col min="4110" max="4352" width="9.140625" style="124"/>
    <col min="4353" max="4353" width="4.42578125" style="124" customWidth="1"/>
    <col min="4354" max="4354" width="11.5703125" style="124" customWidth="1"/>
    <col min="4355" max="4355" width="40.42578125" style="124" customWidth="1"/>
    <col min="4356" max="4356" width="5.5703125" style="124" customWidth="1"/>
    <col min="4357" max="4357" width="8.5703125" style="124" customWidth="1"/>
    <col min="4358" max="4358" width="9.85546875" style="124" customWidth="1"/>
    <col min="4359" max="4359" width="13.85546875" style="124" customWidth="1"/>
    <col min="4360" max="4363" width="0" style="124" hidden="1" customWidth="1"/>
    <col min="4364" max="4364" width="14.7109375" style="124" bestFit="1" customWidth="1"/>
    <col min="4365" max="4365" width="45.28515625" style="124" customWidth="1"/>
    <col min="4366" max="4608" width="9.140625" style="124"/>
    <col min="4609" max="4609" width="4.42578125" style="124" customWidth="1"/>
    <col min="4610" max="4610" width="11.5703125" style="124" customWidth="1"/>
    <col min="4611" max="4611" width="40.42578125" style="124" customWidth="1"/>
    <col min="4612" max="4612" width="5.5703125" style="124" customWidth="1"/>
    <col min="4613" max="4613" width="8.5703125" style="124" customWidth="1"/>
    <col min="4614" max="4614" width="9.85546875" style="124" customWidth="1"/>
    <col min="4615" max="4615" width="13.85546875" style="124" customWidth="1"/>
    <col min="4616" max="4619" width="0" style="124" hidden="1" customWidth="1"/>
    <col min="4620" max="4620" width="14.7109375" style="124" bestFit="1" customWidth="1"/>
    <col min="4621" max="4621" width="45.28515625" style="124" customWidth="1"/>
    <col min="4622" max="4864" width="9.140625" style="124"/>
    <col min="4865" max="4865" width="4.42578125" style="124" customWidth="1"/>
    <col min="4866" max="4866" width="11.5703125" style="124" customWidth="1"/>
    <col min="4867" max="4867" width="40.42578125" style="124" customWidth="1"/>
    <col min="4868" max="4868" width="5.5703125" style="124" customWidth="1"/>
    <col min="4869" max="4869" width="8.5703125" style="124" customWidth="1"/>
    <col min="4870" max="4870" width="9.85546875" style="124" customWidth="1"/>
    <col min="4871" max="4871" width="13.85546875" style="124" customWidth="1"/>
    <col min="4872" max="4875" width="0" style="124" hidden="1" customWidth="1"/>
    <col min="4876" max="4876" width="14.7109375" style="124" bestFit="1" customWidth="1"/>
    <col min="4877" max="4877" width="45.28515625" style="124" customWidth="1"/>
    <col min="4878" max="5120" width="9.140625" style="124"/>
    <col min="5121" max="5121" width="4.42578125" style="124" customWidth="1"/>
    <col min="5122" max="5122" width="11.5703125" style="124" customWidth="1"/>
    <col min="5123" max="5123" width="40.42578125" style="124" customWidth="1"/>
    <col min="5124" max="5124" width="5.5703125" style="124" customWidth="1"/>
    <col min="5125" max="5125" width="8.5703125" style="124" customWidth="1"/>
    <col min="5126" max="5126" width="9.85546875" style="124" customWidth="1"/>
    <col min="5127" max="5127" width="13.85546875" style="124" customWidth="1"/>
    <col min="5128" max="5131" width="0" style="124" hidden="1" customWidth="1"/>
    <col min="5132" max="5132" width="14.7109375" style="124" bestFit="1" customWidth="1"/>
    <col min="5133" max="5133" width="45.28515625" style="124" customWidth="1"/>
    <col min="5134" max="5376" width="9.140625" style="124"/>
    <col min="5377" max="5377" width="4.42578125" style="124" customWidth="1"/>
    <col min="5378" max="5378" width="11.5703125" style="124" customWidth="1"/>
    <col min="5379" max="5379" width="40.42578125" style="124" customWidth="1"/>
    <col min="5380" max="5380" width="5.5703125" style="124" customWidth="1"/>
    <col min="5381" max="5381" width="8.5703125" style="124" customWidth="1"/>
    <col min="5382" max="5382" width="9.85546875" style="124" customWidth="1"/>
    <col min="5383" max="5383" width="13.85546875" style="124" customWidth="1"/>
    <col min="5384" max="5387" width="0" style="124" hidden="1" customWidth="1"/>
    <col min="5388" max="5388" width="14.7109375" style="124" bestFit="1" customWidth="1"/>
    <col min="5389" max="5389" width="45.28515625" style="124" customWidth="1"/>
    <col min="5390" max="5632" width="9.140625" style="124"/>
    <col min="5633" max="5633" width="4.42578125" style="124" customWidth="1"/>
    <col min="5634" max="5634" width="11.5703125" style="124" customWidth="1"/>
    <col min="5635" max="5635" width="40.42578125" style="124" customWidth="1"/>
    <col min="5636" max="5636" width="5.5703125" style="124" customWidth="1"/>
    <col min="5637" max="5637" width="8.5703125" style="124" customWidth="1"/>
    <col min="5638" max="5638" width="9.85546875" style="124" customWidth="1"/>
    <col min="5639" max="5639" width="13.85546875" style="124" customWidth="1"/>
    <col min="5640" max="5643" width="0" style="124" hidden="1" customWidth="1"/>
    <col min="5644" max="5644" width="14.7109375" style="124" bestFit="1" customWidth="1"/>
    <col min="5645" max="5645" width="45.28515625" style="124" customWidth="1"/>
    <col min="5646" max="5888" width="9.140625" style="124"/>
    <col min="5889" max="5889" width="4.42578125" style="124" customWidth="1"/>
    <col min="5890" max="5890" width="11.5703125" style="124" customWidth="1"/>
    <col min="5891" max="5891" width="40.42578125" style="124" customWidth="1"/>
    <col min="5892" max="5892" width="5.5703125" style="124" customWidth="1"/>
    <col min="5893" max="5893" width="8.5703125" style="124" customWidth="1"/>
    <col min="5894" max="5894" width="9.85546875" style="124" customWidth="1"/>
    <col min="5895" max="5895" width="13.85546875" style="124" customWidth="1"/>
    <col min="5896" max="5899" width="0" style="124" hidden="1" customWidth="1"/>
    <col min="5900" max="5900" width="14.7109375" style="124" bestFit="1" customWidth="1"/>
    <col min="5901" max="5901" width="45.28515625" style="124" customWidth="1"/>
    <col min="5902" max="6144" width="9.140625" style="124"/>
    <col min="6145" max="6145" width="4.42578125" style="124" customWidth="1"/>
    <col min="6146" max="6146" width="11.5703125" style="124" customWidth="1"/>
    <col min="6147" max="6147" width="40.42578125" style="124" customWidth="1"/>
    <col min="6148" max="6148" width="5.5703125" style="124" customWidth="1"/>
    <col min="6149" max="6149" width="8.5703125" style="124" customWidth="1"/>
    <col min="6150" max="6150" width="9.85546875" style="124" customWidth="1"/>
    <col min="6151" max="6151" width="13.85546875" style="124" customWidth="1"/>
    <col min="6152" max="6155" width="0" style="124" hidden="1" customWidth="1"/>
    <col min="6156" max="6156" width="14.7109375" style="124" bestFit="1" customWidth="1"/>
    <col min="6157" max="6157" width="45.28515625" style="124" customWidth="1"/>
    <col min="6158" max="6400" width="9.140625" style="124"/>
    <col min="6401" max="6401" width="4.42578125" style="124" customWidth="1"/>
    <col min="6402" max="6402" width="11.5703125" style="124" customWidth="1"/>
    <col min="6403" max="6403" width="40.42578125" style="124" customWidth="1"/>
    <col min="6404" max="6404" width="5.5703125" style="124" customWidth="1"/>
    <col min="6405" max="6405" width="8.5703125" style="124" customWidth="1"/>
    <col min="6406" max="6406" width="9.85546875" style="124" customWidth="1"/>
    <col min="6407" max="6407" width="13.85546875" style="124" customWidth="1"/>
    <col min="6408" max="6411" width="0" style="124" hidden="1" customWidth="1"/>
    <col min="6412" max="6412" width="14.7109375" style="124" bestFit="1" customWidth="1"/>
    <col min="6413" max="6413" width="45.28515625" style="124" customWidth="1"/>
    <col min="6414" max="6656" width="9.140625" style="124"/>
    <col min="6657" max="6657" width="4.42578125" style="124" customWidth="1"/>
    <col min="6658" max="6658" width="11.5703125" style="124" customWidth="1"/>
    <col min="6659" max="6659" width="40.42578125" style="124" customWidth="1"/>
    <col min="6660" max="6660" width="5.5703125" style="124" customWidth="1"/>
    <col min="6661" max="6661" width="8.5703125" style="124" customWidth="1"/>
    <col min="6662" max="6662" width="9.85546875" style="124" customWidth="1"/>
    <col min="6663" max="6663" width="13.85546875" style="124" customWidth="1"/>
    <col min="6664" max="6667" width="0" style="124" hidden="1" customWidth="1"/>
    <col min="6668" max="6668" width="14.7109375" style="124" bestFit="1" customWidth="1"/>
    <col min="6669" max="6669" width="45.28515625" style="124" customWidth="1"/>
    <col min="6670" max="6912" width="9.140625" style="124"/>
    <col min="6913" max="6913" width="4.42578125" style="124" customWidth="1"/>
    <col min="6914" max="6914" width="11.5703125" style="124" customWidth="1"/>
    <col min="6915" max="6915" width="40.42578125" style="124" customWidth="1"/>
    <col min="6916" max="6916" width="5.5703125" style="124" customWidth="1"/>
    <col min="6917" max="6917" width="8.5703125" style="124" customWidth="1"/>
    <col min="6918" max="6918" width="9.85546875" style="124" customWidth="1"/>
    <col min="6919" max="6919" width="13.85546875" style="124" customWidth="1"/>
    <col min="6920" max="6923" width="0" style="124" hidden="1" customWidth="1"/>
    <col min="6924" max="6924" width="14.7109375" style="124" bestFit="1" customWidth="1"/>
    <col min="6925" max="6925" width="45.28515625" style="124" customWidth="1"/>
    <col min="6926" max="7168" width="9.140625" style="124"/>
    <col min="7169" max="7169" width="4.42578125" style="124" customWidth="1"/>
    <col min="7170" max="7170" width="11.5703125" style="124" customWidth="1"/>
    <col min="7171" max="7171" width="40.42578125" style="124" customWidth="1"/>
    <col min="7172" max="7172" width="5.5703125" style="124" customWidth="1"/>
    <col min="7173" max="7173" width="8.5703125" style="124" customWidth="1"/>
    <col min="7174" max="7174" width="9.85546875" style="124" customWidth="1"/>
    <col min="7175" max="7175" width="13.85546875" style="124" customWidth="1"/>
    <col min="7176" max="7179" width="0" style="124" hidden="1" customWidth="1"/>
    <col min="7180" max="7180" width="14.7109375" style="124" bestFit="1" customWidth="1"/>
    <col min="7181" max="7181" width="45.28515625" style="124" customWidth="1"/>
    <col min="7182" max="7424" width="9.140625" style="124"/>
    <col min="7425" max="7425" width="4.42578125" style="124" customWidth="1"/>
    <col min="7426" max="7426" width="11.5703125" style="124" customWidth="1"/>
    <col min="7427" max="7427" width="40.42578125" style="124" customWidth="1"/>
    <col min="7428" max="7428" width="5.5703125" style="124" customWidth="1"/>
    <col min="7429" max="7429" width="8.5703125" style="124" customWidth="1"/>
    <col min="7430" max="7430" width="9.85546875" style="124" customWidth="1"/>
    <col min="7431" max="7431" width="13.85546875" style="124" customWidth="1"/>
    <col min="7432" max="7435" width="0" style="124" hidden="1" customWidth="1"/>
    <col min="7436" max="7436" width="14.7109375" style="124" bestFit="1" customWidth="1"/>
    <col min="7437" max="7437" width="45.28515625" style="124" customWidth="1"/>
    <col min="7438" max="7680" width="9.140625" style="124"/>
    <col min="7681" max="7681" width="4.42578125" style="124" customWidth="1"/>
    <col min="7682" max="7682" width="11.5703125" style="124" customWidth="1"/>
    <col min="7683" max="7683" width="40.42578125" style="124" customWidth="1"/>
    <col min="7684" max="7684" width="5.5703125" style="124" customWidth="1"/>
    <col min="7685" max="7685" width="8.5703125" style="124" customWidth="1"/>
    <col min="7686" max="7686" width="9.85546875" style="124" customWidth="1"/>
    <col min="7687" max="7687" width="13.85546875" style="124" customWidth="1"/>
    <col min="7688" max="7691" width="0" style="124" hidden="1" customWidth="1"/>
    <col min="7692" max="7692" width="14.7109375" style="124" bestFit="1" customWidth="1"/>
    <col min="7693" max="7693" width="45.28515625" style="124" customWidth="1"/>
    <col min="7694" max="7936" width="9.140625" style="124"/>
    <col min="7937" max="7937" width="4.42578125" style="124" customWidth="1"/>
    <col min="7938" max="7938" width="11.5703125" style="124" customWidth="1"/>
    <col min="7939" max="7939" width="40.42578125" style="124" customWidth="1"/>
    <col min="7940" max="7940" width="5.5703125" style="124" customWidth="1"/>
    <col min="7941" max="7941" width="8.5703125" style="124" customWidth="1"/>
    <col min="7942" max="7942" width="9.85546875" style="124" customWidth="1"/>
    <col min="7943" max="7943" width="13.85546875" style="124" customWidth="1"/>
    <col min="7944" max="7947" width="0" style="124" hidden="1" customWidth="1"/>
    <col min="7948" max="7948" width="14.7109375" style="124" bestFit="1" customWidth="1"/>
    <col min="7949" max="7949" width="45.28515625" style="124" customWidth="1"/>
    <col min="7950" max="8192" width="9.140625" style="124"/>
    <col min="8193" max="8193" width="4.42578125" style="124" customWidth="1"/>
    <col min="8194" max="8194" width="11.5703125" style="124" customWidth="1"/>
    <col min="8195" max="8195" width="40.42578125" style="124" customWidth="1"/>
    <col min="8196" max="8196" width="5.5703125" style="124" customWidth="1"/>
    <col min="8197" max="8197" width="8.5703125" style="124" customWidth="1"/>
    <col min="8198" max="8198" width="9.85546875" style="124" customWidth="1"/>
    <col min="8199" max="8199" width="13.85546875" style="124" customWidth="1"/>
    <col min="8200" max="8203" width="0" style="124" hidden="1" customWidth="1"/>
    <col min="8204" max="8204" width="14.7109375" style="124" bestFit="1" customWidth="1"/>
    <col min="8205" max="8205" width="45.28515625" style="124" customWidth="1"/>
    <col min="8206" max="8448" width="9.140625" style="124"/>
    <col min="8449" max="8449" width="4.42578125" style="124" customWidth="1"/>
    <col min="8450" max="8450" width="11.5703125" style="124" customWidth="1"/>
    <col min="8451" max="8451" width="40.42578125" style="124" customWidth="1"/>
    <col min="8452" max="8452" width="5.5703125" style="124" customWidth="1"/>
    <col min="8453" max="8453" width="8.5703125" style="124" customWidth="1"/>
    <col min="8454" max="8454" width="9.85546875" style="124" customWidth="1"/>
    <col min="8455" max="8455" width="13.85546875" style="124" customWidth="1"/>
    <col min="8456" max="8459" width="0" style="124" hidden="1" customWidth="1"/>
    <col min="8460" max="8460" width="14.7109375" style="124" bestFit="1" customWidth="1"/>
    <col min="8461" max="8461" width="45.28515625" style="124" customWidth="1"/>
    <col min="8462" max="8704" width="9.140625" style="124"/>
    <col min="8705" max="8705" width="4.42578125" style="124" customWidth="1"/>
    <col min="8706" max="8706" width="11.5703125" style="124" customWidth="1"/>
    <col min="8707" max="8707" width="40.42578125" style="124" customWidth="1"/>
    <col min="8708" max="8708" width="5.5703125" style="124" customWidth="1"/>
    <col min="8709" max="8709" width="8.5703125" style="124" customWidth="1"/>
    <col min="8710" max="8710" width="9.85546875" style="124" customWidth="1"/>
    <col min="8711" max="8711" width="13.85546875" style="124" customWidth="1"/>
    <col min="8712" max="8715" width="0" style="124" hidden="1" customWidth="1"/>
    <col min="8716" max="8716" width="14.7109375" style="124" bestFit="1" customWidth="1"/>
    <col min="8717" max="8717" width="45.28515625" style="124" customWidth="1"/>
    <col min="8718" max="8960" width="9.140625" style="124"/>
    <col min="8961" max="8961" width="4.42578125" style="124" customWidth="1"/>
    <col min="8962" max="8962" width="11.5703125" style="124" customWidth="1"/>
    <col min="8963" max="8963" width="40.42578125" style="124" customWidth="1"/>
    <col min="8964" max="8964" width="5.5703125" style="124" customWidth="1"/>
    <col min="8965" max="8965" width="8.5703125" style="124" customWidth="1"/>
    <col min="8966" max="8966" width="9.85546875" style="124" customWidth="1"/>
    <col min="8967" max="8967" width="13.85546875" style="124" customWidth="1"/>
    <col min="8968" max="8971" width="0" style="124" hidden="1" customWidth="1"/>
    <col min="8972" max="8972" width="14.7109375" style="124" bestFit="1" customWidth="1"/>
    <col min="8973" max="8973" width="45.28515625" style="124" customWidth="1"/>
    <col min="8974" max="9216" width="9.140625" style="124"/>
    <col min="9217" max="9217" width="4.42578125" style="124" customWidth="1"/>
    <col min="9218" max="9218" width="11.5703125" style="124" customWidth="1"/>
    <col min="9219" max="9219" width="40.42578125" style="124" customWidth="1"/>
    <col min="9220" max="9220" width="5.5703125" style="124" customWidth="1"/>
    <col min="9221" max="9221" width="8.5703125" style="124" customWidth="1"/>
    <col min="9222" max="9222" width="9.85546875" style="124" customWidth="1"/>
    <col min="9223" max="9223" width="13.85546875" style="124" customWidth="1"/>
    <col min="9224" max="9227" width="0" style="124" hidden="1" customWidth="1"/>
    <col min="9228" max="9228" width="14.7109375" style="124" bestFit="1" customWidth="1"/>
    <col min="9229" max="9229" width="45.28515625" style="124" customWidth="1"/>
    <col min="9230" max="9472" width="9.140625" style="124"/>
    <col min="9473" max="9473" width="4.42578125" style="124" customWidth="1"/>
    <col min="9474" max="9474" width="11.5703125" style="124" customWidth="1"/>
    <col min="9475" max="9475" width="40.42578125" style="124" customWidth="1"/>
    <col min="9476" max="9476" width="5.5703125" style="124" customWidth="1"/>
    <col min="9477" max="9477" width="8.5703125" style="124" customWidth="1"/>
    <col min="9478" max="9478" width="9.85546875" style="124" customWidth="1"/>
    <col min="9479" max="9479" width="13.85546875" style="124" customWidth="1"/>
    <col min="9480" max="9483" width="0" style="124" hidden="1" customWidth="1"/>
    <col min="9484" max="9484" width="14.7109375" style="124" bestFit="1" customWidth="1"/>
    <col min="9485" max="9485" width="45.28515625" style="124" customWidth="1"/>
    <col min="9486" max="9728" width="9.140625" style="124"/>
    <col min="9729" max="9729" width="4.42578125" style="124" customWidth="1"/>
    <col min="9730" max="9730" width="11.5703125" style="124" customWidth="1"/>
    <col min="9731" max="9731" width="40.42578125" style="124" customWidth="1"/>
    <col min="9732" max="9732" width="5.5703125" style="124" customWidth="1"/>
    <col min="9733" max="9733" width="8.5703125" style="124" customWidth="1"/>
    <col min="9734" max="9734" width="9.85546875" style="124" customWidth="1"/>
    <col min="9735" max="9735" width="13.85546875" style="124" customWidth="1"/>
    <col min="9736" max="9739" width="0" style="124" hidden="1" customWidth="1"/>
    <col min="9740" max="9740" width="14.7109375" style="124" bestFit="1" customWidth="1"/>
    <col min="9741" max="9741" width="45.28515625" style="124" customWidth="1"/>
    <col min="9742" max="9984" width="9.140625" style="124"/>
    <col min="9985" max="9985" width="4.42578125" style="124" customWidth="1"/>
    <col min="9986" max="9986" width="11.5703125" style="124" customWidth="1"/>
    <col min="9987" max="9987" width="40.42578125" style="124" customWidth="1"/>
    <col min="9988" max="9988" width="5.5703125" style="124" customWidth="1"/>
    <col min="9989" max="9989" width="8.5703125" style="124" customWidth="1"/>
    <col min="9990" max="9990" width="9.85546875" style="124" customWidth="1"/>
    <col min="9991" max="9991" width="13.85546875" style="124" customWidth="1"/>
    <col min="9992" max="9995" width="0" style="124" hidden="1" customWidth="1"/>
    <col min="9996" max="9996" width="14.7109375" style="124" bestFit="1" customWidth="1"/>
    <col min="9997" max="9997" width="45.28515625" style="124" customWidth="1"/>
    <col min="9998" max="10240" width="9.140625" style="124"/>
    <col min="10241" max="10241" width="4.42578125" style="124" customWidth="1"/>
    <col min="10242" max="10242" width="11.5703125" style="124" customWidth="1"/>
    <col min="10243" max="10243" width="40.42578125" style="124" customWidth="1"/>
    <col min="10244" max="10244" width="5.5703125" style="124" customWidth="1"/>
    <col min="10245" max="10245" width="8.5703125" style="124" customWidth="1"/>
    <col min="10246" max="10246" width="9.85546875" style="124" customWidth="1"/>
    <col min="10247" max="10247" width="13.85546875" style="124" customWidth="1"/>
    <col min="10248" max="10251" width="0" style="124" hidden="1" customWidth="1"/>
    <col min="10252" max="10252" width="14.7109375" style="124" bestFit="1" customWidth="1"/>
    <col min="10253" max="10253" width="45.28515625" style="124" customWidth="1"/>
    <col min="10254" max="10496" width="9.140625" style="124"/>
    <col min="10497" max="10497" width="4.42578125" style="124" customWidth="1"/>
    <col min="10498" max="10498" width="11.5703125" style="124" customWidth="1"/>
    <col min="10499" max="10499" width="40.42578125" style="124" customWidth="1"/>
    <col min="10500" max="10500" width="5.5703125" style="124" customWidth="1"/>
    <col min="10501" max="10501" width="8.5703125" style="124" customWidth="1"/>
    <col min="10502" max="10502" width="9.85546875" style="124" customWidth="1"/>
    <col min="10503" max="10503" width="13.85546875" style="124" customWidth="1"/>
    <col min="10504" max="10507" width="0" style="124" hidden="1" customWidth="1"/>
    <col min="10508" max="10508" width="14.7109375" style="124" bestFit="1" customWidth="1"/>
    <col min="10509" max="10509" width="45.28515625" style="124" customWidth="1"/>
    <col min="10510" max="10752" width="9.140625" style="124"/>
    <col min="10753" max="10753" width="4.42578125" style="124" customWidth="1"/>
    <col min="10754" max="10754" width="11.5703125" style="124" customWidth="1"/>
    <col min="10755" max="10755" width="40.42578125" style="124" customWidth="1"/>
    <col min="10756" max="10756" width="5.5703125" style="124" customWidth="1"/>
    <col min="10757" max="10757" width="8.5703125" style="124" customWidth="1"/>
    <col min="10758" max="10758" width="9.85546875" style="124" customWidth="1"/>
    <col min="10759" max="10759" width="13.85546875" style="124" customWidth="1"/>
    <col min="10760" max="10763" width="0" style="124" hidden="1" customWidth="1"/>
    <col min="10764" max="10764" width="14.7109375" style="124" bestFit="1" customWidth="1"/>
    <col min="10765" max="10765" width="45.28515625" style="124" customWidth="1"/>
    <col min="10766" max="11008" width="9.140625" style="124"/>
    <col min="11009" max="11009" width="4.42578125" style="124" customWidth="1"/>
    <col min="11010" max="11010" width="11.5703125" style="124" customWidth="1"/>
    <col min="11011" max="11011" width="40.42578125" style="124" customWidth="1"/>
    <col min="11012" max="11012" width="5.5703125" style="124" customWidth="1"/>
    <col min="11013" max="11013" width="8.5703125" style="124" customWidth="1"/>
    <col min="11014" max="11014" width="9.85546875" style="124" customWidth="1"/>
    <col min="11015" max="11015" width="13.85546875" style="124" customWidth="1"/>
    <col min="11016" max="11019" width="0" style="124" hidden="1" customWidth="1"/>
    <col min="11020" max="11020" width="14.7109375" style="124" bestFit="1" customWidth="1"/>
    <col min="11021" max="11021" width="45.28515625" style="124" customWidth="1"/>
    <col min="11022" max="11264" width="9.140625" style="124"/>
    <col min="11265" max="11265" width="4.42578125" style="124" customWidth="1"/>
    <col min="11266" max="11266" width="11.5703125" style="124" customWidth="1"/>
    <col min="11267" max="11267" width="40.42578125" style="124" customWidth="1"/>
    <col min="11268" max="11268" width="5.5703125" style="124" customWidth="1"/>
    <col min="11269" max="11269" width="8.5703125" style="124" customWidth="1"/>
    <col min="11270" max="11270" width="9.85546875" style="124" customWidth="1"/>
    <col min="11271" max="11271" width="13.85546875" style="124" customWidth="1"/>
    <col min="11272" max="11275" width="0" style="124" hidden="1" customWidth="1"/>
    <col min="11276" max="11276" width="14.7109375" style="124" bestFit="1" customWidth="1"/>
    <col min="11277" max="11277" width="45.28515625" style="124" customWidth="1"/>
    <col min="11278" max="11520" width="9.140625" style="124"/>
    <col min="11521" max="11521" width="4.42578125" style="124" customWidth="1"/>
    <col min="11522" max="11522" width="11.5703125" style="124" customWidth="1"/>
    <col min="11523" max="11523" width="40.42578125" style="124" customWidth="1"/>
    <col min="11524" max="11524" width="5.5703125" style="124" customWidth="1"/>
    <col min="11525" max="11525" width="8.5703125" style="124" customWidth="1"/>
    <col min="11526" max="11526" width="9.85546875" style="124" customWidth="1"/>
    <col min="11527" max="11527" width="13.85546875" style="124" customWidth="1"/>
    <col min="11528" max="11531" width="0" style="124" hidden="1" customWidth="1"/>
    <col min="11532" max="11532" width="14.7109375" style="124" bestFit="1" customWidth="1"/>
    <col min="11533" max="11533" width="45.28515625" style="124" customWidth="1"/>
    <col min="11534" max="11776" width="9.140625" style="124"/>
    <col min="11777" max="11777" width="4.42578125" style="124" customWidth="1"/>
    <col min="11778" max="11778" width="11.5703125" style="124" customWidth="1"/>
    <col min="11779" max="11779" width="40.42578125" style="124" customWidth="1"/>
    <col min="11780" max="11780" width="5.5703125" style="124" customWidth="1"/>
    <col min="11781" max="11781" width="8.5703125" style="124" customWidth="1"/>
    <col min="11782" max="11782" width="9.85546875" style="124" customWidth="1"/>
    <col min="11783" max="11783" width="13.85546875" style="124" customWidth="1"/>
    <col min="11784" max="11787" width="0" style="124" hidden="1" customWidth="1"/>
    <col min="11788" max="11788" width="14.7109375" style="124" bestFit="1" customWidth="1"/>
    <col min="11789" max="11789" width="45.28515625" style="124" customWidth="1"/>
    <col min="11790" max="12032" width="9.140625" style="124"/>
    <col min="12033" max="12033" width="4.42578125" style="124" customWidth="1"/>
    <col min="12034" max="12034" width="11.5703125" style="124" customWidth="1"/>
    <col min="12035" max="12035" width="40.42578125" style="124" customWidth="1"/>
    <col min="12036" max="12036" width="5.5703125" style="124" customWidth="1"/>
    <col min="12037" max="12037" width="8.5703125" style="124" customWidth="1"/>
    <col min="12038" max="12038" width="9.85546875" style="124" customWidth="1"/>
    <col min="12039" max="12039" width="13.85546875" style="124" customWidth="1"/>
    <col min="12040" max="12043" width="0" style="124" hidden="1" customWidth="1"/>
    <col min="12044" max="12044" width="14.7109375" style="124" bestFit="1" customWidth="1"/>
    <col min="12045" max="12045" width="45.28515625" style="124" customWidth="1"/>
    <col min="12046" max="12288" width="9.140625" style="124"/>
    <col min="12289" max="12289" width="4.42578125" style="124" customWidth="1"/>
    <col min="12290" max="12290" width="11.5703125" style="124" customWidth="1"/>
    <col min="12291" max="12291" width="40.42578125" style="124" customWidth="1"/>
    <col min="12292" max="12292" width="5.5703125" style="124" customWidth="1"/>
    <col min="12293" max="12293" width="8.5703125" style="124" customWidth="1"/>
    <col min="12294" max="12294" width="9.85546875" style="124" customWidth="1"/>
    <col min="12295" max="12295" width="13.85546875" style="124" customWidth="1"/>
    <col min="12296" max="12299" width="0" style="124" hidden="1" customWidth="1"/>
    <col min="12300" max="12300" width="14.7109375" style="124" bestFit="1" customWidth="1"/>
    <col min="12301" max="12301" width="45.28515625" style="124" customWidth="1"/>
    <col min="12302" max="12544" width="9.140625" style="124"/>
    <col min="12545" max="12545" width="4.42578125" style="124" customWidth="1"/>
    <col min="12546" max="12546" width="11.5703125" style="124" customWidth="1"/>
    <col min="12547" max="12547" width="40.42578125" style="124" customWidth="1"/>
    <col min="12548" max="12548" width="5.5703125" style="124" customWidth="1"/>
    <col min="12549" max="12549" width="8.5703125" style="124" customWidth="1"/>
    <col min="12550" max="12550" width="9.85546875" style="124" customWidth="1"/>
    <col min="12551" max="12551" width="13.85546875" style="124" customWidth="1"/>
    <col min="12552" max="12555" width="0" style="124" hidden="1" customWidth="1"/>
    <col min="12556" max="12556" width="14.7109375" style="124" bestFit="1" customWidth="1"/>
    <col min="12557" max="12557" width="45.28515625" style="124" customWidth="1"/>
    <col min="12558" max="12800" width="9.140625" style="124"/>
    <col min="12801" max="12801" width="4.42578125" style="124" customWidth="1"/>
    <col min="12802" max="12802" width="11.5703125" style="124" customWidth="1"/>
    <col min="12803" max="12803" width="40.42578125" style="124" customWidth="1"/>
    <col min="12804" max="12804" width="5.5703125" style="124" customWidth="1"/>
    <col min="12805" max="12805" width="8.5703125" style="124" customWidth="1"/>
    <col min="12806" max="12806" width="9.85546875" style="124" customWidth="1"/>
    <col min="12807" max="12807" width="13.85546875" style="124" customWidth="1"/>
    <col min="12808" max="12811" width="0" style="124" hidden="1" customWidth="1"/>
    <col min="12812" max="12812" width="14.7109375" style="124" bestFit="1" customWidth="1"/>
    <col min="12813" max="12813" width="45.28515625" style="124" customWidth="1"/>
    <col min="12814" max="13056" width="9.140625" style="124"/>
    <col min="13057" max="13057" width="4.42578125" style="124" customWidth="1"/>
    <col min="13058" max="13058" width="11.5703125" style="124" customWidth="1"/>
    <col min="13059" max="13059" width="40.42578125" style="124" customWidth="1"/>
    <col min="13060" max="13060" width="5.5703125" style="124" customWidth="1"/>
    <col min="13061" max="13061" width="8.5703125" style="124" customWidth="1"/>
    <col min="13062" max="13062" width="9.85546875" style="124" customWidth="1"/>
    <col min="13063" max="13063" width="13.85546875" style="124" customWidth="1"/>
    <col min="13064" max="13067" width="0" style="124" hidden="1" customWidth="1"/>
    <col min="13068" max="13068" width="14.7109375" style="124" bestFit="1" customWidth="1"/>
    <col min="13069" max="13069" width="45.28515625" style="124" customWidth="1"/>
    <col min="13070" max="13312" width="9.140625" style="124"/>
    <col min="13313" max="13313" width="4.42578125" style="124" customWidth="1"/>
    <col min="13314" max="13314" width="11.5703125" style="124" customWidth="1"/>
    <col min="13315" max="13315" width="40.42578125" style="124" customWidth="1"/>
    <col min="13316" max="13316" width="5.5703125" style="124" customWidth="1"/>
    <col min="13317" max="13317" width="8.5703125" style="124" customWidth="1"/>
    <col min="13318" max="13318" width="9.85546875" style="124" customWidth="1"/>
    <col min="13319" max="13319" width="13.85546875" style="124" customWidth="1"/>
    <col min="13320" max="13323" width="0" style="124" hidden="1" customWidth="1"/>
    <col min="13324" max="13324" width="14.7109375" style="124" bestFit="1" customWidth="1"/>
    <col min="13325" max="13325" width="45.28515625" style="124" customWidth="1"/>
    <col min="13326" max="13568" width="9.140625" style="124"/>
    <col min="13569" max="13569" width="4.42578125" style="124" customWidth="1"/>
    <col min="13570" max="13570" width="11.5703125" style="124" customWidth="1"/>
    <col min="13571" max="13571" width="40.42578125" style="124" customWidth="1"/>
    <col min="13572" max="13572" width="5.5703125" style="124" customWidth="1"/>
    <col min="13573" max="13573" width="8.5703125" style="124" customWidth="1"/>
    <col min="13574" max="13574" width="9.85546875" style="124" customWidth="1"/>
    <col min="13575" max="13575" width="13.85546875" style="124" customWidth="1"/>
    <col min="13576" max="13579" width="0" style="124" hidden="1" customWidth="1"/>
    <col min="13580" max="13580" width="14.7109375" style="124" bestFit="1" customWidth="1"/>
    <col min="13581" max="13581" width="45.28515625" style="124" customWidth="1"/>
    <col min="13582" max="13824" width="9.140625" style="124"/>
    <col min="13825" max="13825" width="4.42578125" style="124" customWidth="1"/>
    <col min="13826" max="13826" width="11.5703125" style="124" customWidth="1"/>
    <col min="13827" max="13827" width="40.42578125" style="124" customWidth="1"/>
    <col min="13828" max="13828" width="5.5703125" style="124" customWidth="1"/>
    <col min="13829" max="13829" width="8.5703125" style="124" customWidth="1"/>
    <col min="13830" max="13830" width="9.85546875" style="124" customWidth="1"/>
    <col min="13831" max="13831" width="13.85546875" style="124" customWidth="1"/>
    <col min="13832" max="13835" width="0" style="124" hidden="1" customWidth="1"/>
    <col min="13836" max="13836" width="14.7109375" style="124" bestFit="1" customWidth="1"/>
    <col min="13837" max="13837" width="45.28515625" style="124" customWidth="1"/>
    <col min="13838" max="14080" width="9.140625" style="124"/>
    <col min="14081" max="14081" width="4.42578125" style="124" customWidth="1"/>
    <col min="14082" max="14082" width="11.5703125" style="124" customWidth="1"/>
    <col min="14083" max="14083" width="40.42578125" style="124" customWidth="1"/>
    <col min="14084" max="14084" width="5.5703125" style="124" customWidth="1"/>
    <col min="14085" max="14085" width="8.5703125" style="124" customWidth="1"/>
    <col min="14086" max="14086" width="9.85546875" style="124" customWidth="1"/>
    <col min="14087" max="14087" width="13.85546875" style="124" customWidth="1"/>
    <col min="14088" max="14091" width="0" style="124" hidden="1" customWidth="1"/>
    <col min="14092" max="14092" width="14.7109375" style="124" bestFit="1" customWidth="1"/>
    <col min="14093" max="14093" width="45.28515625" style="124" customWidth="1"/>
    <col min="14094" max="14336" width="9.140625" style="124"/>
    <col min="14337" max="14337" width="4.42578125" style="124" customWidth="1"/>
    <col min="14338" max="14338" width="11.5703125" style="124" customWidth="1"/>
    <col min="14339" max="14339" width="40.42578125" style="124" customWidth="1"/>
    <col min="14340" max="14340" width="5.5703125" style="124" customWidth="1"/>
    <col min="14341" max="14341" width="8.5703125" style="124" customWidth="1"/>
    <col min="14342" max="14342" width="9.85546875" style="124" customWidth="1"/>
    <col min="14343" max="14343" width="13.85546875" style="124" customWidth="1"/>
    <col min="14344" max="14347" width="0" style="124" hidden="1" customWidth="1"/>
    <col min="14348" max="14348" width="14.7109375" style="124" bestFit="1" customWidth="1"/>
    <col min="14349" max="14349" width="45.28515625" style="124" customWidth="1"/>
    <col min="14350" max="14592" width="9.140625" style="124"/>
    <col min="14593" max="14593" width="4.42578125" style="124" customWidth="1"/>
    <col min="14594" max="14594" width="11.5703125" style="124" customWidth="1"/>
    <col min="14595" max="14595" width="40.42578125" style="124" customWidth="1"/>
    <col min="14596" max="14596" width="5.5703125" style="124" customWidth="1"/>
    <col min="14597" max="14597" width="8.5703125" style="124" customWidth="1"/>
    <col min="14598" max="14598" width="9.85546875" style="124" customWidth="1"/>
    <col min="14599" max="14599" width="13.85546875" style="124" customWidth="1"/>
    <col min="14600" max="14603" width="0" style="124" hidden="1" customWidth="1"/>
    <col min="14604" max="14604" width="14.7109375" style="124" bestFit="1" customWidth="1"/>
    <col min="14605" max="14605" width="45.28515625" style="124" customWidth="1"/>
    <col min="14606" max="14848" width="9.140625" style="124"/>
    <col min="14849" max="14849" width="4.42578125" style="124" customWidth="1"/>
    <col min="14850" max="14850" width="11.5703125" style="124" customWidth="1"/>
    <col min="14851" max="14851" width="40.42578125" style="124" customWidth="1"/>
    <col min="14852" max="14852" width="5.5703125" style="124" customWidth="1"/>
    <col min="14853" max="14853" width="8.5703125" style="124" customWidth="1"/>
    <col min="14854" max="14854" width="9.85546875" style="124" customWidth="1"/>
    <col min="14855" max="14855" width="13.85546875" style="124" customWidth="1"/>
    <col min="14856" max="14859" width="0" style="124" hidden="1" customWidth="1"/>
    <col min="14860" max="14860" width="14.7109375" style="124" bestFit="1" customWidth="1"/>
    <col min="14861" max="14861" width="45.28515625" style="124" customWidth="1"/>
    <col min="14862" max="15104" width="9.140625" style="124"/>
    <col min="15105" max="15105" width="4.42578125" style="124" customWidth="1"/>
    <col min="15106" max="15106" width="11.5703125" style="124" customWidth="1"/>
    <col min="15107" max="15107" width="40.42578125" style="124" customWidth="1"/>
    <col min="15108" max="15108" width="5.5703125" style="124" customWidth="1"/>
    <col min="15109" max="15109" width="8.5703125" style="124" customWidth="1"/>
    <col min="15110" max="15110" width="9.85546875" style="124" customWidth="1"/>
    <col min="15111" max="15111" width="13.85546875" style="124" customWidth="1"/>
    <col min="15112" max="15115" width="0" style="124" hidden="1" customWidth="1"/>
    <col min="15116" max="15116" width="14.7109375" style="124" bestFit="1" customWidth="1"/>
    <col min="15117" max="15117" width="45.28515625" style="124" customWidth="1"/>
    <col min="15118" max="15360" width="9.140625" style="124"/>
    <col min="15361" max="15361" width="4.42578125" style="124" customWidth="1"/>
    <col min="15362" max="15362" width="11.5703125" style="124" customWidth="1"/>
    <col min="15363" max="15363" width="40.42578125" style="124" customWidth="1"/>
    <col min="15364" max="15364" width="5.5703125" style="124" customWidth="1"/>
    <col min="15365" max="15365" width="8.5703125" style="124" customWidth="1"/>
    <col min="15366" max="15366" width="9.85546875" style="124" customWidth="1"/>
    <col min="15367" max="15367" width="13.85546875" style="124" customWidth="1"/>
    <col min="15368" max="15371" width="0" style="124" hidden="1" customWidth="1"/>
    <col min="15372" max="15372" width="14.7109375" style="124" bestFit="1" customWidth="1"/>
    <col min="15373" max="15373" width="45.28515625" style="124" customWidth="1"/>
    <col min="15374" max="15616" width="9.140625" style="124"/>
    <col min="15617" max="15617" width="4.42578125" style="124" customWidth="1"/>
    <col min="15618" max="15618" width="11.5703125" style="124" customWidth="1"/>
    <col min="15619" max="15619" width="40.42578125" style="124" customWidth="1"/>
    <col min="15620" max="15620" width="5.5703125" style="124" customWidth="1"/>
    <col min="15621" max="15621" width="8.5703125" style="124" customWidth="1"/>
    <col min="15622" max="15622" width="9.85546875" style="124" customWidth="1"/>
    <col min="15623" max="15623" width="13.85546875" style="124" customWidth="1"/>
    <col min="15624" max="15627" width="0" style="124" hidden="1" customWidth="1"/>
    <col min="15628" max="15628" width="14.7109375" style="124" bestFit="1" customWidth="1"/>
    <col min="15629" max="15629" width="45.28515625" style="124" customWidth="1"/>
    <col min="15630" max="15872" width="9.140625" style="124"/>
    <col min="15873" max="15873" width="4.42578125" style="124" customWidth="1"/>
    <col min="15874" max="15874" width="11.5703125" style="124" customWidth="1"/>
    <col min="15875" max="15875" width="40.42578125" style="124" customWidth="1"/>
    <col min="15876" max="15876" width="5.5703125" style="124" customWidth="1"/>
    <col min="15877" max="15877" width="8.5703125" style="124" customWidth="1"/>
    <col min="15878" max="15878" width="9.85546875" style="124" customWidth="1"/>
    <col min="15879" max="15879" width="13.85546875" style="124" customWidth="1"/>
    <col min="15880" max="15883" width="0" style="124" hidden="1" customWidth="1"/>
    <col min="15884" max="15884" width="14.7109375" style="124" bestFit="1" customWidth="1"/>
    <col min="15885" max="15885" width="45.28515625" style="124" customWidth="1"/>
    <col min="15886" max="16128" width="9.140625" style="124"/>
    <col min="16129" max="16129" width="4.42578125" style="124" customWidth="1"/>
    <col min="16130" max="16130" width="11.5703125" style="124" customWidth="1"/>
    <col min="16131" max="16131" width="40.42578125" style="124" customWidth="1"/>
    <col min="16132" max="16132" width="5.5703125" style="124" customWidth="1"/>
    <col min="16133" max="16133" width="8.5703125" style="124" customWidth="1"/>
    <col min="16134" max="16134" width="9.85546875" style="124" customWidth="1"/>
    <col min="16135" max="16135" width="13.85546875" style="124" customWidth="1"/>
    <col min="16136" max="16139" width="0" style="124" hidden="1" customWidth="1"/>
    <col min="16140" max="16140" width="14.7109375" style="124" bestFit="1" customWidth="1"/>
    <col min="16141" max="16141" width="45.28515625" style="124" customWidth="1"/>
    <col min="16142" max="16384" width="9.140625" style="124"/>
  </cols>
  <sheetData>
    <row r="1" spans="1:80" ht="15.75">
      <c r="A1" s="515" t="s">
        <v>6</v>
      </c>
      <c r="B1" s="515"/>
      <c r="C1" s="515"/>
      <c r="D1" s="515"/>
      <c r="E1" s="515"/>
      <c r="F1" s="515"/>
      <c r="G1" s="515"/>
    </row>
    <row r="2" spans="1:80" ht="14.25" customHeight="1" thickBot="1">
      <c r="B2" s="125"/>
      <c r="C2" s="126"/>
      <c r="D2" s="126"/>
      <c r="E2" s="127"/>
      <c r="F2" s="126"/>
      <c r="G2" s="126"/>
    </row>
    <row r="3" spans="1:80" ht="13.5" thickTop="1">
      <c r="A3" s="516" t="s">
        <v>787</v>
      </c>
      <c r="B3" s="517"/>
      <c r="C3" s="120" t="s">
        <v>809</v>
      </c>
      <c r="D3" s="121"/>
      <c r="E3" s="128" t="s">
        <v>812</v>
      </c>
      <c r="F3" s="129">
        <f>'[22]01 01 Rek'!H1</f>
        <v>1</v>
      </c>
      <c r="G3" s="130"/>
    </row>
    <row r="4" spans="1:80" ht="13.5" thickBot="1">
      <c r="A4" s="518" t="s">
        <v>810</v>
      </c>
      <c r="B4" s="519"/>
      <c r="C4" s="122" t="s">
        <v>811</v>
      </c>
      <c r="D4" s="123"/>
      <c r="E4" s="520" t="str">
        <f>'[22]01 01 Rek'!G2</f>
        <v>Ústřední vytápění</v>
      </c>
      <c r="F4" s="521"/>
      <c r="G4" s="522"/>
    </row>
    <row r="5" spans="1:80" ht="13.5" thickTop="1">
      <c r="A5" s="131"/>
    </row>
    <row r="6" spans="1:80" ht="27" customHeight="1">
      <c r="A6" s="183" t="s">
        <v>103</v>
      </c>
      <c r="B6" s="184" t="s">
        <v>104</v>
      </c>
      <c r="C6" s="184" t="s">
        <v>105</v>
      </c>
      <c r="D6" s="184" t="s">
        <v>106</v>
      </c>
      <c r="E6" s="184" t="s">
        <v>813</v>
      </c>
      <c r="F6" s="184" t="s">
        <v>814</v>
      </c>
      <c r="G6" s="185" t="s">
        <v>815</v>
      </c>
      <c r="H6" s="186" t="s">
        <v>816</v>
      </c>
      <c r="I6" s="186" t="s">
        <v>817</v>
      </c>
      <c r="J6" s="186" t="s">
        <v>818</v>
      </c>
      <c r="K6" s="186" t="s">
        <v>819</v>
      </c>
      <c r="L6" s="187" t="s">
        <v>1475</v>
      </c>
    </row>
    <row r="7" spans="1:80">
      <c r="A7" s="133" t="s">
        <v>125</v>
      </c>
      <c r="B7" s="134" t="s">
        <v>794</v>
      </c>
      <c r="C7" s="188" t="s">
        <v>795</v>
      </c>
      <c r="D7" s="189"/>
      <c r="E7" s="190"/>
      <c r="F7" s="190"/>
      <c r="G7" s="191"/>
      <c r="H7" s="192"/>
      <c r="I7" s="193"/>
      <c r="J7" s="192"/>
      <c r="K7" s="193"/>
      <c r="L7" s="194"/>
      <c r="O7" s="135">
        <v>1</v>
      </c>
    </row>
    <row r="8" spans="1:80">
      <c r="A8" s="195">
        <v>1</v>
      </c>
      <c r="B8" s="196" t="s">
        <v>820</v>
      </c>
      <c r="C8" s="197" t="s">
        <v>821</v>
      </c>
      <c r="D8" s="198" t="s">
        <v>155</v>
      </c>
      <c r="E8" s="199">
        <v>156</v>
      </c>
      <c r="F8" s="349"/>
      <c r="G8" s="200">
        <f t="shared" ref="G8:G30" si="0">E8*F8</f>
        <v>0</v>
      </c>
      <c r="H8" s="201">
        <v>2.0000000000000002E-5</v>
      </c>
      <c r="I8" s="202">
        <f t="shared" ref="I8:I30" si="1">E8*H8</f>
        <v>3.1200000000000004E-3</v>
      </c>
      <c r="J8" s="201">
        <v>-3.2000000000000002E-3</v>
      </c>
      <c r="K8" s="202">
        <f t="shared" ref="K8:K30" si="2">E8*J8</f>
        <v>-0.49920000000000003</v>
      </c>
      <c r="L8" s="194" t="s">
        <v>1476</v>
      </c>
      <c r="O8" s="135">
        <v>2</v>
      </c>
      <c r="AA8" s="124">
        <v>1</v>
      </c>
      <c r="AB8" s="124">
        <v>7</v>
      </c>
      <c r="AC8" s="124">
        <v>7</v>
      </c>
      <c r="AZ8" s="124">
        <v>2</v>
      </c>
      <c r="BA8" s="124">
        <f t="shared" ref="BA8:BA30" si="3">IF(AZ8=1,G8,0)</f>
        <v>0</v>
      </c>
      <c r="BB8" s="124">
        <f t="shared" ref="BB8:BB30" si="4">IF(AZ8=2,G8,0)</f>
        <v>0</v>
      </c>
      <c r="BC8" s="124">
        <f t="shared" ref="BC8:BC30" si="5">IF(AZ8=3,G8,0)</f>
        <v>0</v>
      </c>
      <c r="BD8" s="124">
        <f t="shared" ref="BD8:BD30" si="6">IF(AZ8=4,G8,0)</f>
        <v>0</v>
      </c>
      <c r="BE8" s="124">
        <f t="shared" ref="BE8:BE30" si="7">IF(AZ8=5,G8,0)</f>
        <v>0</v>
      </c>
      <c r="CA8" s="135">
        <v>1</v>
      </c>
      <c r="CB8" s="135">
        <v>7</v>
      </c>
    </row>
    <row r="9" spans="1:80" ht="22.5">
      <c r="A9" s="195">
        <v>2</v>
      </c>
      <c r="B9" s="196" t="s">
        <v>822</v>
      </c>
      <c r="C9" s="197" t="s">
        <v>823</v>
      </c>
      <c r="D9" s="198" t="s">
        <v>155</v>
      </c>
      <c r="E9" s="199">
        <v>48</v>
      </c>
      <c r="F9" s="349"/>
      <c r="G9" s="200">
        <f t="shared" si="0"/>
        <v>0</v>
      </c>
      <c r="H9" s="201">
        <v>9.0000000000000006E-5</v>
      </c>
      <c r="I9" s="202">
        <f t="shared" si="1"/>
        <v>4.3200000000000001E-3</v>
      </c>
      <c r="J9" s="201">
        <v>-8.5800000000000008E-3</v>
      </c>
      <c r="K9" s="202">
        <f t="shared" si="2"/>
        <v>-0.41184000000000004</v>
      </c>
      <c r="L9" s="194" t="s">
        <v>1476</v>
      </c>
      <c r="O9" s="135">
        <v>2</v>
      </c>
      <c r="AA9" s="124">
        <v>1</v>
      </c>
      <c r="AB9" s="124">
        <v>7</v>
      </c>
      <c r="AC9" s="124">
        <v>7</v>
      </c>
      <c r="AZ9" s="124">
        <v>2</v>
      </c>
      <c r="BA9" s="124">
        <f t="shared" si="3"/>
        <v>0</v>
      </c>
      <c r="BB9" s="124">
        <f t="shared" si="4"/>
        <v>0</v>
      </c>
      <c r="BC9" s="124">
        <f t="shared" si="5"/>
        <v>0</v>
      </c>
      <c r="BD9" s="124">
        <f t="shared" si="6"/>
        <v>0</v>
      </c>
      <c r="BE9" s="124">
        <f t="shared" si="7"/>
        <v>0</v>
      </c>
      <c r="CA9" s="135">
        <v>1</v>
      </c>
      <c r="CB9" s="135">
        <v>7</v>
      </c>
    </row>
    <row r="10" spans="1:80">
      <c r="A10" s="195">
        <v>3</v>
      </c>
      <c r="B10" s="196" t="s">
        <v>824</v>
      </c>
      <c r="C10" s="197" t="s">
        <v>825</v>
      </c>
      <c r="D10" s="198" t="s">
        <v>155</v>
      </c>
      <c r="E10" s="199">
        <v>48</v>
      </c>
      <c r="F10" s="349"/>
      <c r="G10" s="200">
        <f t="shared" si="0"/>
        <v>0</v>
      </c>
      <c r="H10" s="201">
        <v>1.0240000000000001E-2</v>
      </c>
      <c r="I10" s="202">
        <f t="shared" si="1"/>
        <v>0.49152000000000007</v>
      </c>
      <c r="J10" s="201">
        <v>0</v>
      </c>
      <c r="K10" s="202">
        <f t="shared" si="2"/>
        <v>0</v>
      </c>
      <c r="L10" s="194" t="s">
        <v>1476</v>
      </c>
      <c r="O10" s="135">
        <v>2</v>
      </c>
      <c r="AA10" s="124">
        <v>1</v>
      </c>
      <c r="AB10" s="124">
        <v>7</v>
      </c>
      <c r="AC10" s="124">
        <v>7</v>
      </c>
      <c r="AZ10" s="124">
        <v>2</v>
      </c>
      <c r="BA10" s="124">
        <f t="shared" si="3"/>
        <v>0</v>
      </c>
      <c r="BB10" s="124">
        <f t="shared" si="4"/>
        <v>0</v>
      </c>
      <c r="BC10" s="124">
        <f t="shared" si="5"/>
        <v>0</v>
      </c>
      <c r="BD10" s="124">
        <f t="shared" si="6"/>
        <v>0</v>
      </c>
      <c r="BE10" s="124">
        <f t="shared" si="7"/>
        <v>0</v>
      </c>
      <c r="CA10" s="135">
        <v>1</v>
      </c>
      <c r="CB10" s="135">
        <v>7</v>
      </c>
    </row>
    <row r="11" spans="1:80">
      <c r="A11" s="195">
        <v>4</v>
      </c>
      <c r="B11" s="196" t="s">
        <v>826</v>
      </c>
      <c r="C11" s="197" t="s">
        <v>827</v>
      </c>
      <c r="D11" s="198" t="s">
        <v>145</v>
      </c>
      <c r="E11" s="199">
        <v>116</v>
      </c>
      <c r="F11" s="349"/>
      <c r="G11" s="200">
        <f t="shared" si="0"/>
        <v>0</v>
      </c>
      <c r="H11" s="201">
        <v>2.4000000000000001E-4</v>
      </c>
      <c r="I11" s="202">
        <f t="shared" si="1"/>
        <v>2.784E-2</v>
      </c>
      <c r="J11" s="201">
        <v>0</v>
      </c>
      <c r="K11" s="202">
        <f t="shared" si="2"/>
        <v>0</v>
      </c>
      <c r="L11" s="194" t="s">
        <v>1476</v>
      </c>
      <c r="O11" s="135">
        <v>2</v>
      </c>
      <c r="AA11" s="124">
        <v>1</v>
      </c>
      <c r="AB11" s="124">
        <v>7</v>
      </c>
      <c r="AC11" s="124">
        <v>7</v>
      </c>
      <c r="AZ11" s="124">
        <v>2</v>
      </c>
      <c r="BA11" s="124">
        <f t="shared" si="3"/>
        <v>0</v>
      </c>
      <c r="BB11" s="124">
        <f t="shared" si="4"/>
        <v>0</v>
      </c>
      <c r="BC11" s="124">
        <f t="shared" si="5"/>
        <v>0</v>
      </c>
      <c r="BD11" s="124">
        <f t="shared" si="6"/>
        <v>0</v>
      </c>
      <c r="BE11" s="124">
        <f t="shared" si="7"/>
        <v>0</v>
      </c>
      <c r="CA11" s="135">
        <v>1</v>
      </c>
      <c r="CB11" s="135">
        <v>7</v>
      </c>
    </row>
    <row r="12" spans="1:80" ht="22.5">
      <c r="A12" s="195">
        <v>5</v>
      </c>
      <c r="B12" s="196" t="s">
        <v>828</v>
      </c>
      <c r="C12" s="197" t="s">
        <v>829</v>
      </c>
      <c r="D12" s="198" t="s">
        <v>155</v>
      </c>
      <c r="E12" s="199">
        <v>150</v>
      </c>
      <c r="F12" s="349"/>
      <c r="G12" s="200">
        <f t="shared" si="0"/>
        <v>0</v>
      </c>
      <c r="H12" s="201">
        <v>7.6000000000000004E-4</v>
      </c>
      <c r="I12" s="202">
        <f t="shared" si="1"/>
        <v>0.114</v>
      </c>
      <c r="J12" s="201">
        <v>0</v>
      </c>
      <c r="K12" s="202">
        <f t="shared" si="2"/>
        <v>0</v>
      </c>
      <c r="L12" s="194" t="s">
        <v>1476</v>
      </c>
      <c r="O12" s="135">
        <v>2</v>
      </c>
      <c r="AA12" s="124">
        <v>1</v>
      </c>
      <c r="AB12" s="124">
        <v>7</v>
      </c>
      <c r="AC12" s="124">
        <v>7</v>
      </c>
      <c r="AZ12" s="124">
        <v>2</v>
      </c>
      <c r="BA12" s="124">
        <f t="shared" si="3"/>
        <v>0</v>
      </c>
      <c r="BB12" s="124">
        <f t="shared" si="4"/>
        <v>0</v>
      </c>
      <c r="BC12" s="124">
        <f t="shared" si="5"/>
        <v>0</v>
      </c>
      <c r="BD12" s="124">
        <f t="shared" si="6"/>
        <v>0</v>
      </c>
      <c r="BE12" s="124">
        <f t="shared" si="7"/>
        <v>0</v>
      </c>
      <c r="CA12" s="135">
        <v>1</v>
      </c>
      <c r="CB12" s="135">
        <v>7</v>
      </c>
    </row>
    <row r="13" spans="1:80">
      <c r="A13" s="195">
        <v>6</v>
      </c>
      <c r="B13" s="196" t="s">
        <v>830</v>
      </c>
      <c r="C13" s="197" t="s">
        <v>831</v>
      </c>
      <c r="D13" s="198" t="s">
        <v>155</v>
      </c>
      <c r="E13" s="199">
        <v>6</v>
      </c>
      <c r="F13" s="349"/>
      <c r="G13" s="200">
        <f t="shared" si="0"/>
        <v>0</v>
      </c>
      <c r="H13" s="201">
        <v>5.8100000000000001E-3</v>
      </c>
      <c r="I13" s="202">
        <f t="shared" si="1"/>
        <v>3.4860000000000002E-2</v>
      </c>
      <c r="J13" s="201">
        <v>0</v>
      </c>
      <c r="K13" s="202">
        <f t="shared" si="2"/>
        <v>0</v>
      </c>
      <c r="L13" s="194" t="s">
        <v>1476</v>
      </c>
      <c r="O13" s="135">
        <v>2</v>
      </c>
      <c r="AA13" s="124">
        <v>1</v>
      </c>
      <c r="AB13" s="124">
        <v>7</v>
      </c>
      <c r="AC13" s="124">
        <v>7</v>
      </c>
      <c r="AZ13" s="124">
        <v>2</v>
      </c>
      <c r="BA13" s="124">
        <f t="shared" si="3"/>
        <v>0</v>
      </c>
      <c r="BB13" s="124">
        <f t="shared" si="4"/>
        <v>0</v>
      </c>
      <c r="BC13" s="124">
        <f t="shared" si="5"/>
        <v>0</v>
      </c>
      <c r="BD13" s="124">
        <f t="shared" si="6"/>
        <v>0</v>
      </c>
      <c r="BE13" s="124">
        <f t="shared" si="7"/>
        <v>0</v>
      </c>
      <c r="CA13" s="135">
        <v>1</v>
      </c>
      <c r="CB13" s="135">
        <v>7</v>
      </c>
    </row>
    <row r="14" spans="1:80">
      <c r="A14" s="195">
        <v>7</v>
      </c>
      <c r="B14" s="196" t="s">
        <v>832</v>
      </c>
      <c r="C14" s="197" t="s">
        <v>833</v>
      </c>
      <c r="D14" s="198" t="s">
        <v>145</v>
      </c>
      <c r="E14" s="199">
        <v>232</v>
      </c>
      <c r="F14" s="349"/>
      <c r="G14" s="200">
        <f t="shared" si="0"/>
        <v>0</v>
      </c>
      <c r="H14" s="201">
        <v>0</v>
      </c>
      <c r="I14" s="202">
        <f t="shared" si="1"/>
        <v>0</v>
      </c>
      <c r="J14" s="201">
        <v>0</v>
      </c>
      <c r="K14" s="202">
        <f t="shared" si="2"/>
        <v>0</v>
      </c>
      <c r="L14" s="194" t="s">
        <v>1476</v>
      </c>
      <c r="O14" s="135">
        <v>2</v>
      </c>
      <c r="AA14" s="124">
        <v>1</v>
      </c>
      <c r="AB14" s="124">
        <v>7</v>
      </c>
      <c r="AC14" s="124">
        <v>7</v>
      </c>
      <c r="AZ14" s="124">
        <v>2</v>
      </c>
      <c r="BA14" s="124">
        <f t="shared" si="3"/>
        <v>0</v>
      </c>
      <c r="BB14" s="124">
        <f t="shared" si="4"/>
        <v>0</v>
      </c>
      <c r="BC14" s="124">
        <f t="shared" si="5"/>
        <v>0</v>
      </c>
      <c r="BD14" s="124">
        <f t="shared" si="6"/>
        <v>0</v>
      </c>
      <c r="BE14" s="124">
        <f t="shared" si="7"/>
        <v>0</v>
      </c>
      <c r="CA14" s="135">
        <v>1</v>
      </c>
      <c r="CB14" s="135">
        <v>7</v>
      </c>
    </row>
    <row r="15" spans="1:80">
      <c r="A15" s="195">
        <v>8</v>
      </c>
      <c r="B15" s="196" t="s">
        <v>834</v>
      </c>
      <c r="C15" s="197" t="s">
        <v>835</v>
      </c>
      <c r="D15" s="198" t="s">
        <v>145</v>
      </c>
      <c r="E15" s="199">
        <v>116</v>
      </c>
      <c r="F15" s="349"/>
      <c r="G15" s="200">
        <f t="shared" si="0"/>
        <v>0</v>
      </c>
      <c r="H15" s="201">
        <v>0</v>
      </c>
      <c r="I15" s="202">
        <f t="shared" si="1"/>
        <v>0</v>
      </c>
      <c r="J15" s="201">
        <v>0</v>
      </c>
      <c r="K15" s="202">
        <f t="shared" si="2"/>
        <v>0</v>
      </c>
      <c r="L15" s="194" t="s">
        <v>1476</v>
      </c>
      <c r="O15" s="135">
        <v>2</v>
      </c>
      <c r="AA15" s="124">
        <v>1</v>
      </c>
      <c r="AB15" s="124">
        <v>7</v>
      </c>
      <c r="AC15" s="124">
        <v>7</v>
      </c>
      <c r="AZ15" s="124">
        <v>2</v>
      </c>
      <c r="BA15" s="124">
        <f t="shared" si="3"/>
        <v>0</v>
      </c>
      <c r="BB15" s="124">
        <f t="shared" si="4"/>
        <v>0</v>
      </c>
      <c r="BC15" s="124">
        <f t="shared" si="5"/>
        <v>0</v>
      </c>
      <c r="BD15" s="124">
        <f t="shared" si="6"/>
        <v>0</v>
      </c>
      <c r="BE15" s="124">
        <f t="shared" si="7"/>
        <v>0</v>
      </c>
      <c r="CA15" s="135">
        <v>1</v>
      </c>
      <c r="CB15" s="135">
        <v>7</v>
      </c>
    </row>
    <row r="16" spans="1:80">
      <c r="A16" s="195">
        <v>9</v>
      </c>
      <c r="B16" s="196" t="s">
        <v>836</v>
      </c>
      <c r="C16" s="197" t="s">
        <v>837</v>
      </c>
      <c r="D16" s="198" t="s">
        <v>155</v>
      </c>
      <c r="E16" s="199">
        <v>48</v>
      </c>
      <c r="F16" s="349"/>
      <c r="G16" s="200">
        <f t="shared" si="0"/>
        <v>0</v>
      </c>
      <c r="H16" s="201">
        <v>0</v>
      </c>
      <c r="I16" s="202">
        <f t="shared" si="1"/>
        <v>0</v>
      </c>
      <c r="J16" s="201">
        <v>0</v>
      </c>
      <c r="K16" s="202">
        <f t="shared" si="2"/>
        <v>0</v>
      </c>
      <c r="L16" s="194" t="s">
        <v>1476</v>
      </c>
      <c r="O16" s="135">
        <v>2</v>
      </c>
      <c r="AA16" s="124">
        <v>1</v>
      </c>
      <c r="AB16" s="124">
        <v>7</v>
      </c>
      <c r="AC16" s="124">
        <v>7</v>
      </c>
      <c r="AZ16" s="124">
        <v>2</v>
      </c>
      <c r="BA16" s="124">
        <f t="shared" si="3"/>
        <v>0</v>
      </c>
      <c r="BB16" s="124">
        <f t="shared" si="4"/>
        <v>0</v>
      </c>
      <c r="BC16" s="124">
        <f t="shared" si="5"/>
        <v>0</v>
      </c>
      <c r="BD16" s="124">
        <f t="shared" si="6"/>
        <v>0</v>
      </c>
      <c r="BE16" s="124">
        <f t="shared" si="7"/>
        <v>0</v>
      </c>
      <c r="CA16" s="135">
        <v>1</v>
      </c>
      <c r="CB16" s="135">
        <v>7</v>
      </c>
    </row>
    <row r="17" spans="1:80" ht="22.5">
      <c r="A17" s="195">
        <v>10</v>
      </c>
      <c r="B17" s="196" t="s">
        <v>838</v>
      </c>
      <c r="C17" s="197" t="s">
        <v>839</v>
      </c>
      <c r="D17" s="198" t="s">
        <v>145</v>
      </c>
      <c r="E17" s="199">
        <v>8</v>
      </c>
      <c r="F17" s="349"/>
      <c r="G17" s="200">
        <f t="shared" si="0"/>
        <v>0</v>
      </c>
      <c r="H17" s="201">
        <v>2.9999999999999997E-4</v>
      </c>
      <c r="I17" s="202">
        <f t="shared" si="1"/>
        <v>2.3999999999999998E-3</v>
      </c>
      <c r="J17" s="201">
        <v>0</v>
      </c>
      <c r="K17" s="202">
        <f t="shared" si="2"/>
        <v>0</v>
      </c>
      <c r="L17" s="194" t="s">
        <v>1476</v>
      </c>
      <c r="O17" s="135">
        <v>2</v>
      </c>
      <c r="AA17" s="124">
        <v>1</v>
      </c>
      <c r="AB17" s="124">
        <v>7</v>
      </c>
      <c r="AC17" s="124">
        <v>7</v>
      </c>
      <c r="AZ17" s="124">
        <v>2</v>
      </c>
      <c r="BA17" s="124">
        <f t="shared" si="3"/>
        <v>0</v>
      </c>
      <c r="BB17" s="124">
        <f t="shared" si="4"/>
        <v>0</v>
      </c>
      <c r="BC17" s="124">
        <f t="shared" si="5"/>
        <v>0</v>
      </c>
      <c r="BD17" s="124">
        <f t="shared" si="6"/>
        <v>0</v>
      </c>
      <c r="BE17" s="124">
        <f t="shared" si="7"/>
        <v>0</v>
      </c>
      <c r="CA17" s="135">
        <v>1</v>
      </c>
      <c r="CB17" s="135">
        <v>7</v>
      </c>
    </row>
    <row r="18" spans="1:80">
      <c r="A18" s="195">
        <v>11</v>
      </c>
      <c r="B18" s="196" t="s">
        <v>840</v>
      </c>
      <c r="C18" s="197" t="s">
        <v>841</v>
      </c>
      <c r="D18" s="198" t="s">
        <v>155</v>
      </c>
      <c r="E18" s="199">
        <v>156</v>
      </c>
      <c r="F18" s="349"/>
      <c r="G18" s="200">
        <f t="shared" si="0"/>
        <v>0</v>
      </c>
      <c r="H18" s="201">
        <v>0</v>
      </c>
      <c r="I18" s="202">
        <f t="shared" si="1"/>
        <v>0</v>
      </c>
      <c r="J18" s="201">
        <v>0</v>
      </c>
      <c r="K18" s="202">
        <f t="shared" si="2"/>
        <v>0</v>
      </c>
      <c r="L18" s="194" t="s">
        <v>1476</v>
      </c>
      <c r="O18" s="135">
        <v>2</v>
      </c>
      <c r="AA18" s="124">
        <v>1</v>
      </c>
      <c r="AB18" s="124">
        <v>7</v>
      </c>
      <c r="AC18" s="124">
        <v>7</v>
      </c>
      <c r="AZ18" s="124">
        <v>2</v>
      </c>
      <c r="BA18" s="124">
        <f t="shared" si="3"/>
        <v>0</v>
      </c>
      <c r="BB18" s="124">
        <f t="shared" si="4"/>
        <v>0</v>
      </c>
      <c r="BC18" s="124">
        <f t="shared" si="5"/>
        <v>0</v>
      </c>
      <c r="BD18" s="124">
        <f t="shared" si="6"/>
        <v>0</v>
      </c>
      <c r="BE18" s="124">
        <f t="shared" si="7"/>
        <v>0</v>
      </c>
      <c r="CA18" s="135">
        <v>1</v>
      </c>
      <c r="CB18" s="135">
        <v>7</v>
      </c>
    </row>
    <row r="19" spans="1:80">
      <c r="A19" s="195">
        <v>12</v>
      </c>
      <c r="B19" s="196" t="s">
        <v>842</v>
      </c>
      <c r="C19" s="197" t="s">
        <v>843</v>
      </c>
      <c r="D19" s="198" t="s">
        <v>129</v>
      </c>
      <c r="E19" s="199">
        <v>1.52</v>
      </c>
      <c r="F19" s="349"/>
      <c r="G19" s="200">
        <f t="shared" si="0"/>
        <v>0</v>
      </c>
      <c r="H19" s="201">
        <v>0</v>
      </c>
      <c r="I19" s="202">
        <f t="shared" si="1"/>
        <v>0</v>
      </c>
      <c r="J19" s="201">
        <v>0</v>
      </c>
      <c r="K19" s="202">
        <f t="shared" si="2"/>
        <v>0</v>
      </c>
      <c r="L19" s="194" t="s">
        <v>1476</v>
      </c>
      <c r="O19" s="135">
        <v>2</v>
      </c>
      <c r="AA19" s="124">
        <v>1</v>
      </c>
      <c r="AB19" s="124">
        <v>7</v>
      </c>
      <c r="AC19" s="124">
        <v>7</v>
      </c>
      <c r="AZ19" s="124">
        <v>2</v>
      </c>
      <c r="BA19" s="124">
        <f t="shared" si="3"/>
        <v>0</v>
      </c>
      <c r="BB19" s="124">
        <f t="shared" si="4"/>
        <v>0</v>
      </c>
      <c r="BC19" s="124">
        <f t="shared" si="5"/>
        <v>0</v>
      </c>
      <c r="BD19" s="124">
        <f t="shared" si="6"/>
        <v>0</v>
      </c>
      <c r="BE19" s="124">
        <f t="shared" si="7"/>
        <v>0</v>
      </c>
      <c r="CA19" s="135">
        <v>1</v>
      </c>
      <c r="CB19" s="135">
        <v>7</v>
      </c>
    </row>
    <row r="20" spans="1:80">
      <c r="A20" s="195">
        <v>13</v>
      </c>
      <c r="B20" s="196" t="s">
        <v>37</v>
      </c>
      <c r="C20" s="197" t="s">
        <v>844</v>
      </c>
      <c r="D20" s="198" t="s">
        <v>845</v>
      </c>
      <c r="E20" s="199">
        <v>58</v>
      </c>
      <c r="F20" s="349"/>
      <c r="G20" s="200">
        <f t="shared" si="0"/>
        <v>0</v>
      </c>
      <c r="H20" s="201">
        <v>0</v>
      </c>
      <c r="I20" s="202">
        <f t="shared" si="1"/>
        <v>0</v>
      </c>
      <c r="J20" s="201"/>
      <c r="K20" s="202">
        <f t="shared" si="2"/>
        <v>0</v>
      </c>
      <c r="L20" s="194" t="s">
        <v>1477</v>
      </c>
      <c r="O20" s="135">
        <v>2</v>
      </c>
      <c r="AA20" s="124">
        <v>12</v>
      </c>
      <c r="AB20" s="124">
        <v>0</v>
      </c>
      <c r="AC20" s="124">
        <v>23</v>
      </c>
      <c r="AZ20" s="124">
        <v>2</v>
      </c>
      <c r="BA20" s="124">
        <f t="shared" si="3"/>
        <v>0</v>
      </c>
      <c r="BB20" s="124">
        <f t="shared" si="4"/>
        <v>0</v>
      </c>
      <c r="BC20" s="124">
        <f t="shared" si="5"/>
        <v>0</v>
      </c>
      <c r="BD20" s="124">
        <f t="shared" si="6"/>
        <v>0</v>
      </c>
      <c r="BE20" s="124">
        <f t="shared" si="7"/>
        <v>0</v>
      </c>
      <c r="CA20" s="135">
        <v>12</v>
      </c>
      <c r="CB20" s="135">
        <v>0</v>
      </c>
    </row>
    <row r="21" spans="1:80">
      <c r="A21" s="195">
        <v>14</v>
      </c>
      <c r="B21" s="196" t="s">
        <v>846</v>
      </c>
      <c r="C21" s="197" t="s">
        <v>847</v>
      </c>
      <c r="D21" s="198" t="s">
        <v>155</v>
      </c>
      <c r="E21" s="199">
        <v>48</v>
      </c>
      <c r="F21" s="349"/>
      <c r="G21" s="200">
        <f t="shared" si="0"/>
        <v>0</v>
      </c>
      <c r="H21" s="201">
        <v>0</v>
      </c>
      <c r="I21" s="202">
        <f t="shared" si="1"/>
        <v>0</v>
      </c>
      <c r="J21" s="201"/>
      <c r="K21" s="202">
        <f t="shared" si="2"/>
        <v>0</v>
      </c>
      <c r="L21" s="194" t="s">
        <v>1477</v>
      </c>
      <c r="O21" s="135">
        <v>2</v>
      </c>
      <c r="AA21" s="124">
        <v>12</v>
      </c>
      <c r="AB21" s="124">
        <v>0</v>
      </c>
      <c r="AC21" s="124">
        <v>31</v>
      </c>
      <c r="AZ21" s="124">
        <v>2</v>
      </c>
      <c r="BA21" s="124">
        <f t="shared" si="3"/>
        <v>0</v>
      </c>
      <c r="BB21" s="124">
        <f t="shared" si="4"/>
        <v>0</v>
      </c>
      <c r="BC21" s="124">
        <f t="shared" si="5"/>
        <v>0</v>
      </c>
      <c r="BD21" s="124">
        <f t="shared" si="6"/>
        <v>0</v>
      </c>
      <c r="BE21" s="124">
        <f t="shared" si="7"/>
        <v>0</v>
      </c>
      <c r="CA21" s="135">
        <v>12</v>
      </c>
      <c r="CB21" s="135">
        <v>0</v>
      </c>
    </row>
    <row r="22" spans="1:80" ht="22.5">
      <c r="A22" s="195">
        <v>15</v>
      </c>
      <c r="B22" s="196" t="s">
        <v>848</v>
      </c>
      <c r="C22" s="197" t="s">
        <v>849</v>
      </c>
      <c r="D22" s="198" t="s">
        <v>155</v>
      </c>
      <c r="E22" s="199">
        <v>48</v>
      </c>
      <c r="F22" s="349"/>
      <c r="G22" s="200">
        <f t="shared" si="0"/>
        <v>0</v>
      </c>
      <c r="H22" s="201">
        <v>0</v>
      </c>
      <c r="I22" s="202">
        <f t="shared" si="1"/>
        <v>0</v>
      </c>
      <c r="J22" s="201"/>
      <c r="K22" s="202">
        <f t="shared" si="2"/>
        <v>0</v>
      </c>
      <c r="L22" s="194" t="s">
        <v>1477</v>
      </c>
      <c r="O22" s="135">
        <v>2</v>
      </c>
      <c r="AA22" s="124">
        <v>12</v>
      </c>
      <c r="AB22" s="124">
        <v>0</v>
      </c>
      <c r="AC22" s="124">
        <v>32</v>
      </c>
      <c r="AZ22" s="124">
        <v>2</v>
      </c>
      <c r="BA22" s="124">
        <f t="shared" si="3"/>
        <v>0</v>
      </c>
      <c r="BB22" s="124">
        <f t="shared" si="4"/>
        <v>0</v>
      </c>
      <c r="BC22" s="124">
        <f t="shared" si="5"/>
        <v>0</v>
      </c>
      <c r="BD22" s="124">
        <f t="shared" si="6"/>
        <v>0</v>
      </c>
      <c r="BE22" s="124">
        <f t="shared" si="7"/>
        <v>0</v>
      </c>
      <c r="CA22" s="135">
        <v>12</v>
      </c>
      <c r="CB22" s="135">
        <v>0</v>
      </c>
    </row>
    <row r="23" spans="1:80">
      <c r="A23" s="195">
        <v>16</v>
      </c>
      <c r="B23" s="196" t="s">
        <v>850</v>
      </c>
      <c r="C23" s="197" t="s">
        <v>851</v>
      </c>
      <c r="D23" s="198" t="s">
        <v>155</v>
      </c>
      <c r="E23" s="199">
        <v>48</v>
      </c>
      <c r="F23" s="349"/>
      <c r="G23" s="200">
        <f t="shared" si="0"/>
        <v>0</v>
      </c>
      <c r="H23" s="201">
        <v>0</v>
      </c>
      <c r="I23" s="202">
        <f t="shared" si="1"/>
        <v>0</v>
      </c>
      <c r="J23" s="201"/>
      <c r="K23" s="202">
        <f t="shared" si="2"/>
        <v>0</v>
      </c>
      <c r="L23" s="194" t="s">
        <v>1477</v>
      </c>
      <c r="O23" s="135">
        <v>2</v>
      </c>
      <c r="AA23" s="124">
        <v>12</v>
      </c>
      <c r="AB23" s="124">
        <v>0</v>
      </c>
      <c r="AC23" s="124">
        <v>33</v>
      </c>
      <c r="AZ23" s="124">
        <v>2</v>
      </c>
      <c r="BA23" s="124">
        <f t="shared" si="3"/>
        <v>0</v>
      </c>
      <c r="BB23" s="124">
        <f t="shared" si="4"/>
        <v>0</v>
      </c>
      <c r="BC23" s="124">
        <f t="shared" si="5"/>
        <v>0</v>
      </c>
      <c r="BD23" s="124">
        <f t="shared" si="6"/>
        <v>0</v>
      </c>
      <c r="BE23" s="124">
        <f t="shared" si="7"/>
        <v>0</v>
      </c>
      <c r="CA23" s="135">
        <v>12</v>
      </c>
      <c r="CB23" s="135">
        <v>0</v>
      </c>
    </row>
    <row r="24" spans="1:80" ht="22.5">
      <c r="A24" s="195">
        <v>17</v>
      </c>
      <c r="B24" s="196" t="s">
        <v>852</v>
      </c>
      <c r="C24" s="197" t="s">
        <v>853</v>
      </c>
      <c r="D24" s="198" t="s">
        <v>524</v>
      </c>
      <c r="E24" s="199">
        <v>50</v>
      </c>
      <c r="F24" s="349"/>
      <c r="G24" s="200">
        <f t="shared" si="0"/>
        <v>0</v>
      </c>
      <c r="H24" s="201">
        <v>0</v>
      </c>
      <c r="I24" s="202">
        <f t="shared" si="1"/>
        <v>0</v>
      </c>
      <c r="J24" s="201"/>
      <c r="K24" s="202">
        <f t="shared" si="2"/>
        <v>0</v>
      </c>
      <c r="L24" s="194" t="s">
        <v>1477</v>
      </c>
      <c r="O24" s="135">
        <v>2</v>
      </c>
      <c r="AA24" s="124">
        <v>12</v>
      </c>
      <c r="AB24" s="124">
        <v>0</v>
      </c>
      <c r="AC24" s="124">
        <v>34</v>
      </c>
      <c r="AZ24" s="124">
        <v>2</v>
      </c>
      <c r="BA24" s="124">
        <f t="shared" si="3"/>
        <v>0</v>
      </c>
      <c r="BB24" s="124">
        <f t="shared" si="4"/>
        <v>0</v>
      </c>
      <c r="BC24" s="124">
        <f t="shared" si="5"/>
        <v>0</v>
      </c>
      <c r="BD24" s="124">
        <f t="shared" si="6"/>
        <v>0</v>
      </c>
      <c r="BE24" s="124">
        <f t="shared" si="7"/>
        <v>0</v>
      </c>
      <c r="CA24" s="135">
        <v>12</v>
      </c>
      <c r="CB24" s="135">
        <v>0</v>
      </c>
    </row>
    <row r="25" spans="1:80">
      <c r="A25" s="195">
        <v>18</v>
      </c>
      <c r="B25" s="196" t="s">
        <v>854</v>
      </c>
      <c r="C25" s="197" t="s">
        <v>855</v>
      </c>
      <c r="D25" s="198" t="s">
        <v>155</v>
      </c>
      <c r="E25" s="199">
        <v>156</v>
      </c>
      <c r="F25" s="349"/>
      <c r="G25" s="200">
        <f t="shared" si="0"/>
        <v>0</v>
      </c>
      <c r="H25" s="201">
        <v>0</v>
      </c>
      <c r="I25" s="202">
        <f t="shared" si="1"/>
        <v>0</v>
      </c>
      <c r="J25" s="201"/>
      <c r="K25" s="202">
        <f t="shared" si="2"/>
        <v>0</v>
      </c>
      <c r="L25" s="194" t="s">
        <v>1477</v>
      </c>
      <c r="O25" s="135">
        <v>2</v>
      </c>
      <c r="AA25" s="124">
        <v>12</v>
      </c>
      <c r="AB25" s="124">
        <v>0</v>
      </c>
      <c r="AC25" s="124">
        <v>59</v>
      </c>
      <c r="AZ25" s="124">
        <v>2</v>
      </c>
      <c r="BA25" s="124">
        <f t="shared" si="3"/>
        <v>0</v>
      </c>
      <c r="BB25" s="124">
        <f t="shared" si="4"/>
        <v>0</v>
      </c>
      <c r="BC25" s="124">
        <f t="shared" si="5"/>
        <v>0</v>
      </c>
      <c r="BD25" s="124">
        <f t="shared" si="6"/>
        <v>0</v>
      </c>
      <c r="BE25" s="124">
        <f t="shared" si="7"/>
        <v>0</v>
      </c>
      <c r="CA25" s="135">
        <v>12</v>
      </c>
      <c r="CB25" s="135">
        <v>0</v>
      </c>
    </row>
    <row r="26" spans="1:80">
      <c r="A26" s="195">
        <v>19</v>
      </c>
      <c r="B26" s="196" t="s">
        <v>856</v>
      </c>
      <c r="C26" s="197" t="s">
        <v>857</v>
      </c>
      <c r="D26" s="198" t="s">
        <v>155</v>
      </c>
      <c r="E26" s="199">
        <v>156</v>
      </c>
      <c r="F26" s="349"/>
      <c r="G26" s="200">
        <f t="shared" si="0"/>
        <v>0</v>
      </c>
      <c r="H26" s="201">
        <v>0</v>
      </c>
      <c r="I26" s="202">
        <f t="shared" si="1"/>
        <v>0</v>
      </c>
      <c r="J26" s="201"/>
      <c r="K26" s="202">
        <f t="shared" si="2"/>
        <v>0</v>
      </c>
      <c r="L26" s="194" t="s">
        <v>1477</v>
      </c>
      <c r="O26" s="135">
        <v>2</v>
      </c>
      <c r="AA26" s="124">
        <v>12</v>
      </c>
      <c r="AB26" s="124">
        <v>0</v>
      </c>
      <c r="AC26" s="124">
        <v>60</v>
      </c>
      <c r="AZ26" s="124">
        <v>2</v>
      </c>
      <c r="BA26" s="124">
        <f t="shared" si="3"/>
        <v>0</v>
      </c>
      <c r="BB26" s="124">
        <f t="shared" si="4"/>
        <v>0</v>
      </c>
      <c r="BC26" s="124">
        <f t="shared" si="5"/>
        <v>0</v>
      </c>
      <c r="BD26" s="124">
        <f t="shared" si="6"/>
        <v>0</v>
      </c>
      <c r="BE26" s="124">
        <f t="shared" si="7"/>
        <v>0</v>
      </c>
      <c r="CA26" s="135">
        <v>12</v>
      </c>
      <c r="CB26" s="135">
        <v>0</v>
      </c>
    </row>
    <row r="27" spans="1:80">
      <c r="A27" s="195">
        <v>20</v>
      </c>
      <c r="B27" s="196" t="s">
        <v>858</v>
      </c>
      <c r="C27" s="197" t="s">
        <v>859</v>
      </c>
      <c r="D27" s="198" t="s">
        <v>155</v>
      </c>
      <c r="E27" s="199">
        <v>80</v>
      </c>
      <c r="F27" s="349"/>
      <c r="G27" s="200">
        <f t="shared" si="0"/>
        <v>0</v>
      </c>
      <c r="H27" s="201">
        <v>0</v>
      </c>
      <c r="I27" s="202">
        <f t="shared" si="1"/>
        <v>0</v>
      </c>
      <c r="J27" s="201"/>
      <c r="K27" s="202">
        <f t="shared" si="2"/>
        <v>0</v>
      </c>
      <c r="L27" s="194" t="s">
        <v>1477</v>
      </c>
      <c r="O27" s="135">
        <v>2</v>
      </c>
      <c r="AA27" s="124">
        <v>12</v>
      </c>
      <c r="AB27" s="124">
        <v>0</v>
      </c>
      <c r="AC27" s="124">
        <v>61</v>
      </c>
      <c r="AZ27" s="124">
        <v>2</v>
      </c>
      <c r="BA27" s="124">
        <f t="shared" si="3"/>
        <v>0</v>
      </c>
      <c r="BB27" s="124">
        <f t="shared" si="4"/>
        <v>0</v>
      </c>
      <c r="BC27" s="124">
        <f t="shared" si="5"/>
        <v>0</v>
      </c>
      <c r="BD27" s="124">
        <f t="shared" si="6"/>
        <v>0</v>
      </c>
      <c r="BE27" s="124">
        <f t="shared" si="7"/>
        <v>0</v>
      </c>
      <c r="CA27" s="135">
        <v>12</v>
      </c>
      <c r="CB27" s="135">
        <v>0</v>
      </c>
    </row>
    <row r="28" spans="1:80">
      <c r="A28" s="195">
        <v>21</v>
      </c>
      <c r="B28" s="196" t="s">
        <v>860</v>
      </c>
      <c r="C28" s="197" t="s">
        <v>861</v>
      </c>
      <c r="D28" s="198" t="s">
        <v>155</v>
      </c>
      <c r="E28" s="199">
        <v>80</v>
      </c>
      <c r="F28" s="349"/>
      <c r="G28" s="200">
        <f t="shared" si="0"/>
        <v>0</v>
      </c>
      <c r="H28" s="201">
        <v>0</v>
      </c>
      <c r="I28" s="202">
        <f t="shared" si="1"/>
        <v>0</v>
      </c>
      <c r="J28" s="201"/>
      <c r="K28" s="202">
        <f t="shared" si="2"/>
        <v>0</v>
      </c>
      <c r="L28" s="194" t="s">
        <v>1477</v>
      </c>
      <c r="O28" s="135">
        <v>2</v>
      </c>
      <c r="AA28" s="124">
        <v>12</v>
      </c>
      <c r="AB28" s="124">
        <v>0</v>
      </c>
      <c r="AC28" s="124">
        <v>62</v>
      </c>
      <c r="AZ28" s="124">
        <v>2</v>
      </c>
      <c r="BA28" s="124">
        <f t="shared" si="3"/>
        <v>0</v>
      </c>
      <c r="BB28" s="124">
        <f t="shared" si="4"/>
        <v>0</v>
      </c>
      <c r="BC28" s="124">
        <f t="shared" si="5"/>
        <v>0</v>
      </c>
      <c r="BD28" s="124">
        <f t="shared" si="6"/>
        <v>0</v>
      </c>
      <c r="BE28" s="124">
        <f t="shared" si="7"/>
        <v>0</v>
      </c>
      <c r="CA28" s="135">
        <v>12</v>
      </c>
      <c r="CB28" s="135">
        <v>0</v>
      </c>
    </row>
    <row r="29" spans="1:80">
      <c r="A29" s="195">
        <v>22</v>
      </c>
      <c r="B29" s="196" t="s">
        <v>862</v>
      </c>
      <c r="C29" s="197" t="s">
        <v>863</v>
      </c>
      <c r="D29" s="198" t="s">
        <v>443</v>
      </c>
      <c r="E29" s="199">
        <v>16</v>
      </c>
      <c r="F29" s="349"/>
      <c r="G29" s="200">
        <f t="shared" si="0"/>
        <v>0</v>
      </c>
      <c r="H29" s="201">
        <v>0</v>
      </c>
      <c r="I29" s="202">
        <f t="shared" si="1"/>
        <v>0</v>
      </c>
      <c r="J29" s="201"/>
      <c r="K29" s="202">
        <f t="shared" si="2"/>
        <v>0</v>
      </c>
      <c r="L29" s="194" t="s">
        <v>1477</v>
      </c>
      <c r="O29" s="135">
        <v>2</v>
      </c>
      <c r="AA29" s="124">
        <v>12</v>
      </c>
      <c r="AB29" s="124">
        <v>0</v>
      </c>
      <c r="AC29" s="124">
        <v>63</v>
      </c>
      <c r="AZ29" s="124">
        <v>2</v>
      </c>
      <c r="BA29" s="124">
        <f t="shared" si="3"/>
        <v>0</v>
      </c>
      <c r="BB29" s="124">
        <f t="shared" si="4"/>
        <v>0</v>
      </c>
      <c r="BC29" s="124">
        <f t="shared" si="5"/>
        <v>0</v>
      </c>
      <c r="BD29" s="124">
        <f t="shared" si="6"/>
        <v>0</v>
      </c>
      <c r="BE29" s="124">
        <f t="shared" si="7"/>
        <v>0</v>
      </c>
      <c r="CA29" s="135">
        <v>12</v>
      </c>
      <c r="CB29" s="135">
        <v>0</v>
      </c>
    </row>
    <row r="30" spans="1:80">
      <c r="A30" s="195">
        <v>23</v>
      </c>
      <c r="B30" s="196" t="s">
        <v>864</v>
      </c>
      <c r="C30" s="197" t="s">
        <v>865</v>
      </c>
      <c r="D30" s="198" t="s">
        <v>0</v>
      </c>
      <c r="E30" s="199">
        <v>2794.9659999999999</v>
      </c>
      <c r="F30" s="349"/>
      <c r="G30" s="200">
        <f t="shared" si="0"/>
        <v>0</v>
      </c>
      <c r="H30" s="201">
        <v>0</v>
      </c>
      <c r="I30" s="202">
        <f t="shared" si="1"/>
        <v>0</v>
      </c>
      <c r="J30" s="201"/>
      <c r="K30" s="202">
        <f t="shared" si="2"/>
        <v>0</v>
      </c>
      <c r="L30" s="194" t="s">
        <v>1476</v>
      </c>
      <c r="O30" s="135">
        <v>2</v>
      </c>
      <c r="AA30" s="124">
        <v>7</v>
      </c>
      <c r="AB30" s="124">
        <v>1002</v>
      </c>
      <c r="AC30" s="124">
        <v>5</v>
      </c>
      <c r="AZ30" s="124">
        <v>2</v>
      </c>
      <c r="BA30" s="124">
        <f t="shared" si="3"/>
        <v>0</v>
      </c>
      <c r="BB30" s="124">
        <f t="shared" si="4"/>
        <v>0</v>
      </c>
      <c r="BC30" s="124">
        <f t="shared" si="5"/>
        <v>0</v>
      </c>
      <c r="BD30" s="124">
        <f t="shared" si="6"/>
        <v>0</v>
      </c>
      <c r="BE30" s="124">
        <f t="shared" si="7"/>
        <v>0</v>
      </c>
      <c r="CA30" s="135">
        <v>7</v>
      </c>
      <c r="CB30" s="135">
        <v>1002</v>
      </c>
    </row>
    <row r="31" spans="1:80">
      <c r="A31" s="203"/>
      <c r="B31" s="204" t="s">
        <v>866</v>
      </c>
      <c r="C31" s="205" t="s">
        <v>867</v>
      </c>
      <c r="D31" s="206"/>
      <c r="E31" s="207"/>
      <c r="F31" s="208"/>
      <c r="G31" s="209">
        <f>SUM(G7:G30)</f>
        <v>0</v>
      </c>
      <c r="H31" s="210"/>
      <c r="I31" s="211">
        <f>SUM(I7:I30)</f>
        <v>0.67806</v>
      </c>
      <c r="J31" s="210"/>
      <c r="K31" s="211">
        <f>SUM(K7:K30)</f>
        <v>-0.91104000000000007</v>
      </c>
      <c r="L31" s="187"/>
      <c r="O31" s="135">
        <v>4</v>
      </c>
      <c r="BA31" s="136">
        <f>SUM(BA7:BA30)</f>
        <v>0</v>
      </c>
      <c r="BB31" s="136">
        <f>SUM(BB7:BB30)</f>
        <v>0</v>
      </c>
      <c r="BC31" s="136">
        <f>SUM(BC7:BC30)</f>
        <v>0</v>
      </c>
      <c r="BD31" s="136">
        <f>SUM(BD7:BD30)</f>
        <v>0</v>
      </c>
      <c r="BE31" s="136">
        <f>SUM(BE7:BE30)</f>
        <v>0</v>
      </c>
    </row>
    <row r="32" spans="1:80">
      <c r="A32" s="133" t="s">
        <v>125</v>
      </c>
      <c r="B32" s="134" t="s">
        <v>796</v>
      </c>
      <c r="C32" s="188" t="s">
        <v>797</v>
      </c>
      <c r="D32" s="189"/>
      <c r="E32" s="190"/>
      <c r="F32" s="190"/>
      <c r="G32" s="191"/>
      <c r="H32" s="192"/>
      <c r="I32" s="193"/>
      <c r="J32" s="192"/>
      <c r="K32" s="193"/>
      <c r="L32" s="194"/>
      <c r="O32" s="135">
        <v>1</v>
      </c>
    </row>
    <row r="33" spans="1:80">
      <c r="A33" s="195">
        <v>24</v>
      </c>
      <c r="B33" s="196" t="s">
        <v>868</v>
      </c>
      <c r="C33" s="197" t="s">
        <v>869</v>
      </c>
      <c r="D33" s="198" t="s">
        <v>145</v>
      </c>
      <c r="E33" s="199">
        <v>60</v>
      </c>
      <c r="F33" s="349"/>
      <c r="G33" s="200">
        <f t="shared" ref="G33:G40" si="8">E33*F33</f>
        <v>0</v>
      </c>
      <c r="H33" s="201">
        <v>4.0000000000000003E-5</v>
      </c>
      <c r="I33" s="202">
        <f t="shared" ref="I33:I40" si="9">E33*H33</f>
        <v>2.4000000000000002E-3</v>
      </c>
      <c r="J33" s="201">
        <v>-4.4999999999999999E-4</v>
      </c>
      <c r="K33" s="202">
        <f t="shared" ref="K33:K40" si="10">E33*J33</f>
        <v>-2.7E-2</v>
      </c>
      <c r="L33" s="194" t="s">
        <v>1476</v>
      </c>
      <c r="O33" s="135">
        <v>2</v>
      </c>
      <c r="AA33" s="124">
        <v>1</v>
      </c>
      <c r="AB33" s="124">
        <v>7</v>
      </c>
      <c r="AC33" s="124">
        <v>7</v>
      </c>
      <c r="AZ33" s="124">
        <v>2</v>
      </c>
      <c r="BA33" s="124">
        <f t="shared" ref="BA33:BA40" si="11">IF(AZ33=1,G33,0)</f>
        <v>0</v>
      </c>
      <c r="BB33" s="124">
        <f t="shared" ref="BB33:BB40" si="12">IF(AZ33=2,G33,0)</f>
        <v>0</v>
      </c>
      <c r="BC33" s="124">
        <f t="shared" ref="BC33:BC40" si="13">IF(AZ33=3,G33,0)</f>
        <v>0</v>
      </c>
      <c r="BD33" s="124">
        <f t="shared" ref="BD33:BD40" si="14">IF(AZ33=4,G33,0)</f>
        <v>0</v>
      </c>
      <c r="BE33" s="124">
        <f t="shared" ref="BE33:BE40" si="15">IF(AZ33=5,G33,0)</f>
        <v>0</v>
      </c>
      <c r="CA33" s="135">
        <v>1</v>
      </c>
      <c r="CB33" s="135">
        <v>7</v>
      </c>
    </row>
    <row r="34" spans="1:80">
      <c r="A34" s="195">
        <v>25</v>
      </c>
      <c r="B34" s="196" t="s">
        <v>870</v>
      </c>
      <c r="C34" s="197" t="s">
        <v>871</v>
      </c>
      <c r="D34" s="198" t="s">
        <v>145</v>
      </c>
      <c r="E34" s="199">
        <v>120</v>
      </c>
      <c r="F34" s="349"/>
      <c r="G34" s="200">
        <f t="shared" si="8"/>
        <v>0</v>
      </c>
      <c r="H34" s="201">
        <v>9.0000000000000006E-5</v>
      </c>
      <c r="I34" s="202">
        <f t="shared" si="9"/>
        <v>1.0800000000000001E-2</v>
      </c>
      <c r="J34" s="201">
        <v>-4.4999999999999999E-4</v>
      </c>
      <c r="K34" s="202">
        <f t="shared" si="10"/>
        <v>-5.3999999999999999E-2</v>
      </c>
      <c r="L34" s="194" t="s">
        <v>1476</v>
      </c>
      <c r="O34" s="135">
        <v>2</v>
      </c>
      <c r="AA34" s="124">
        <v>1</v>
      </c>
      <c r="AB34" s="124">
        <v>7</v>
      </c>
      <c r="AC34" s="124">
        <v>7</v>
      </c>
      <c r="AZ34" s="124">
        <v>2</v>
      </c>
      <c r="BA34" s="124">
        <f t="shared" si="11"/>
        <v>0</v>
      </c>
      <c r="BB34" s="124">
        <f t="shared" si="12"/>
        <v>0</v>
      </c>
      <c r="BC34" s="124">
        <f t="shared" si="13"/>
        <v>0</v>
      </c>
      <c r="BD34" s="124">
        <f t="shared" si="14"/>
        <v>0</v>
      </c>
      <c r="BE34" s="124">
        <f t="shared" si="15"/>
        <v>0</v>
      </c>
      <c r="CA34" s="135">
        <v>1</v>
      </c>
      <c r="CB34" s="135">
        <v>7</v>
      </c>
    </row>
    <row r="35" spans="1:80">
      <c r="A35" s="195">
        <v>26</v>
      </c>
      <c r="B35" s="196" t="s">
        <v>872</v>
      </c>
      <c r="C35" s="197" t="s">
        <v>873</v>
      </c>
      <c r="D35" s="198" t="s">
        <v>145</v>
      </c>
      <c r="E35" s="199">
        <v>116</v>
      </c>
      <c r="F35" s="349"/>
      <c r="G35" s="200">
        <f t="shared" si="8"/>
        <v>0</v>
      </c>
      <c r="H35" s="201">
        <v>3.0000000000000001E-5</v>
      </c>
      <c r="I35" s="202">
        <f t="shared" si="9"/>
        <v>3.48E-3</v>
      </c>
      <c r="J35" s="201">
        <v>0</v>
      </c>
      <c r="K35" s="202">
        <f t="shared" si="10"/>
        <v>0</v>
      </c>
      <c r="L35" s="194" t="s">
        <v>1476</v>
      </c>
      <c r="O35" s="135">
        <v>2</v>
      </c>
      <c r="AA35" s="124">
        <v>1</v>
      </c>
      <c r="AB35" s="124">
        <v>7</v>
      </c>
      <c r="AC35" s="124">
        <v>7</v>
      </c>
      <c r="AZ35" s="124">
        <v>2</v>
      </c>
      <c r="BA35" s="124">
        <f t="shared" si="11"/>
        <v>0</v>
      </c>
      <c r="BB35" s="124">
        <f t="shared" si="12"/>
        <v>0</v>
      </c>
      <c r="BC35" s="124">
        <f t="shared" si="13"/>
        <v>0</v>
      </c>
      <c r="BD35" s="124">
        <f t="shared" si="14"/>
        <v>0</v>
      </c>
      <c r="BE35" s="124">
        <f t="shared" si="15"/>
        <v>0</v>
      </c>
      <c r="CA35" s="135">
        <v>1</v>
      </c>
      <c r="CB35" s="135">
        <v>7</v>
      </c>
    </row>
    <row r="36" spans="1:80">
      <c r="A36" s="195">
        <v>27</v>
      </c>
      <c r="B36" s="196" t="s">
        <v>874</v>
      </c>
      <c r="C36" s="197" t="s">
        <v>875</v>
      </c>
      <c r="D36" s="198" t="s">
        <v>129</v>
      </c>
      <c r="E36" s="199">
        <v>0.65</v>
      </c>
      <c r="F36" s="349"/>
      <c r="G36" s="200">
        <f t="shared" si="8"/>
        <v>0</v>
      </c>
      <c r="H36" s="201">
        <v>0</v>
      </c>
      <c r="I36" s="202">
        <f t="shared" si="9"/>
        <v>0</v>
      </c>
      <c r="J36" s="201">
        <v>0</v>
      </c>
      <c r="K36" s="202">
        <f t="shared" si="10"/>
        <v>0</v>
      </c>
      <c r="L36" s="194" t="s">
        <v>1476</v>
      </c>
      <c r="O36" s="135">
        <v>2</v>
      </c>
      <c r="AA36" s="124">
        <v>1</v>
      </c>
      <c r="AB36" s="124">
        <v>7</v>
      </c>
      <c r="AC36" s="124">
        <v>7</v>
      </c>
      <c r="AZ36" s="124">
        <v>2</v>
      </c>
      <c r="BA36" s="124">
        <f t="shared" si="11"/>
        <v>0</v>
      </c>
      <c r="BB36" s="124">
        <f t="shared" si="12"/>
        <v>0</v>
      </c>
      <c r="BC36" s="124">
        <f t="shared" si="13"/>
        <v>0</v>
      </c>
      <c r="BD36" s="124">
        <f t="shared" si="14"/>
        <v>0</v>
      </c>
      <c r="BE36" s="124">
        <f t="shared" si="15"/>
        <v>0</v>
      </c>
      <c r="CA36" s="135">
        <v>1</v>
      </c>
      <c r="CB36" s="135">
        <v>7</v>
      </c>
    </row>
    <row r="37" spans="1:80">
      <c r="A37" s="195">
        <v>28</v>
      </c>
      <c r="B37" s="196" t="s">
        <v>37</v>
      </c>
      <c r="C37" s="197" t="s">
        <v>876</v>
      </c>
      <c r="D37" s="198" t="s">
        <v>443</v>
      </c>
      <c r="E37" s="199">
        <v>58</v>
      </c>
      <c r="F37" s="349"/>
      <c r="G37" s="200">
        <f t="shared" si="8"/>
        <v>0</v>
      </c>
      <c r="H37" s="201">
        <v>0</v>
      </c>
      <c r="I37" s="202">
        <f t="shared" si="9"/>
        <v>0</v>
      </c>
      <c r="J37" s="201"/>
      <c r="K37" s="202">
        <f t="shared" si="10"/>
        <v>0</v>
      </c>
      <c r="L37" s="194" t="s">
        <v>1477</v>
      </c>
      <c r="O37" s="135">
        <v>2</v>
      </c>
      <c r="AA37" s="124">
        <v>12</v>
      </c>
      <c r="AB37" s="124">
        <v>0</v>
      </c>
      <c r="AC37" s="124">
        <v>12</v>
      </c>
      <c r="AZ37" s="124">
        <v>2</v>
      </c>
      <c r="BA37" s="124">
        <f t="shared" si="11"/>
        <v>0</v>
      </c>
      <c r="BB37" s="124">
        <f t="shared" si="12"/>
        <v>0</v>
      </c>
      <c r="BC37" s="124">
        <f t="shared" si="13"/>
        <v>0</v>
      </c>
      <c r="BD37" s="124">
        <f t="shared" si="14"/>
        <v>0</v>
      </c>
      <c r="BE37" s="124">
        <f t="shared" si="15"/>
        <v>0</v>
      </c>
      <c r="CA37" s="135">
        <v>12</v>
      </c>
      <c r="CB37" s="135">
        <v>0</v>
      </c>
    </row>
    <row r="38" spans="1:80">
      <c r="A38" s="195">
        <v>29</v>
      </c>
      <c r="B38" s="196" t="s">
        <v>846</v>
      </c>
      <c r="C38" s="197" t="s">
        <v>2337</v>
      </c>
      <c r="D38" s="198" t="s">
        <v>443</v>
      </c>
      <c r="E38" s="199">
        <v>12</v>
      </c>
      <c r="F38" s="349"/>
      <c r="G38" s="200">
        <f t="shared" si="8"/>
        <v>0</v>
      </c>
      <c r="H38" s="201">
        <v>0</v>
      </c>
      <c r="I38" s="202">
        <f t="shared" si="9"/>
        <v>0</v>
      </c>
      <c r="J38" s="201"/>
      <c r="K38" s="202">
        <f t="shared" si="10"/>
        <v>0</v>
      </c>
      <c r="L38" s="194" t="s">
        <v>1477</v>
      </c>
      <c r="O38" s="135">
        <v>2</v>
      </c>
      <c r="AA38" s="124">
        <v>12</v>
      </c>
      <c r="AB38" s="124">
        <v>0</v>
      </c>
      <c r="AC38" s="124">
        <v>14</v>
      </c>
      <c r="AZ38" s="124">
        <v>2</v>
      </c>
      <c r="BA38" s="124">
        <f t="shared" si="11"/>
        <v>0</v>
      </c>
      <c r="BB38" s="124">
        <f t="shared" si="12"/>
        <v>0</v>
      </c>
      <c r="BC38" s="124">
        <f t="shared" si="13"/>
        <v>0</v>
      </c>
      <c r="BD38" s="124">
        <f t="shared" si="14"/>
        <v>0</v>
      </c>
      <c r="BE38" s="124">
        <f t="shared" si="15"/>
        <v>0</v>
      </c>
      <c r="CA38" s="135">
        <v>12</v>
      </c>
      <c r="CB38" s="135">
        <v>0</v>
      </c>
    </row>
    <row r="39" spans="1:80">
      <c r="A39" s="195">
        <v>30</v>
      </c>
      <c r="B39" s="196" t="s">
        <v>848</v>
      </c>
      <c r="C39" s="197" t="s">
        <v>877</v>
      </c>
      <c r="D39" s="198" t="s">
        <v>443</v>
      </c>
      <c r="E39" s="199">
        <v>47</v>
      </c>
      <c r="F39" s="349"/>
      <c r="G39" s="200">
        <f t="shared" si="8"/>
        <v>0</v>
      </c>
      <c r="H39" s="201">
        <v>0</v>
      </c>
      <c r="I39" s="202">
        <f t="shared" si="9"/>
        <v>0</v>
      </c>
      <c r="J39" s="201"/>
      <c r="K39" s="202">
        <f t="shared" si="10"/>
        <v>0</v>
      </c>
      <c r="L39" s="194" t="s">
        <v>1477</v>
      </c>
      <c r="O39" s="135">
        <v>2</v>
      </c>
      <c r="AA39" s="124">
        <v>12</v>
      </c>
      <c r="AB39" s="124">
        <v>0</v>
      </c>
      <c r="AC39" s="124">
        <v>66</v>
      </c>
      <c r="AZ39" s="124">
        <v>2</v>
      </c>
      <c r="BA39" s="124">
        <f t="shared" si="11"/>
        <v>0</v>
      </c>
      <c r="BB39" s="124">
        <f t="shared" si="12"/>
        <v>0</v>
      </c>
      <c r="BC39" s="124">
        <f t="shared" si="13"/>
        <v>0</v>
      </c>
      <c r="BD39" s="124">
        <f t="shared" si="14"/>
        <v>0</v>
      </c>
      <c r="BE39" s="124">
        <f t="shared" si="15"/>
        <v>0</v>
      </c>
      <c r="CA39" s="135">
        <v>12</v>
      </c>
      <c r="CB39" s="135">
        <v>0</v>
      </c>
    </row>
    <row r="40" spans="1:80">
      <c r="A40" s="195">
        <v>31</v>
      </c>
      <c r="B40" s="196" t="s">
        <v>878</v>
      </c>
      <c r="C40" s="197" t="s">
        <v>879</v>
      </c>
      <c r="D40" s="198" t="s">
        <v>0</v>
      </c>
      <c r="E40" s="199">
        <v>1447.4235000000001</v>
      </c>
      <c r="F40" s="349"/>
      <c r="G40" s="200">
        <f t="shared" si="8"/>
        <v>0</v>
      </c>
      <c r="H40" s="201">
        <v>0</v>
      </c>
      <c r="I40" s="202">
        <f t="shared" si="9"/>
        <v>0</v>
      </c>
      <c r="J40" s="201"/>
      <c r="K40" s="202">
        <f t="shared" si="10"/>
        <v>0</v>
      </c>
      <c r="L40" s="194" t="s">
        <v>1476</v>
      </c>
      <c r="O40" s="135">
        <v>2</v>
      </c>
      <c r="AA40" s="124">
        <v>7</v>
      </c>
      <c r="AB40" s="124">
        <v>1002</v>
      </c>
      <c r="AC40" s="124">
        <v>5</v>
      </c>
      <c r="AZ40" s="124">
        <v>2</v>
      </c>
      <c r="BA40" s="124">
        <f t="shared" si="11"/>
        <v>0</v>
      </c>
      <c r="BB40" s="124">
        <f t="shared" si="12"/>
        <v>0</v>
      </c>
      <c r="BC40" s="124">
        <f t="shared" si="13"/>
        <v>0</v>
      </c>
      <c r="BD40" s="124">
        <f t="shared" si="14"/>
        <v>0</v>
      </c>
      <c r="BE40" s="124">
        <f t="shared" si="15"/>
        <v>0</v>
      </c>
      <c r="CA40" s="135">
        <v>7</v>
      </c>
      <c r="CB40" s="135">
        <v>1002</v>
      </c>
    </row>
    <row r="41" spans="1:80">
      <c r="A41" s="203"/>
      <c r="B41" s="204" t="s">
        <v>866</v>
      </c>
      <c r="C41" s="205" t="s">
        <v>880</v>
      </c>
      <c r="D41" s="206"/>
      <c r="E41" s="207"/>
      <c r="F41" s="208"/>
      <c r="G41" s="209">
        <f>SUM(G32:G40)</f>
        <v>0</v>
      </c>
      <c r="H41" s="210"/>
      <c r="I41" s="211">
        <f>SUM(I32:I40)</f>
        <v>1.668E-2</v>
      </c>
      <c r="J41" s="210"/>
      <c r="K41" s="211">
        <f>SUM(K32:K40)</f>
        <v>-8.1000000000000003E-2</v>
      </c>
      <c r="L41" s="187"/>
      <c r="O41" s="135">
        <v>4</v>
      </c>
      <c r="BA41" s="136">
        <f>SUM(BA32:BA40)</f>
        <v>0</v>
      </c>
      <c r="BB41" s="136">
        <f>SUM(BB32:BB40)</f>
        <v>0</v>
      </c>
      <c r="BC41" s="136">
        <f>SUM(BC32:BC40)</f>
        <v>0</v>
      </c>
      <c r="BD41" s="136">
        <f>SUM(BD32:BD40)</f>
        <v>0</v>
      </c>
      <c r="BE41" s="136">
        <f>SUM(BE32:BE40)</f>
        <v>0</v>
      </c>
    </row>
    <row r="42" spans="1:80">
      <c r="A42" s="133" t="s">
        <v>125</v>
      </c>
      <c r="B42" s="134" t="s">
        <v>798</v>
      </c>
      <c r="C42" s="188" t="s">
        <v>799</v>
      </c>
      <c r="D42" s="189"/>
      <c r="E42" s="190"/>
      <c r="F42" s="190"/>
      <c r="G42" s="191"/>
      <c r="H42" s="192"/>
      <c r="I42" s="193"/>
      <c r="J42" s="192"/>
      <c r="K42" s="193"/>
      <c r="L42" s="194"/>
      <c r="O42" s="135">
        <v>1</v>
      </c>
    </row>
    <row r="43" spans="1:80">
      <c r="A43" s="195">
        <v>32</v>
      </c>
      <c r="B43" s="196" t="s">
        <v>881</v>
      </c>
      <c r="C43" s="197" t="s">
        <v>882</v>
      </c>
      <c r="D43" s="198" t="s">
        <v>145</v>
      </c>
      <c r="E43" s="199">
        <v>58</v>
      </c>
      <c r="F43" s="349"/>
      <c r="G43" s="200">
        <f t="shared" ref="G43:G64" si="16">E43*F43</f>
        <v>0</v>
      </c>
      <c r="H43" s="201">
        <v>0</v>
      </c>
      <c r="I43" s="202">
        <f t="shared" ref="I43:I64" si="17">E43*H43</f>
        <v>0</v>
      </c>
      <c r="J43" s="201">
        <v>0</v>
      </c>
      <c r="K43" s="202">
        <f t="shared" ref="K43:K64" si="18">E43*J43</f>
        <v>0</v>
      </c>
      <c r="L43" s="194" t="s">
        <v>1476</v>
      </c>
      <c r="O43" s="135">
        <v>2</v>
      </c>
      <c r="AA43" s="124">
        <v>1</v>
      </c>
      <c r="AB43" s="124">
        <v>7</v>
      </c>
      <c r="AC43" s="124">
        <v>7</v>
      </c>
      <c r="AZ43" s="124">
        <v>2</v>
      </c>
      <c r="BA43" s="124">
        <f t="shared" ref="BA43:BA64" si="19">IF(AZ43=1,G43,0)</f>
        <v>0</v>
      </c>
      <c r="BB43" s="124">
        <f t="shared" ref="BB43:BB64" si="20">IF(AZ43=2,G43,0)</f>
        <v>0</v>
      </c>
      <c r="BC43" s="124">
        <f t="shared" ref="BC43:BC64" si="21">IF(AZ43=3,G43,0)</f>
        <v>0</v>
      </c>
      <c r="BD43" s="124">
        <f t="shared" ref="BD43:BD64" si="22">IF(AZ43=4,G43,0)</f>
        <v>0</v>
      </c>
      <c r="BE43" s="124">
        <f t="shared" ref="BE43:BE64" si="23">IF(AZ43=5,G43,0)</f>
        <v>0</v>
      </c>
      <c r="CA43" s="135">
        <v>1</v>
      </c>
      <c r="CB43" s="135">
        <v>7</v>
      </c>
    </row>
    <row r="44" spans="1:80" ht="22.5">
      <c r="A44" s="195">
        <v>33</v>
      </c>
      <c r="B44" s="196" t="s">
        <v>883</v>
      </c>
      <c r="C44" s="197" t="s">
        <v>884</v>
      </c>
      <c r="D44" s="198" t="s">
        <v>145</v>
      </c>
      <c r="E44" s="199">
        <v>60</v>
      </c>
      <c r="F44" s="349"/>
      <c r="G44" s="200">
        <f t="shared" si="16"/>
        <v>0</v>
      </c>
      <c r="H44" s="201">
        <v>8.0000000000000007E-5</v>
      </c>
      <c r="I44" s="202">
        <f t="shared" si="17"/>
        <v>4.8000000000000004E-3</v>
      </c>
      <c r="J44" s="201">
        <v>-2.4930000000000001E-2</v>
      </c>
      <c r="K44" s="202">
        <f t="shared" si="18"/>
        <v>-1.4958</v>
      </c>
      <c r="L44" s="194" t="s">
        <v>1476</v>
      </c>
      <c r="O44" s="135">
        <v>2</v>
      </c>
      <c r="AA44" s="124">
        <v>1</v>
      </c>
      <c r="AB44" s="124">
        <v>7</v>
      </c>
      <c r="AC44" s="124">
        <v>7</v>
      </c>
      <c r="AZ44" s="124">
        <v>2</v>
      </c>
      <c r="BA44" s="124">
        <f t="shared" si="19"/>
        <v>0</v>
      </c>
      <c r="BB44" s="124">
        <f t="shared" si="20"/>
        <v>0</v>
      </c>
      <c r="BC44" s="124">
        <f t="shared" si="21"/>
        <v>0</v>
      </c>
      <c r="BD44" s="124">
        <f t="shared" si="22"/>
        <v>0</v>
      </c>
      <c r="BE44" s="124">
        <f t="shared" si="23"/>
        <v>0</v>
      </c>
      <c r="CA44" s="135">
        <v>1</v>
      </c>
      <c r="CB44" s="135">
        <v>7</v>
      </c>
    </row>
    <row r="45" spans="1:80">
      <c r="A45" s="195">
        <v>34</v>
      </c>
      <c r="B45" s="196" t="s">
        <v>885</v>
      </c>
      <c r="C45" s="197" t="s">
        <v>886</v>
      </c>
      <c r="D45" s="198" t="s">
        <v>129</v>
      </c>
      <c r="E45" s="199">
        <v>2.1</v>
      </c>
      <c r="F45" s="349"/>
      <c r="G45" s="200">
        <f t="shared" si="16"/>
        <v>0</v>
      </c>
      <c r="H45" s="201">
        <v>0</v>
      </c>
      <c r="I45" s="202">
        <f t="shared" si="17"/>
        <v>0</v>
      </c>
      <c r="J45" s="201">
        <v>0</v>
      </c>
      <c r="K45" s="202">
        <f t="shared" si="18"/>
        <v>0</v>
      </c>
      <c r="L45" s="194" t="s">
        <v>1476</v>
      </c>
      <c r="O45" s="135">
        <v>2</v>
      </c>
      <c r="AA45" s="124">
        <v>1</v>
      </c>
      <c r="AB45" s="124">
        <v>7</v>
      </c>
      <c r="AC45" s="124">
        <v>7</v>
      </c>
      <c r="AZ45" s="124">
        <v>2</v>
      </c>
      <c r="BA45" s="124">
        <f t="shared" si="19"/>
        <v>0</v>
      </c>
      <c r="BB45" s="124">
        <f t="shared" si="20"/>
        <v>0</v>
      </c>
      <c r="BC45" s="124">
        <f t="shared" si="21"/>
        <v>0</v>
      </c>
      <c r="BD45" s="124">
        <f t="shared" si="22"/>
        <v>0</v>
      </c>
      <c r="BE45" s="124">
        <f t="shared" si="23"/>
        <v>0</v>
      </c>
      <c r="CA45" s="135">
        <v>1</v>
      </c>
      <c r="CB45" s="135">
        <v>7</v>
      </c>
    </row>
    <row r="46" spans="1:80" ht="22.5">
      <c r="A46" s="195">
        <v>35</v>
      </c>
      <c r="B46" s="196" t="s">
        <v>37</v>
      </c>
      <c r="C46" s="197" t="s">
        <v>887</v>
      </c>
      <c r="D46" s="198" t="s">
        <v>443</v>
      </c>
      <c r="E46" s="199">
        <v>4</v>
      </c>
      <c r="F46" s="349"/>
      <c r="G46" s="200">
        <f t="shared" si="16"/>
        <v>0</v>
      </c>
      <c r="H46" s="201">
        <v>0</v>
      </c>
      <c r="I46" s="202">
        <f t="shared" si="17"/>
        <v>0</v>
      </c>
      <c r="J46" s="201"/>
      <c r="K46" s="202">
        <f t="shared" si="18"/>
        <v>0</v>
      </c>
      <c r="L46" s="194" t="s">
        <v>1477</v>
      </c>
      <c r="O46" s="135">
        <v>2</v>
      </c>
      <c r="AA46" s="124">
        <v>12</v>
      </c>
      <c r="AB46" s="124">
        <v>0</v>
      </c>
      <c r="AC46" s="124">
        <v>1</v>
      </c>
      <c r="AZ46" s="124">
        <v>2</v>
      </c>
      <c r="BA46" s="124">
        <f t="shared" si="19"/>
        <v>0</v>
      </c>
      <c r="BB46" s="124">
        <f t="shared" si="20"/>
        <v>0</v>
      </c>
      <c r="BC46" s="124">
        <f t="shared" si="21"/>
        <v>0</v>
      </c>
      <c r="BD46" s="124">
        <f t="shared" si="22"/>
        <v>0</v>
      </c>
      <c r="BE46" s="124">
        <f t="shared" si="23"/>
        <v>0</v>
      </c>
      <c r="CA46" s="135">
        <v>12</v>
      </c>
      <c r="CB46" s="135">
        <v>0</v>
      </c>
    </row>
    <row r="47" spans="1:80" ht="22.5">
      <c r="A47" s="195">
        <v>36</v>
      </c>
      <c r="B47" s="196" t="s">
        <v>846</v>
      </c>
      <c r="C47" s="197" t="s">
        <v>888</v>
      </c>
      <c r="D47" s="198" t="s">
        <v>443</v>
      </c>
      <c r="E47" s="199">
        <v>3</v>
      </c>
      <c r="F47" s="349"/>
      <c r="G47" s="200">
        <f t="shared" si="16"/>
        <v>0</v>
      </c>
      <c r="H47" s="201">
        <v>0</v>
      </c>
      <c r="I47" s="202">
        <f t="shared" si="17"/>
        <v>0</v>
      </c>
      <c r="J47" s="201"/>
      <c r="K47" s="202">
        <f t="shared" si="18"/>
        <v>0</v>
      </c>
      <c r="L47" s="194" t="s">
        <v>1477</v>
      </c>
      <c r="O47" s="135">
        <v>2</v>
      </c>
      <c r="AA47" s="124">
        <v>12</v>
      </c>
      <c r="AB47" s="124">
        <v>0</v>
      </c>
      <c r="AC47" s="124">
        <v>42</v>
      </c>
      <c r="AZ47" s="124">
        <v>2</v>
      </c>
      <c r="BA47" s="124">
        <f t="shared" si="19"/>
        <v>0</v>
      </c>
      <c r="BB47" s="124">
        <f t="shared" si="20"/>
        <v>0</v>
      </c>
      <c r="BC47" s="124">
        <f t="shared" si="21"/>
        <v>0</v>
      </c>
      <c r="BD47" s="124">
        <f t="shared" si="22"/>
        <v>0</v>
      </c>
      <c r="BE47" s="124">
        <f t="shared" si="23"/>
        <v>0</v>
      </c>
      <c r="CA47" s="135">
        <v>12</v>
      </c>
      <c r="CB47" s="135">
        <v>0</v>
      </c>
    </row>
    <row r="48" spans="1:80" ht="22.5">
      <c r="A48" s="195">
        <v>37</v>
      </c>
      <c r="B48" s="196" t="s">
        <v>848</v>
      </c>
      <c r="C48" s="197" t="s">
        <v>889</v>
      </c>
      <c r="D48" s="198" t="s">
        <v>443</v>
      </c>
      <c r="E48" s="199">
        <v>5</v>
      </c>
      <c r="F48" s="349"/>
      <c r="G48" s="200">
        <f t="shared" si="16"/>
        <v>0</v>
      </c>
      <c r="H48" s="201">
        <v>0</v>
      </c>
      <c r="I48" s="202">
        <f t="shared" si="17"/>
        <v>0</v>
      </c>
      <c r="J48" s="201"/>
      <c r="K48" s="202">
        <f t="shared" si="18"/>
        <v>0</v>
      </c>
      <c r="L48" s="194" t="s">
        <v>1477</v>
      </c>
      <c r="O48" s="135">
        <v>2</v>
      </c>
      <c r="AA48" s="124">
        <v>12</v>
      </c>
      <c r="AB48" s="124">
        <v>0</v>
      </c>
      <c r="AC48" s="124">
        <v>43</v>
      </c>
      <c r="AZ48" s="124">
        <v>2</v>
      </c>
      <c r="BA48" s="124">
        <f t="shared" si="19"/>
        <v>0</v>
      </c>
      <c r="BB48" s="124">
        <f t="shared" si="20"/>
        <v>0</v>
      </c>
      <c r="BC48" s="124">
        <f t="shared" si="21"/>
        <v>0</v>
      </c>
      <c r="BD48" s="124">
        <f t="shared" si="22"/>
        <v>0</v>
      </c>
      <c r="BE48" s="124">
        <f t="shared" si="23"/>
        <v>0</v>
      </c>
      <c r="CA48" s="135">
        <v>12</v>
      </c>
      <c r="CB48" s="135">
        <v>0</v>
      </c>
    </row>
    <row r="49" spans="1:80" ht="22.5">
      <c r="A49" s="195">
        <v>38</v>
      </c>
      <c r="B49" s="196" t="s">
        <v>850</v>
      </c>
      <c r="C49" s="197" t="s">
        <v>890</v>
      </c>
      <c r="D49" s="198" t="s">
        <v>443</v>
      </c>
      <c r="E49" s="199">
        <v>5</v>
      </c>
      <c r="F49" s="349"/>
      <c r="G49" s="200">
        <f t="shared" si="16"/>
        <v>0</v>
      </c>
      <c r="H49" s="201">
        <v>0</v>
      </c>
      <c r="I49" s="202">
        <f t="shared" si="17"/>
        <v>0</v>
      </c>
      <c r="J49" s="201"/>
      <c r="K49" s="202">
        <f t="shared" si="18"/>
        <v>0</v>
      </c>
      <c r="L49" s="194" t="s">
        <v>1477</v>
      </c>
      <c r="O49" s="135">
        <v>2</v>
      </c>
      <c r="AA49" s="124">
        <v>12</v>
      </c>
      <c r="AB49" s="124">
        <v>0</v>
      </c>
      <c r="AC49" s="124">
        <v>44</v>
      </c>
      <c r="AZ49" s="124">
        <v>2</v>
      </c>
      <c r="BA49" s="124">
        <f t="shared" si="19"/>
        <v>0</v>
      </c>
      <c r="BB49" s="124">
        <f t="shared" si="20"/>
        <v>0</v>
      </c>
      <c r="BC49" s="124">
        <f t="shared" si="21"/>
        <v>0</v>
      </c>
      <c r="BD49" s="124">
        <f t="shared" si="22"/>
        <v>0</v>
      </c>
      <c r="BE49" s="124">
        <f t="shared" si="23"/>
        <v>0</v>
      </c>
      <c r="CA49" s="135">
        <v>12</v>
      </c>
      <c r="CB49" s="135">
        <v>0</v>
      </c>
    </row>
    <row r="50" spans="1:80" ht="22.5">
      <c r="A50" s="195">
        <v>39</v>
      </c>
      <c r="B50" s="196" t="s">
        <v>852</v>
      </c>
      <c r="C50" s="197" t="s">
        <v>891</v>
      </c>
      <c r="D50" s="198" t="s">
        <v>443</v>
      </c>
      <c r="E50" s="199">
        <v>3</v>
      </c>
      <c r="F50" s="349"/>
      <c r="G50" s="200">
        <f t="shared" si="16"/>
        <v>0</v>
      </c>
      <c r="H50" s="201">
        <v>0</v>
      </c>
      <c r="I50" s="202">
        <f t="shared" si="17"/>
        <v>0</v>
      </c>
      <c r="J50" s="201"/>
      <c r="K50" s="202">
        <f t="shared" si="18"/>
        <v>0</v>
      </c>
      <c r="L50" s="194" t="s">
        <v>1477</v>
      </c>
      <c r="O50" s="135">
        <v>2</v>
      </c>
      <c r="AA50" s="124">
        <v>12</v>
      </c>
      <c r="AB50" s="124">
        <v>0</v>
      </c>
      <c r="AC50" s="124">
        <v>45</v>
      </c>
      <c r="AZ50" s="124">
        <v>2</v>
      </c>
      <c r="BA50" s="124">
        <f t="shared" si="19"/>
        <v>0</v>
      </c>
      <c r="BB50" s="124">
        <f t="shared" si="20"/>
        <v>0</v>
      </c>
      <c r="BC50" s="124">
        <f t="shared" si="21"/>
        <v>0</v>
      </c>
      <c r="BD50" s="124">
        <f t="shared" si="22"/>
        <v>0</v>
      </c>
      <c r="BE50" s="124">
        <f t="shared" si="23"/>
        <v>0</v>
      </c>
      <c r="CA50" s="135">
        <v>12</v>
      </c>
      <c r="CB50" s="135">
        <v>0</v>
      </c>
    </row>
    <row r="51" spans="1:80" ht="22.5">
      <c r="A51" s="195">
        <v>40</v>
      </c>
      <c r="B51" s="196" t="s">
        <v>854</v>
      </c>
      <c r="C51" s="197" t="s">
        <v>892</v>
      </c>
      <c r="D51" s="198" t="s">
        <v>443</v>
      </c>
      <c r="E51" s="199">
        <v>2</v>
      </c>
      <c r="F51" s="349"/>
      <c r="G51" s="200">
        <f t="shared" si="16"/>
        <v>0</v>
      </c>
      <c r="H51" s="201">
        <v>0</v>
      </c>
      <c r="I51" s="202">
        <f t="shared" si="17"/>
        <v>0</v>
      </c>
      <c r="J51" s="201"/>
      <c r="K51" s="202">
        <f t="shared" si="18"/>
        <v>0</v>
      </c>
      <c r="L51" s="194" t="s">
        <v>1477</v>
      </c>
      <c r="O51" s="135">
        <v>2</v>
      </c>
      <c r="AA51" s="124">
        <v>12</v>
      </c>
      <c r="AB51" s="124">
        <v>0</v>
      </c>
      <c r="AC51" s="124">
        <v>46</v>
      </c>
      <c r="AZ51" s="124">
        <v>2</v>
      </c>
      <c r="BA51" s="124">
        <f t="shared" si="19"/>
        <v>0</v>
      </c>
      <c r="BB51" s="124">
        <f t="shared" si="20"/>
        <v>0</v>
      </c>
      <c r="BC51" s="124">
        <f t="shared" si="21"/>
        <v>0</v>
      </c>
      <c r="BD51" s="124">
        <f t="shared" si="22"/>
        <v>0</v>
      </c>
      <c r="BE51" s="124">
        <f t="shared" si="23"/>
        <v>0</v>
      </c>
      <c r="CA51" s="135">
        <v>12</v>
      </c>
      <c r="CB51" s="135">
        <v>0</v>
      </c>
    </row>
    <row r="52" spans="1:80" ht="22.5">
      <c r="A52" s="195">
        <v>41</v>
      </c>
      <c r="B52" s="196" t="s">
        <v>856</v>
      </c>
      <c r="C52" s="197" t="s">
        <v>893</v>
      </c>
      <c r="D52" s="198" t="s">
        <v>443</v>
      </c>
      <c r="E52" s="199">
        <v>2</v>
      </c>
      <c r="F52" s="349"/>
      <c r="G52" s="200">
        <f t="shared" si="16"/>
        <v>0</v>
      </c>
      <c r="H52" s="201">
        <v>0</v>
      </c>
      <c r="I52" s="202">
        <f t="shared" si="17"/>
        <v>0</v>
      </c>
      <c r="J52" s="201"/>
      <c r="K52" s="202">
        <f t="shared" si="18"/>
        <v>0</v>
      </c>
      <c r="L52" s="194" t="s">
        <v>1477</v>
      </c>
      <c r="O52" s="135">
        <v>2</v>
      </c>
      <c r="AA52" s="124">
        <v>12</v>
      </c>
      <c r="AB52" s="124">
        <v>0</v>
      </c>
      <c r="AC52" s="124">
        <v>47</v>
      </c>
      <c r="AZ52" s="124">
        <v>2</v>
      </c>
      <c r="BA52" s="124">
        <f t="shared" si="19"/>
        <v>0</v>
      </c>
      <c r="BB52" s="124">
        <f t="shared" si="20"/>
        <v>0</v>
      </c>
      <c r="BC52" s="124">
        <f t="shared" si="21"/>
        <v>0</v>
      </c>
      <c r="BD52" s="124">
        <f t="shared" si="22"/>
        <v>0</v>
      </c>
      <c r="BE52" s="124">
        <f t="shared" si="23"/>
        <v>0</v>
      </c>
      <c r="CA52" s="135">
        <v>12</v>
      </c>
      <c r="CB52" s="135">
        <v>0</v>
      </c>
    </row>
    <row r="53" spans="1:80" ht="22.5">
      <c r="A53" s="195">
        <v>42</v>
      </c>
      <c r="B53" s="196" t="s">
        <v>858</v>
      </c>
      <c r="C53" s="197" t="s">
        <v>894</v>
      </c>
      <c r="D53" s="198" t="s">
        <v>443</v>
      </c>
      <c r="E53" s="199">
        <v>2</v>
      </c>
      <c r="F53" s="349"/>
      <c r="G53" s="200">
        <f t="shared" si="16"/>
        <v>0</v>
      </c>
      <c r="H53" s="201">
        <v>0</v>
      </c>
      <c r="I53" s="202">
        <f t="shared" si="17"/>
        <v>0</v>
      </c>
      <c r="J53" s="201"/>
      <c r="K53" s="202">
        <f t="shared" si="18"/>
        <v>0</v>
      </c>
      <c r="L53" s="194" t="s">
        <v>1477</v>
      </c>
      <c r="O53" s="135">
        <v>2</v>
      </c>
      <c r="AA53" s="124">
        <v>12</v>
      </c>
      <c r="AB53" s="124">
        <v>0</v>
      </c>
      <c r="AC53" s="124">
        <v>48</v>
      </c>
      <c r="AZ53" s="124">
        <v>2</v>
      </c>
      <c r="BA53" s="124">
        <f t="shared" si="19"/>
        <v>0</v>
      </c>
      <c r="BB53" s="124">
        <f t="shared" si="20"/>
        <v>0</v>
      </c>
      <c r="BC53" s="124">
        <f t="shared" si="21"/>
        <v>0</v>
      </c>
      <c r="BD53" s="124">
        <f t="shared" si="22"/>
        <v>0</v>
      </c>
      <c r="BE53" s="124">
        <f t="shared" si="23"/>
        <v>0</v>
      </c>
      <c r="CA53" s="135">
        <v>12</v>
      </c>
      <c r="CB53" s="135">
        <v>0</v>
      </c>
    </row>
    <row r="54" spans="1:80" ht="22.5">
      <c r="A54" s="195">
        <v>43</v>
      </c>
      <c r="B54" s="196" t="s">
        <v>860</v>
      </c>
      <c r="C54" s="197" t="s">
        <v>895</v>
      </c>
      <c r="D54" s="198" t="s">
        <v>443</v>
      </c>
      <c r="E54" s="199">
        <v>1</v>
      </c>
      <c r="F54" s="349"/>
      <c r="G54" s="200">
        <f t="shared" si="16"/>
        <v>0</v>
      </c>
      <c r="H54" s="201">
        <v>0</v>
      </c>
      <c r="I54" s="202">
        <f t="shared" si="17"/>
        <v>0</v>
      </c>
      <c r="J54" s="201"/>
      <c r="K54" s="202">
        <f t="shared" si="18"/>
        <v>0</v>
      </c>
      <c r="L54" s="194" t="s">
        <v>1477</v>
      </c>
      <c r="O54" s="135">
        <v>2</v>
      </c>
      <c r="AA54" s="124">
        <v>12</v>
      </c>
      <c r="AB54" s="124">
        <v>0</v>
      </c>
      <c r="AC54" s="124">
        <v>49</v>
      </c>
      <c r="AZ54" s="124">
        <v>2</v>
      </c>
      <c r="BA54" s="124">
        <f t="shared" si="19"/>
        <v>0</v>
      </c>
      <c r="BB54" s="124">
        <f t="shared" si="20"/>
        <v>0</v>
      </c>
      <c r="BC54" s="124">
        <f t="shared" si="21"/>
        <v>0</v>
      </c>
      <c r="BD54" s="124">
        <f t="shared" si="22"/>
        <v>0</v>
      </c>
      <c r="BE54" s="124">
        <f t="shared" si="23"/>
        <v>0</v>
      </c>
      <c r="CA54" s="135">
        <v>12</v>
      </c>
      <c r="CB54" s="135">
        <v>0</v>
      </c>
    </row>
    <row r="55" spans="1:80" ht="22.5">
      <c r="A55" s="195">
        <v>44</v>
      </c>
      <c r="B55" s="196" t="s">
        <v>785</v>
      </c>
      <c r="C55" s="197" t="s">
        <v>896</v>
      </c>
      <c r="D55" s="198" t="s">
        <v>443</v>
      </c>
      <c r="E55" s="199">
        <v>10</v>
      </c>
      <c r="F55" s="349"/>
      <c r="G55" s="200">
        <f t="shared" si="16"/>
        <v>0</v>
      </c>
      <c r="H55" s="201">
        <v>0</v>
      </c>
      <c r="I55" s="202">
        <f t="shared" si="17"/>
        <v>0</v>
      </c>
      <c r="J55" s="201"/>
      <c r="K55" s="202">
        <f t="shared" si="18"/>
        <v>0</v>
      </c>
      <c r="L55" s="194" t="s">
        <v>1477</v>
      </c>
      <c r="O55" s="135">
        <v>2</v>
      </c>
      <c r="AA55" s="124">
        <v>12</v>
      </c>
      <c r="AB55" s="124">
        <v>0</v>
      </c>
      <c r="AC55" s="124">
        <v>50</v>
      </c>
      <c r="AZ55" s="124">
        <v>2</v>
      </c>
      <c r="BA55" s="124">
        <f t="shared" si="19"/>
        <v>0</v>
      </c>
      <c r="BB55" s="124">
        <f t="shared" si="20"/>
        <v>0</v>
      </c>
      <c r="BC55" s="124">
        <f t="shared" si="21"/>
        <v>0</v>
      </c>
      <c r="BD55" s="124">
        <f t="shared" si="22"/>
        <v>0</v>
      </c>
      <c r="BE55" s="124">
        <f t="shared" si="23"/>
        <v>0</v>
      </c>
      <c r="CA55" s="135">
        <v>12</v>
      </c>
      <c r="CB55" s="135">
        <v>0</v>
      </c>
    </row>
    <row r="56" spans="1:80" ht="22.5">
      <c r="A56" s="195">
        <v>45</v>
      </c>
      <c r="B56" s="196" t="s">
        <v>897</v>
      </c>
      <c r="C56" s="197" t="s">
        <v>898</v>
      </c>
      <c r="D56" s="198" t="s">
        <v>443</v>
      </c>
      <c r="E56" s="199">
        <v>10</v>
      </c>
      <c r="F56" s="349"/>
      <c r="G56" s="200">
        <f t="shared" si="16"/>
        <v>0</v>
      </c>
      <c r="H56" s="201">
        <v>0</v>
      </c>
      <c r="I56" s="202">
        <f t="shared" si="17"/>
        <v>0</v>
      </c>
      <c r="J56" s="201"/>
      <c r="K56" s="202">
        <f t="shared" si="18"/>
        <v>0</v>
      </c>
      <c r="L56" s="194" t="s">
        <v>1477</v>
      </c>
      <c r="O56" s="135">
        <v>2</v>
      </c>
      <c r="AA56" s="124">
        <v>12</v>
      </c>
      <c r="AB56" s="124">
        <v>0</v>
      </c>
      <c r="AC56" s="124">
        <v>51</v>
      </c>
      <c r="AZ56" s="124">
        <v>2</v>
      </c>
      <c r="BA56" s="124">
        <f t="shared" si="19"/>
        <v>0</v>
      </c>
      <c r="BB56" s="124">
        <f t="shared" si="20"/>
        <v>0</v>
      </c>
      <c r="BC56" s="124">
        <f t="shared" si="21"/>
        <v>0</v>
      </c>
      <c r="BD56" s="124">
        <f t="shared" si="22"/>
        <v>0</v>
      </c>
      <c r="BE56" s="124">
        <f t="shared" si="23"/>
        <v>0</v>
      </c>
      <c r="CA56" s="135">
        <v>12</v>
      </c>
      <c r="CB56" s="135">
        <v>0</v>
      </c>
    </row>
    <row r="57" spans="1:80" ht="22.5">
      <c r="A57" s="195">
        <v>46</v>
      </c>
      <c r="B57" s="196" t="s">
        <v>899</v>
      </c>
      <c r="C57" s="197" t="s">
        <v>900</v>
      </c>
      <c r="D57" s="198" t="s">
        <v>443</v>
      </c>
      <c r="E57" s="199">
        <v>5</v>
      </c>
      <c r="F57" s="349"/>
      <c r="G57" s="200">
        <f t="shared" si="16"/>
        <v>0</v>
      </c>
      <c r="H57" s="201">
        <v>0</v>
      </c>
      <c r="I57" s="202">
        <f t="shared" si="17"/>
        <v>0</v>
      </c>
      <c r="J57" s="201"/>
      <c r="K57" s="202">
        <f t="shared" si="18"/>
        <v>0</v>
      </c>
      <c r="L57" s="194" t="s">
        <v>1477</v>
      </c>
      <c r="O57" s="135">
        <v>2</v>
      </c>
      <c r="AA57" s="124">
        <v>12</v>
      </c>
      <c r="AB57" s="124">
        <v>0</v>
      </c>
      <c r="AC57" s="124">
        <v>52</v>
      </c>
      <c r="AZ57" s="124">
        <v>2</v>
      </c>
      <c r="BA57" s="124">
        <f t="shared" si="19"/>
        <v>0</v>
      </c>
      <c r="BB57" s="124">
        <f t="shared" si="20"/>
        <v>0</v>
      </c>
      <c r="BC57" s="124">
        <f t="shared" si="21"/>
        <v>0</v>
      </c>
      <c r="BD57" s="124">
        <f t="shared" si="22"/>
        <v>0</v>
      </c>
      <c r="BE57" s="124">
        <f t="shared" si="23"/>
        <v>0</v>
      </c>
      <c r="CA57" s="135">
        <v>12</v>
      </c>
      <c r="CB57" s="135">
        <v>0</v>
      </c>
    </row>
    <row r="58" spans="1:80" ht="22.5">
      <c r="A58" s="195">
        <v>47</v>
      </c>
      <c r="B58" s="196" t="s">
        <v>901</v>
      </c>
      <c r="C58" s="197" t="s">
        <v>902</v>
      </c>
      <c r="D58" s="198" t="s">
        <v>443</v>
      </c>
      <c r="E58" s="199">
        <v>1</v>
      </c>
      <c r="F58" s="349"/>
      <c r="G58" s="200">
        <f t="shared" si="16"/>
        <v>0</v>
      </c>
      <c r="H58" s="201">
        <v>0</v>
      </c>
      <c r="I58" s="202">
        <f t="shared" si="17"/>
        <v>0</v>
      </c>
      <c r="J58" s="201"/>
      <c r="K58" s="202">
        <f t="shared" si="18"/>
        <v>0</v>
      </c>
      <c r="L58" s="194" t="s">
        <v>1477</v>
      </c>
      <c r="O58" s="135">
        <v>2</v>
      </c>
      <c r="AA58" s="124">
        <v>12</v>
      </c>
      <c r="AB58" s="124">
        <v>0</v>
      </c>
      <c r="AC58" s="124">
        <v>53</v>
      </c>
      <c r="AZ58" s="124">
        <v>2</v>
      </c>
      <c r="BA58" s="124">
        <f t="shared" si="19"/>
        <v>0</v>
      </c>
      <c r="BB58" s="124">
        <f t="shared" si="20"/>
        <v>0</v>
      </c>
      <c r="BC58" s="124">
        <f t="shared" si="21"/>
        <v>0</v>
      </c>
      <c r="BD58" s="124">
        <f t="shared" si="22"/>
        <v>0</v>
      </c>
      <c r="BE58" s="124">
        <f t="shared" si="23"/>
        <v>0</v>
      </c>
      <c r="CA58" s="135">
        <v>12</v>
      </c>
      <c r="CB58" s="135">
        <v>0</v>
      </c>
    </row>
    <row r="59" spans="1:80" ht="22.5">
      <c r="A59" s="195">
        <v>48</v>
      </c>
      <c r="B59" s="196" t="s">
        <v>903</v>
      </c>
      <c r="C59" s="197" t="s">
        <v>904</v>
      </c>
      <c r="D59" s="198" t="s">
        <v>443</v>
      </c>
      <c r="E59" s="199">
        <v>1</v>
      </c>
      <c r="F59" s="349"/>
      <c r="G59" s="200">
        <f t="shared" si="16"/>
        <v>0</v>
      </c>
      <c r="H59" s="201">
        <v>0</v>
      </c>
      <c r="I59" s="202">
        <f t="shared" si="17"/>
        <v>0</v>
      </c>
      <c r="J59" s="201"/>
      <c r="K59" s="202">
        <f t="shared" si="18"/>
        <v>0</v>
      </c>
      <c r="L59" s="194" t="s">
        <v>1477</v>
      </c>
      <c r="O59" s="135">
        <v>2</v>
      </c>
      <c r="AA59" s="124">
        <v>12</v>
      </c>
      <c r="AB59" s="124">
        <v>0</v>
      </c>
      <c r="AC59" s="124">
        <v>54</v>
      </c>
      <c r="AZ59" s="124">
        <v>2</v>
      </c>
      <c r="BA59" s="124">
        <f t="shared" si="19"/>
        <v>0</v>
      </c>
      <c r="BB59" s="124">
        <f t="shared" si="20"/>
        <v>0</v>
      </c>
      <c r="BC59" s="124">
        <f t="shared" si="21"/>
        <v>0</v>
      </c>
      <c r="BD59" s="124">
        <f t="shared" si="22"/>
        <v>0</v>
      </c>
      <c r="BE59" s="124">
        <f t="shared" si="23"/>
        <v>0</v>
      </c>
      <c r="CA59" s="135">
        <v>12</v>
      </c>
      <c r="CB59" s="135">
        <v>0</v>
      </c>
    </row>
    <row r="60" spans="1:80" ht="22.5">
      <c r="A60" s="195">
        <v>49</v>
      </c>
      <c r="B60" s="196" t="s">
        <v>905</v>
      </c>
      <c r="C60" s="197" t="s">
        <v>906</v>
      </c>
      <c r="D60" s="198" t="s">
        <v>443</v>
      </c>
      <c r="E60" s="199">
        <v>2</v>
      </c>
      <c r="F60" s="349"/>
      <c r="G60" s="200">
        <f t="shared" si="16"/>
        <v>0</v>
      </c>
      <c r="H60" s="201">
        <v>0</v>
      </c>
      <c r="I60" s="202">
        <f t="shared" si="17"/>
        <v>0</v>
      </c>
      <c r="J60" s="201"/>
      <c r="K60" s="202">
        <f t="shared" si="18"/>
        <v>0</v>
      </c>
      <c r="L60" s="194" t="s">
        <v>1477</v>
      </c>
      <c r="O60" s="135">
        <v>2</v>
      </c>
      <c r="AA60" s="124">
        <v>12</v>
      </c>
      <c r="AB60" s="124">
        <v>0</v>
      </c>
      <c r="AC60" s="124">
        <v>55</v>
      </c>
      <c r="AZ60" s="124">
        <v>2</v>
      </c>
      <c r="BA60" s="124">
        <f t="shared" si="19"/>
        <v>0</v>
      </c>
      <c r="BB60" s="124">
        <f t="shared" si="20"/>
        <v>0</v>
      </c>
      <c r="BC60" s="124">
        <f t="shared" si="21"/>
        <v>0</v>
      </c>
      <c r="BD60" s="124">
        <f t="shared" si="22"/>
        <v>0</v>
      </c>
      <c r="BE60" s="124">
        <f t="shared" si="23"/>
        <v>0</v>
      </c>
      <c r="CA60" s="135">
        <v>12</v>
      </c>
      <c r="CB60" s="135">
        <v>0</v>
      </c>
    </row>
    <row r="61" spans="1:80" ht="22.5">
      <c r="A61" s="195">
        <v>50</v>
      </c>
      <c r="B61" s="196" t="s">
        <v>907</v>
      </c>
      <c r="C61" s="197" t="s">
        <v>908</v>
      </c>
      <c r="D61" s="198" t="s">
        <v>443</v>
      </c>
      <c r="E61" s="199">
        <v>1</v>
      </c>
      <c r="F61" s="349"/>
      <c r="G61" s="200">
        <f t="shared" si="16"/>
        <v>0</v>
      </c>
      <c r="H61" s="201">
        <v>0</v>
      </c>
      <c r="I61" s="202">
        <f t="shared" si="17"/>
        <v>0</v>
      </c>
      <c r="J61" s="201"/>
      <c r="K61" s="202">
        <f t="shared" si="18"/>
        <v>0</v>
      </c>
      <c r="L61" s="194" t="s">
        <v>1477</v>
      </c>
      <c r="O61" s="135">
        <v>2</v>
      </c>
      <c r="AA61" s="124">
        <v>12</v>
      </c>
      <c r="AB61" s="124">
        <v>0</v>
      </c>
      <c r="AC61" s="124">
        <v>56</v>
      </c>
      <c r="AZ61" s="124">
        <v>2</v>
      </c>
      <c r="BA61" s="124">
        <f t="shared" si="19"/>
        <v>0</v>
      </c>
      <c r="BB61" s="124">
        <f t="shared" si="20"/>
        <v>0</v>
      </c>
      <c r="BC61" s="124">
        <f t="shared" si="21"/>
        <v>0</v>
      </c>
      <c r="BD61" s="124">
        <f t="shared" si="22"/>
        <v>0</v>
      </c>
      <c r="BE61" s="124">
        <f t="shared" si="23"/>
        <v>0</v>
      </c>
      <c r="CA61" s="135">
        <v>12</v>
      </c>
      <c r="CB61" s="135">
        <v>0</v>
      </c>
    </row>
    <row r="62" spans="1:80" ht="22.5">
      <c r="A62" s="195">
        <v>51</v>
      </c>
      <c r="B62" s="196" t="s">
        <v>909</v>
      </c>
      <c r="C62" s="197" t="s">
        <v>910</v>
      </c>
      <c r="D62" s="198" t="s">
        <v>443</v>
      </c>
      <c r="E62" s="199">
        <v>1</v>
      </c>
      <c r="F62" s="349"/>
      <c r="G62" s="200">
        <f t="shared" si="16"/>
        <v>0</v>
      </c>
      <c r="H62" s="201">
        <v>0</v>
      </c>
      <c r="I62" s="202">
        <f t="shared" si="17"/>
        <v>0</v>
      </c>
      <c r="J62" s="201"/>
      <c r="K62" s="202">
        <f t="shared" si="18"/>
        <v>0</v>
      </c>
      <c r="L62" s="194" t="s">
        <v>1477</v>
      </c>
      <c r="O62" s="135">
        <v>2</v>
      </c>
      <c r="AA62" s="124">
        <v>12</v>
      </c>
      <c r="AB62" s="124">
        <v>0</v>
      </c>
      <c r="AC62" s="124">
        <v>57</v>
      </c>
      <c r="AZ62" s="124">
        <v>2</v>
      </c>
      <c r="BA62" s="124">
        <f t="shared" si="19"/>
        <v>0</v>
      </c>
      <c r="BB62" s="124">
        <f t="shared" si="20"/>
        <v>0</v>
      </c>
      <c r="BC62" s="124">
        <f t="shared" si="21"/>
        <v>0</v>
      </c>
      <c r="BD62" s="124">
        <f t="shared" si="22"/>
        <v>0</v>
      </c>
      <c r="BE62" s="124">
        <f t="shared" si="23"/>
        <v>0</v>
      </c>
      <c r="CA62" s="135">
        <v>12</v>
      </c>
      <c r="CB62" s="135">
        <v>0</v>
      </c>
    </row>
    <row r="63" spans="1:80">
      <c r="A63" s="195">
        <v>52</v>
      </c>
      <c r="B63" s="196" t="s">
        <v>911</v>
      </c>
      <c r="C63" s="197" t="s">
        <v>912</v>
      </c>
      <c r="D63" s="198" t="s">
        <v>443</v>
      </c>
      <c r="E63" s="199">
        <v>58</v>
      </c>
      <c r="F63" s="349"/>
      <c r="G63" s="200">
        <f t="shared" si="16"/>
        <v>0</v>
      </c>
      <c r="H63" s="201">
        <v>0</v>
      </c>
      <c r="I63" s="202">
        <f t="shared" si="17"/>
        <v>0</v>
      </c>
      <c r="J63" s="201"/>
      <c r="K63" s="202">
        <f t="shared" si="18"/>
        <v>0</v>
      </c>
      <c r="L63" s="194" t="s">
        <v>1477</v>
      </c>
      <c r="O63" s="135">
        <v>2</v>
      </c>
      <c r="AA63" s="124">
        <v>12</v>
      </c>
      <c r="AB63" s="124">
        <v>0</v>
      </c>
      <c r="AC63" s="124">
        <v>7</v>
      </c>
      <c r="AZ63" s="124">
        <v>2</v>
      </c>
      <c r="BA63" s="124">
        <f t="shared" si="19"/>
        <v>0</v>
      </c>
      <c r="BB63" s="124">
        <f t="shared" si="20"/>
        <v>0</v>
      </c>
      <c r="BC63" s="124">
        <f t="shared" si="21"/>
        <v>0</v>
      </c>
      <c r="BD63" s="124">
        <f t="shared" si="22"/>
        <v>0</v>
      </c>
      <c r="BE63" s="124">
        <f t="shared" si="23"/>
        <v>0</v>
      </c>
      <c r="CA63" s="135">
        <v>12</v>
      </c>
      <c r="CB63" s="135">
        <v>0</v>
      </c>
    </row>
    <row r="64" spans="1:80">
      <c r="A64" s="195">
        <v>53</v>
      </c>
      <c r="B64" s="196" t="s">
        <v>913</v>
      </c>
      <c r="C64" s="197" t="s">
        <v>914</v>
      </c>
      <c r="D64" s="198" t="s">
        <v>0</v>
      </c>
      <c r="E64" s="199">
        <v>5668.433</v>
      </c>
      <c r="F64" s="349"/>
      <c r="G64" s="200">
        <f t="shared" si="16"/>
        <v>0</v>
      </c>
      <c r="H64" s="201">
        <v>0</v>
      </c>
      <c r="I64" s="202">
        <f t="shared" si="17"/>
        <v>0</v>
      </c>
      <c r="J64" s="201"/>
      <c r="K64" s="202">
        <f t="shared" si="18"/>
        <v>0</v>
      </c>
      <c r="L64" s="194" t="s">
        <v>1476</v>
      </c>
      <c r="O64" s="135">
        <v>2</v>
      </c>
      <c r="AA64" s="124">
        <v>7</v>
      </c>
      <c r="AB64" s="124">
        <v>1002</v>
      </c>
      <c r="AC64" s="124">
        <v>5</v>
      </c>
      <c r="AZ64" s="124">
        <v>2</v>
      </c>
      <c r="BA64" s="124">
        <f t="shared" si="19"/>
        <v>0</v>
      </c>
      <c r="BB64" s="124">
        <f t="shared" si="20"/>
        <v>0</v>
      </c>
      <c r="BC64" s="124">
        <f t="shared" si="21"/>
        <v>0</v>
      </c>
      <c r="BD64" s="124">
        <f t="shared" si="22"/>
        <v>0</v>
      </c>
      <c r="BE64" s="124">
        <f t="shared" si="23"/>
        <v>0</v>
      </c>
      <c r="CA64" s="135">
        <v>7</v>
      </c>
      <c r="CB64" s="135">
        <v>1002</v>
      </c>
    </row>
    <row r="65" spans="1:80">
      <c r="A65" s="203"/>
      <c r="B65" s="204" t="s">
        <v>866</v>
      </c>
      <c r="C65" s="205" t="s">
        <v>915</v>
      </c>
      <c r="D65" s="206"/>
      <c r="E65" s="207"/>
      <c r="F65" s="208"/>
      <c r="G65" s="209">
        <f>SUM(G42:G64)</f>
        <v>0</v>
      </c>
      <c r="H65" s="210"/>
      <c r="I65" s="211">
        <f>SUM(I42:I64)</f>
        <v>4.8000000000000004E-3</v>
      </c>
      <c r="J65" s="210"/>
      <c r="K65" s="211">
        <f>SUM(K42:K64)</f>
        <v>-1.4958</v>
      </c>
      <c r="L65" s="187"/>
      <c r="O65" s="135">
        <v>4</v>
      </c>
      <c r="BA65" s="136">
        <f>SUM(BA42:BA64)</f>
        <v>0</v>
      </c>
      <c r="BB65" s="136">
        <f>SUM(BB42:BB64)</f>
        <v>0</v>
      </c>
      <c r="BC65" s="136">
        <f>SUM(BC42:BC64)</f>
        <v>0</v>
      </c>
      <c r="BD65" s="136">
        <f>SUM(BD42:BD64)</f>
        <v>0</v>
      </c>
      <c r="BE65" s="136">
        <f>SUM(BE42:BE64)</f>
        <v>0</v>
      </c>
    </row>
    <row r="66" spans="1:80">
      <c r="A66" s="133" t="s">
        <v>125</v>
      </c>
      <c r="B66" s="134" t="s">
        <v>800</v>
      </c>
      <c r="C66" s="188" t="s">
        <v>801</v>
      </c>
      <c r="D66" s="189"/>
      <c r="E66" s="190"/>
      <c r="F66" s="190"/>
      <c r="G66" s="191"/>
      <c r="H66" s="192"/>
      <c r="I66" s="193"/>
      <c r="J66" s="192"/>
      <c r="K66" s="193"/>
      <c r="L66" s="194"/>
      <c r="O66" s="135">
        <v>1</v>
      </c>
    </row>
    <row r="67" spans="1:80">
      <c r="A67" s="195">
        <v>54</v>
      </c>
      <c r="B67" s="196" t="s">
        <v>37</v>
      </c>
      <c r="C67" s="197" t="s">
        <v>916</v>
      </c>
      <c r="D67" s="198" t="s">
        <v>917</v>
      </c>
      <c r="E67" s="199">
        <v>14</v>
      </c>
      <c r="F67" s="349"/>
      <c r="G67" s="200">
        <f t="shared" ref="G67:G74" si="24">E67*F67</f>
        <v>0</v>
      </c>
      <c r="H67" s="201">
        <v>0</v>
      </c>
      <c r="I67" s="202">
        <f t="shared" ref="I67:I74" si="25">E67*H67</f>
        <v>0</v>
      </c>
      <c r="J67" s="201"/>
      <c r="K67" s="202">
        <f t="shared" ref="K67:K74" si="26">E67*J67</f>
        <v>0</v>
      </c>
      <c r="L67" s="194" t="s">
        <v>1477</v>
      </c>
      <c r="O67" s="135">
        <v>2</v>
      </c>
      <c r="AA67" s="124">
        <v>12</v>
      </c>
      <c r="AB67" s="124">
        <v>0</v>
      </c>
      <c r="AC67" s="124">
        <v>36</v>
      </c>
      <c r="AZ67" s="124">
        <v>2</v>
      </c>
      <c r="BA67" s="124">
        <f t="shared" ref="BA67:BA74" si="27">IF(AZ67=1,G67,0)</f>
        <v>0</v>
      </c>
      <c r="BB67" s="124">
        <f t="shared" ref="BB67:BB74" si="28">IF(AZ67=2,G67,0)</f>
        <v>0</v>
      </c>
      <c r="BC67" s="124">
        <f t="shared" ref="BC67:BC74" si="29">IF(AZ67=3,G67,0)</f>
        <v>0</v>
      </c>
      <c r="BD67" s="124">
        <f t="shared" ref="BD67:BD74" si="30">IF(AZ67=4,G67,0)</f>
        <v>0</v>
      </c>
      <c r="BE67" s="124">
        <f t="shared" ref="BE67:BE74" si="31">IF(AZ67=5,G67,0)</f>
        <v>0</v>
      </c>
      <c r="CA67" s="135">
        <v>12</v>
      </c>
      <c r="CB67" s="135">
        <v>0</v>
      </c>
    </row>
    <row r="68" spans="1:80">
      <c r="A68" s="195">
        <v>55</v>
      </c>
      <c r="B68" s="196" t="s">
        <v>846</v>
      </c>
      <c r="C68" s="197" t="s">
        <v>918</v>
      </c>
      <c r="D68" s="198" t="s">
        <v>917</v>
      </c>
      <c r="E68" s="199">
        <v>20</v>
      </c>
      <c r="F68" s="349"/>
      <c r="G68" s="200">
        <f t="shared" si="24"/>
        <v>0</v>
      </c>
      <c r="H68" s="201">
        <v>0</v>
      </c>
      <c r="I68" s="202">
        <f t="shared" si="25"/>
        <v>0</v>
      </c>
      <c r="J68" s="201"/>
      <c r="K68" s="202">
        <f t="shared" si="26"/>
        <v>0</v>
      </c>
      <c r="L68" s="194" t="s">
        <v>1477</v>
      </c>
      <c r="O68" s="135">
        <v>2</v>
      </c>
      <c r="AA68" s="124">
        <v>12</v>
      </c>
      <c r="AB68" s="124">
        <v>0</v>
      </c>
      <c r="AC68" s="124">
        <v>38</v>
      </c>
      <c r="AZ68" s="124">
        <v>2</v>
      </c>
      <c r="BA68" s="124">
        <f t="shared" si="27"/>
        <v>0</v>
      </c>
      <c r="BB68" s="124">
        <f t="shared" si="28"/>
        <v>0</v>
      </c>
      <c r="BC68" s="124">
        <f t="shared" si="29"/>
        <v>0</v>
      </c>
      <c r="BD68" s="124">
        <f t="shared" si="30"/>
        <v>0</v>
      </c>
      <c r="BE68" s="124">
        <f t="shared" si="31"/>
        <v>0</v>
      </c>
      <c r="CA68" s="135">
        <v>12</v>
      </c>
      <c r="CB68" s="135">
        <v>0</v>
      </c>
    </row>
    <row r="69" spans="1:80">
      <c r="A69" s="195">
        <v>56</v>
      </c>
      <c r="B69" s="196" t="s">
        <v>848</v>
      </c>
      <c r="C69" s="197" t="s">
        <v>919</v>
      </c>
      <c r="D69" s="198" t="s">
        <v>917</v>
      </c>
      <c r="E69" s="199">
        <v>12</v>
      </c>
      <c r="F69" s="349"/>
      <c r="G69" s="200">
        <f t="shared" si="24"/>
        <v>0</v>
      </c>
      <c r="H69" s="201">
        <v>0</v>
      </c>
      <c r="I69" s="202">
        <f t="shared" si="25"/>
        <v>0</v>
      </c>
      <c r="J69" s="201"/>
      <c r="K69" s="202">
        <f t="shared" si="26"/>
        <v>0</v>
      </c>
      <c r="L69" s="194" t="s">
        <v>1477</v>
      </c>
      <c r="O69" s="135">
        <v>2</v>
      </c>
      <c r="AA69" s="124">
        <v>12</v>
      </c>
      <c r="AB69" s="124">
        <v>0</v>
      </c>
      <c r="AC69" s="124">
        <v>37</v>
      </c>
      <c r="AZ69" s="124">
        <v>2</v>
      </c>
      <c r="BA69" s="124">
        <f t="shared" si="27"/>
        <v>0</v>
      </c>
      <c r="BB69" s="124">
        <f t="shared" si="28"/>
        <v>0</v>
      </c>
      <c r="BC69" s="124">
        <f t="shared" si="29"/>
        <v>0</v>
      </c>
      <c r="BD69" s="124">
        <f t="shared" si="30"/>
        <v>0</v>
      </c>
      <c r="BE69" s="124">
        <f t="shared" si="31"/>
        <v>0</v>
      </c>
      <c r="CA69" s="135">
        <v>12</v>
      </c>
      <c r="CB69" s="135">
        <v>0</v>
      </c>
    </row>
    <row r="70" spans="1:80">
      <c r="A70" s="195">
        <v>57</v>
      </c>
      <c r="B70" s="196" t="s">
        <v>850</v>
      </c>
      <c r="C70" s="197" t="s">
        <v>920</v>
      </c>
      <c r="D70" s="198" t="s">
        <v>917</v>
      </c>
      <c r="E70" s="199">
        <v>24</v>
      </c>
      <c r="F70" s="349"/>
      <c r="G70" s="200">
        <f t="shared" si="24"/>
        <v>0</v>
      </c>
      <c r="H70" s="201">
        <v>0</v>
      </c>
      <c r="I70" s="202">
        <f t="shared" si="25"/>
        <v>0</v>
      </c>
      <c r="J70" s="201"/>
      <c r="K70" s="202">
        <f t="shared" si="26"/>
        <v>0</v>
      </c>
      <c r="L70" s="194" t="s">
        <v>1477</v>
      </c>
      <c r="O70" s="135">
        <v>2</v>
      </c>
      <c r="AA70" s="124">
        <v>12</v>
      </c>
      <c r="AB70" s="124">
        <v>0</v>
      </c>
      <c r="AC70" s="124">
        <v>39</v>
      </c>
      <c r="AZ70" s="124">
        <v>2</v>
      </c>
      <c r="BA70" s="124">
        <f t="shared" si="27"/>
        <v>0</v>
      </c>
      <c r="BB70" s="124">
        <f t="shared" si="28"/>
        <v>0</v>
      </c>
      <c r="BC70" s="124">
        <f t="shared" si="29"/>
        <v>0</v>
      </c>
      <c r="BD70" s="124">
        <f t="shared" si="30"/>
        <v>0</v>
      </c>
      <c r="BE70" s="124">
        <f t="shared" si="31"/>
        <v>0</v>
      </c>
      <c r="CA70" s="135">
        <v>12</v>
      </c>
      <c r="CB70" s="135">
        <v>0</v>
      </c>
    </row>
    <row r="71" spans="1:80">
      <c r="A71" s="195">
        <v>58</v>
      </c>
      <c r="B71" s="196" t="s">
        <v>852</v>
      </c>
      <c r="C71" s="197" t="s">
        <v>921</v>
      </c>
      <c r="D71" s="198" t="s">
        <v>434</v>
      </c>
      <c r="E71" s="199">
        <v>1</v>
      </c>
      <c r="F71" s="349"/>
      <c r="G71" s="200">
        <f t="shared" si="24"/>
        <v>0</v>
      </c>
      <c r="H71" s="201">
        <v>0</v>
      </c>
      <c r="I71" s="202">
        <f t="shared" si="25"/>
        <v>0</v>
      </c>
      <c r="J71" s="201"/>
      <c r="K71" s="202">
        <f t="shared" si="26"/>
        <v>0</v>
      </c>
      <c r="L71" s="194" t="s">
        <v>1477</v>
      </c>
      <c r="O71" s="135">
        <v>2</v>
      </c>
      <c r="AA71" s="124">
        <v>12</v>
      </c>
      <c r="AB71" s="124">
        <v>0</v>
      </c>
      <c r="AC71" s="124">
        <v>41</v>
      </c>
      <c r="AZ71" s="124">
        <v>2</v>
      </c>
      <c r="BA71" s="124">
        <f t="shared" si="27"/>
        <v>0</v>
      </c>
      <c r="BB71" s="124">
        <f t="shared" si="28"/>
        <v>0</v>
      </c>
      <c r="BC71" s="124">
        <f t="shared" si="29"/>
        <v>0</v>
      </c>
      <c r="BD71" s="124">
        <f t="shared" si="30"/>
        <v>0</v>
      </c>
      <c r="BE71" s="124">
        <f t="shared" si="31"/>
        <v>0</v>
      </c>
      <c r="CA71" s="135">
        <v>12</v>
      </c>
      <c r="CB71" s="135">
        <v>0</v>
      </c>
    </row>
    <row r="72" spans="1:80">
      <c r="A72" s="195">
        <v>59</v>
      </c>
      <c r="B72" s="196" t="s">
        <v>854</v>
      </c>
      <c r="C72" s="197" t="s">
        <v>804</v>
      </c>
      <c r="D72" s="198" t="s">
        <v>434</v>
      </c>
      <c r="E72" s="199">
        <v>1</v>
      </c>
      <c r="F72" s="349"/>
      <c r="G72" s="200">
        <f t="shared" si="24"/>
        <v>0</v>
      </c>
      <c r="H72" s="201">
        <v>0</v>
      </c>
      <c r="I72" s="202">
        <f t="shared" si="25"/>
        <v>0</v>
      </c>
      <c r="J72" s="201"/>
      <c r="K72" s="202">
        <f t="shared" si="26"/>
        <v>0</v>
      </c>
      <c r="L72" s="194" t="s">
        <v>1477</v>
      </c>
      <c r="O72" s="135">
        <v>2</v>
      </c>
      <c r="AA72" s="124">
        <v>12</v>
      </c>
      <c r="AB72" s="124">
        <v>0</v>
      </c>
      <c r="AC72" s="124">
        <v>41</v>
      </c>
      <c r="AZ72" s="124">
        <v>2</v>
      </c>
      <c r="BA72" s="124">
        <f t="shared" si="27"/>
        <v>0</v>
      </c>
      <c r="BB72" s="124">
        <f t="shared" si="28"/>
        <v>0</v>
      </c>
      <c r="BC72" s="124">
        <f t="shared" si="29"/>
        <v>0</v>
      </c>
      <c r="BD72" s="124">
        <f t="shared" si="30"/>
        <v>0</v>
      </c>
      <c r="BE72" s="124">
        <f t="shared" si="31"/>
        <v>0</v>
      </c>
      <c r="CA72" s="135">
        <v>12</v>
      </c>
      <c r="CB72" s="135">
        <v>0</v>
      </c>
    </row>
    <row r="73" spans="1:80">
      <c r="A73" s="195">
        <v>60</v>
      </c>
      <c r="B73" s="196" t="s">
        <v>856</v>
      </c>
      <c r="C73" s="197" t="s">
        <v>805</v>
      </c>
      <c r="D73" s="198" t="s">
        <v>434</v>
      </c>
      <c r="E73" s="199">
        <v>1</v>
      </c>
      <c r="F73" s="349"/>
      <c r="G73" s="200">
        <f t="shared" si="24"/>
        <v>0</v>
      </c>
      <c r="H73" s="201">
        <v>0</v>
      </c>
      <c r="I73" s="202">
        <f t="shared" si="25"/>
        <v>0</v>
      </c>
      <c r="J73" s="201"/>
      <c r="K73" s="202">
        <f t="shared" si="26"/>
        <v>0</v>
      </c>
      <c r="L73" s="194" t="s">
        <v>1477</v>
      </c>
      <c r="O73" s="135">
        <v>2</v>
      </c>
      <c r="AA73" s="124">
        <v>12</v>
      </c>
      <c r="AB73" s="124">
        <v>0</v>
      </c>
      <c r="AC73" s="124">
        <v>41</v>
      </c>
      <c r="AZ73" s="124">
        <v>2</v>
      </c>
      <c r="BA73" s="124">
        <f t="shared" si="27"/>
        <v>0</v>
      </c>
      <c r="BB73" s="124">
        <f t="shared" si="28"/>
        <v>0</v>
      </c>
      <c r="BC73" s="124">
        <f t="shared" si="29"/>
        <v>0</v>
      </c>
      <c r="BD73" s="124">
        <f t="shared" si="30"/>
        <v>0</v>
      </c>
      <c r="BE73" s="124">
        <f t="shared" si="31"/>
        <v>0</v>
      </c>
      <c r="CA73" s="135">
        <v>12</v>
      </c>
      <c r="CB73" s="135">
        <v>0</v>
      </c>
    </row>
    <row r="74" spans="1:80">
      <c r="A74" s="195">
        <v>61</v>
      </c>
      <c r="B74" s="196" t="s">
        <v>858</v>
      </c>
      <c r="C74" s="197" t="s">
        <v>806</v>
      </c>
      <c r="D74" s="198" t="s">
        <v>434</v>
      </c>
      <c r="E74" s="199">
        <v>1</v>
      </c>
      <c r="F74" s="349"/>
      <c r="G74" s="200">
        <f t="shared" si="24"/>
        <v>0</v>
      </c>
      <c r="H74" s="201">
        <v>0</v>
      </c>
      <c r="I74" s="202">
        <f t="shared" si="25"/>
        <v>0</v>
      </c>
      <c r="J74" s="201"/>
      <c r="K74" s="202">
        <f t="shared" si="26"/>
        <v>0</v>
      </c>
      <c r="L74" s="194" t="s">
        <v>1477</v>
      </c>
      <c r="O74" s="135">
        <v>2</v>
      </c>
      <c r="AA74" s="124">
        <v>12</v>
      </c>
      <c r="AB74" s="124">
        <v>0</v>
      </c>
      <c r="AC74" s="124">
        <v>41</v>
      </c>
      <c r="AZ74" s="124">
        <v>2</v>
      </c>
      <c r="BA74" s="124">
        <f t="shared" si="27"/>
        <v>0</v>
      </c>
      <c r="BB74" s="124">
        <f t="shared" si="28"/>
        <v>0</v>
      </c>
      <c r="BC74" s="124">
        <f t="shared" si="29"/>
        <v>0</v>
      </c>
      <c r="BD74" s="124">
        <f t="shared" si="30"/>
        <v>0</v>
      </c>
      <c r="BE74" s="124">
        <f t="shared" si="31"/>
        <v>0</v>
      </c>
      <c r="CA74" s="135">
        <v>12</v>
      </c>
      <c r="CB74" s="135">
        <v>0</v>
      </c>
    </row>
    <row r="75" spans="1:80">
      <c r="A75" s="203"/>
      <c r="B75" s="204" t="s">
        <v>866</v>
      </c>
      <c r="C75" s="205" t="s">
        <v>922</v>
      </c>
      <c r="D75" s="206"/>
      <c r="E75" s="207"/>
      <c r="F75" s="208"/>
      <c r="G75" s="209">
        <f>SUM(G66:G74)</f>
        <v>0</v>
      </c>
      <c r="H75" s="210"/>
      <c r="I75" s="211">
        <f>SUM(I66:I74)</f>
        <v>0</v>
      </c>
      <c r="J75" s="210"/>
      <c r="K75" s="211">
        <f>SUM(K66:K74)</f>
        <v>0</v>
      </c>
      <c r="L75" s="187"/>
      <c r="O75" s="135">
        <v>4</v>
      </c>
      <c r="BA75" s="136">
        <f>SUM(BA66:BA74)</f>
        <v>0</v>
      </c>
      <c r="BB75" s="136">
        <f>SUM(BB66:BB74)</f>
        <v>0</v>
      </c>
      <c r="BC75" s="136">
        <f>SUM(BC66:BC74)</f>
        <v>0</v>
      </c>
      <c r="BD75" s="136">
        <f>SUM(BD66:BD74)</f>
        <v>0</v>
      </c>
      <c r="BE75" s="136">
        <f>SUM(BE66:BE74)</f>
        <v>0</v>
      </c>
    </row>
    <row r="76" spans="1:80">
      <c r="E76" s="124"/>
    </row>
    <row r="77" spans="1:80">
      <c r="A77" s="203"/>
      <c r="B77" s="204"/>
      <c r="C77" s="205" t="s">
        <v>25</v>
      </c>
      <c r="D77" s="206"/>
      <c r="E77" s="207"/>
      <c r="F77" s="208"/>
      <c r="G77" s="209">
        <f>G75+G65+G41+G31</f>
        <v>0</v>
      </c>
      <c r="H77" s="210"/>
      <c r="I77" s="211">
        <f>SUM(I68:I76)</f>
        <v>0</v>
      </c>
      <c r="J77" s="210"/>
      <c r="K77" s="211">
        <f>SUM(K68:K76)</f>
        <v>0</v>
      </c>
      <c r="L77" s="187"/>
      <c r="O77" s="135">
        <v>4</v>
      </c>
      <c r="BA77" s="136">
        <f>SUM(BA68:BA76)</f>
        <v>0</v>
      </c>
      <c r="BB77" s="136">
        <f>SUM(BB68:BB76)</f>
        <v>0</v>
      </c>
      <c r="BC77" s="136">
        <f>SUM(BC68:BC76)</f>
        <v>0</v>
      </c>
      <c r="BD77" s="136">
        <f>SUM(BD68:BD76)</f>
        <v>0</v>
      </c>
      <c r="BE77" s="136">
        <f>SUM(BE68:BE76)</f>
        <v>0</v>
      </c>
    </row>
    <row r="78" spans="1:80">
      <c r="E78" s="124"/>
    </row>
    <row r="79" spans="1:80">
      <c r="E79" s="124"/>
    </row>
    <row r="80" spans="1:80">
      <c r="E80" s="124"/>
    </row>
    <row r="81" spans="5:5">
      <c r="E81" s="124"/>
    </row>
    <row r="82" spans="5:5">
      <c r="E82" s="124"/>
    </row>
    <row r="83" spans="5:5">
      <c r="E83" s="124"/>
    </row>
    <row r="84" spans="5:5">
      <c r="E84" s="124"/>
    </row>
    <row r="85" spans="5:5">
      <c r="E85" s="124"/>
    </row>
    <row r="86" spans="5:5">
      <c r="E86" s="124"/>
    </row>
    <row r="87" spans="5:5">
      <c r="E87" s="124"/>
    </row>
    <row r="88" spans="5:5">
      <c r="E88" s="124"/>
    </row>
    <row r="89" spans="5:5">
      <c r="E89" s="124"/>
    </row>
    <row r="90" spans="5:5">
      <c r="E90" s="124"/>
    </row>
    <row r="91" spans="5:5">
      <c r="E91" s="124"/>
    </row>
    <row r="92" spans="5:5">
      <c r="E92" s="124"/>
    </row>
    <row r="93" spans="5:5">
      <c r="E93" s="124"/>
    </row>
    <row r="94" spans="5:5">
      <c r="E94" s="124"/>
    </row>
    <row r="95" spans="5:5">
      <c r="E95" s="124"/>
    </row>
    <row r="96" spans="5:5">
      <c r="E96" s="124"/>
    </row>
    <row r="97" spans="5:5">
      <c r="E97" s="124"/>
    </row>
    <row r="98" spans="5:5">
      <c r="E98" s="124"/>
    </row>
    <row r="99" spans="5:5">
      <c r="E99" s="124"/>
    </row>
    <row r="100" spans="5:5">
      <c r="E100" s="124"/>
    </row>
    <row r="101" spans="5:5">
      <c r="E101" s="124"/>
    </row>
    <row r="102" spans="5:5">
      <c r="E102" s="124"/>
    </row>
    <row r="103" spans="5:5">
      <c r="E103" s="124"/>
    </row>
    <row r="104" spans="5:5">
      <c r="E104" s="124"/>
    </row>
    <row r="105" spans="5:5">
      <c r="E105" s="124"/>
    </row>
    <row r="106" spans="5:5">
      <c r="E106" s="124"/>
    </row>
    <row r="107" spans="5:5">
      <c r="E107" s="124"/>
    </row>
    <row r="108" spans="5:5">
      <c r="E108" s="124"/>
    </row>
    <row r="109" spans="5:5">
      <c r="E109" s="124"/>
    </row>
    <row r="110" spans="5:5">
      <c r="E110" s="124"/>
    </row>
    <row r="111" spans="5:5">
      <c r="E111" s="124"/>
    </row>
    <row r="112" spans="5:5">
      <c r="E112" s="124"/>
    </row>
    <row r="113" spans="5:5">
      <c r="E113" s="124"/>
    </row>
    <row r="114" spans="5:5">
      <c r="E114" s="124"/>
    </row>
    <row r="115" spans="5:5">
      <c r="E115" s="124"/>
    </row>
    <row r="116" spans="5:5">
      <c r="E116" s="124"/>
    </row>
    <row r="117" spans="5:5">
      <c r="E117" s="124"/>
    </row>
    <row r="118" spans="5:5">
      <c r="E118" s="124"/>
    </row>
    <row r="119" spans="5:5">
      <c r="E119" s="124"/>
    </row>
    <row r="120" spans="5:5">
      <c r="E120" s="124"/>
    </row>
    <row r="121" spans="5:5">
      <c r="E121" s="124"/>
    </row>
    <row r="122" spans="5:5">
      <c r="E122" s="124"/>
    </row>
    <row r="123" spans="5:5">
      <c r="E123" s="124"/>
    </row>
    <row r="124" spans="5:5">
      <c r="E124" s="124"/>
    </row>
    <row r="125" spans="5:5">
      <c r="E125" s="124"/>
    </row>
    <row r="126" spans="5:5">
      <c r="E126" s="124"/>
    </row>
    <row r="127" spans="5:5">
      <c r="E127" s="124"/>
    </row>
    <row r="128" spans="5:5">
      <c r="E128" s="124"/>
    </row>
    <row r="129" spans="1:7">
      <c r="E129" s="124"/>
    </row>
    <row r="130" spans="1:7">
      <c r="E130" s="124"/>
    </row>
    <row r="131" spans="1:7">
      <c r="E131" s="124"/>
    </row>
    <row r="132" spans="1:7">
      <c r="E132" s="124"/>
    </row>
    <row r="133" spans="1:7">
      <c r="E133" s="124"/>
    </row>
    <row r="134" spans="1:7">
      <c r="A134" s="137"/>
      <c r="B134" s="137"/>
    </row>
    <row r="135" spans="1:7">
      <c r="C135" s="138"/>
      <c r="D135" s="138"/>
      <c r="E135" s="139"/>
      <c r="F135" s="138"/>
      <c r="G135" s="140"/>
    </row>
    <row r="136" spans="1:7">
      <c r="A136" s="137"/>
      <c r="B136" s="137"/>
    </row>
  </sheetData>
  <sheetProtection algorithmName="SHA-512" hashValue="a+CeaH5k7On6fPaWtg9k/sJ/SDfuLGrvS1dwo5rqGzHa+NrsQg1RHrNCOoNRuWTPt8pSdmxbF1QTzQLd0kpEZw==" saltValue="7zOaE+NaQrlUbOeIYyhDAw==" spinCount="100000" sheet="1" objects="1" scenarios="1"/>
  <protectedRanges>
    <protectedRange sqref="F8:F30 F33:F40 F43:F64 F67:F74" name="Oblast1"/>
  </protectedRanges>
  <mergeCells count="4">
    <mergeCell ref="A1:G1"/>
    <mergeCell ref="A3:B3"/>
    <mergeCell ref="A4:B4"/>
    <mergeCell ref="E4:G4"/>
  </mergeCells>
  <phoneticPr fontId="16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5050-584E-43DA-87E2-34401EEA8857}">
  <dimension ref="A1:CB221"/>
  <sheetViews>
    <sheetView showGridLines="0" showZeros="0" zoomScaleNormal="100" zoomScaleSheetLayoutView="100" workbookViewId="0">
      <selection activeCell="F82" sqref="F82"/>
    </sheetView>
  </sheetViews>
  <sheetFormatPr defaultRowHeight="12.75"/>
  <cols>
    <col min="1" max="1" width="4.42578125" style="124" customWidth="1"/>
    <col min="2" max="2" width="11.5703125" style="124" customWidth="1"/>
    <col min="3" max="3" width="40.42578125" style="124" customWidth="1"/>
    <col min="4" max="4" width="5.5703125" style="124" customWidth="1"/>
    <col min="5" max="5" width="8.5703125" style="132" customWidth="1"/>
    <col min="6" max="6" width="9.85546875" style="124" customWidth="1"/>
    <col min="7" max="7" width="13.85546875" style="124" customWidth="1"/>
    <col min="8" max="8" width="11.7109375" style="124" hidden="1" customWidth="1"/>
    <col min="9" max="9" width="11.5703125" style="124" hidden="1" customWidth="1"/>
    <col min="10" max="10" width="11" style="124" hidden="1" customWidth="1"/>
    <col min="11" max="11" width="10.42578125" style="124" hidden="1" customWidth="1"/>
    <col min="12" max="12" width="14.7109375" style="124" bestFit="1" customWidth="1"/>
    <col min="13" max="13" width="45.28515625" style="124" customWidth="1"/>
    <col min="14" max="256" width="9.140625" style="124"/>
    <col min="257" max="257" width="4.42578125" style="124" customWidth="1"/>
    <col min="258" max="258" width="11.5703125" style="124" customWidth="1"/>
    <col min="259" max="259" width="40.42578125" style="124" customWidth="1"/>
    <col min="260" max="260" width="5.5703125" style="124" customWidth="1"/>
    <col min="261" max="261" width="8.5703125" style="124" customWidth="1"/>
    <col min="262" max="262" width="9.85546875" style="124" customWidth="1"/>
    <col min="263" max="263" width="13.85546875" style="124" customWidth="1"/>
    <col min="264" max="267" width="0" style="124" hidden="1" customWidth="1"/>
    <col min="268" max="268" width="14.7109375" style="124" bestFit="1" customWidth="1"/>
    <col min="269" max="269" width="45.28515625" style="124" customWidth="1"/>
    <col min="270" max="512" width="9.140625" style="124"/>
    <col min="513" max="513" width="4.42578125" style="124" customWidth="1"/>
    <col min="514" max="514" width="11.5703125" style="124" customWidth="1"/>
    <col min="515" max="515" width="40.42578125" style="124" customWidth="1"/>
    <col min="516" max="516" width="5.5703125" style="124" customWidth="1"/>
    <col min="517" max="517" width="8.5703125" style="124" customWidth="1"/>
    <col min="518" max="518" width="9.85546875" style="124" customWidth="1"/>
    <col min="519" max="519" width="13.85546875" style="124" customWidth="1"/>
    <col min="520" max="523" width="0" style="124" hidden="1" customWidth="1"/>
    <col min="524" max="524" width="14.7109375" style="124" bestFit="1" customWidth="1"/>
    <col min="525" max="525" width="45.28515625" style="124" customWidth="1"/>
    <col min="526" max="768" width="9.140625" style="124"/>
    <col min="769" max="769" width="4.42578125" style="124" customWidth="1"/>
    <col min="770" max="770" width="11.5703125" style="124" customWidth="1"/>
    <col min="771" max="771" width="40.42578125" style="124" customWidth="1"/>
    <col min="772" max="772" width="5.5703125" style="124" customWidth="1"/>
    <col min="773" max="773" width="8.5703125" style="124" customWidth="1"/>
    <col min="774" max="774" width="9.85546875" style="124" customWidth="1"/>
    <col min="775" max="775" width="13.85546875" style="124" customWidth="1"/>
    <col min="776" max="779" width="0" style="124" hidden="1" customWidth="1"/>
    <col min="780" max="780" width="14.7109375" style="124" bestFit="1" customWidth="1"/>
    <col min="781" max="781" width="45.28515625" style="124" customWidth="1"/>
    <col min="782" max="1024" width="9.140625" style="124"/>
    <col min="1025" max="1025" width="4.42578125" style="124" customWidth="1"/>
    <col min="1026" max="1026" width="11.5703125" style="124" customWidth="1"/>
    <col min="1027" max="1027" width="40.42578125" style="124" customWidth="1"/>
    <col min="1028" max="1028" width="5.5703125" style="124" customWidth="1"/>
    <col min="1029" max="1029" width="8.5703125" style="124" customWidth="1"/>
    <col min="1030" max="1030" width="9.85546875" style="124" customWidth="1"/>
    <col min="1031" max="1031" width="13.85546875" style="124" customWidth="1"/>
    <col min="1032" max="1035" width="0" style="124" hidden="1" customWidth="1"/>
    <col min="1036" max="1036" width="14.7109375" style="124" bestFit="1" customWidth="1"/>
    <col min="1037" max="1037" width="45.28515625" style="124" customWidth="1"/>
    <col min="1038" max="1280" width="9.140625" style="124"/>
    <col min="1281" max="1281" width="4.42578125" style="124" customWidth="1"/>
    <col min="1282" max="1282" width="11.5703125" style="124" customWidth="1"/>
    <col min="1283" max="1283" width="40.42578125" style="124" customWidth="1"/>
    <col min="1284" max="1284" width="5.5703125" style="124" customWidth="1"/>
    <col min="1285" max="1285" width="8.5703125" style="124" customWidth="1"/>
    <col min="1286" max="1286" width="9.85546875" style="124" customWidth="1"/>
    <col min="1287" max="1287" width="13.85546875" style="124" customWidth="1"/>
    <col min="1288" max="1291" width="0" style="124" hidden="1" customWidth="1"/>
    <col min="1292" max="1292" width="14.7109375" style="124" bestFit="1" customWidth="1"/>
    <col min="1293" max="1293" width="45.28515625" style="124" customWidth="1"/>
    <col min="1294" max="1536" width="9.140625" style="124"/>
    <col min="1537" max="1537" width="4.42578125" style="124" customWidth="1"/>
    <col min="1538" max="1538" width="11.5703125" style="124" customWidth="1"/>
    <col min="1539" max="1539" width="40.42578125" style="124" customWidth="1"/>
    <col min="1540" max="1540" width="5.5703125" style="124" customWidth="1"/>
    <col min="1541" max="1541" width="8.5703125" style="124" customWidth="1"/>
    <col min="1542" max="1542" width="9.85546875" style="124" customWidth="1"/>
    <col min="1543" max="1543" width="13.85546875" style="124" customWidth="1"/>
    <col min="1544" max="1547" width="0" style="124" hidden="1" customWidth="1"/>
    <col min="1548" max="1548" width="14.7109375" style="124" bestFit="1" customWidth="1"/>
    <col min="1549" max="1549" width="45.28515625" style="124" customWidth="1"/>
    <col min="1550" max="1792" width="9.140625" style="124"/>
    <col min="1793" max="1793" width="4.42578125" style="124" customWidth="1"/>
    <col min="1794" max="1794" width="11.5703125" style="124" customWidth="1"/>
    <col min="1795" max="1795" width="40.42578125" style="124" customWidth="1"/>
    <col min="1796" max="1796" width="5.5703125" style="124" customWidth="1"/>
    <col min="1797" max="1797" width="8.5703125" style="124" customWidth="1"/>
    <col min="1798" max="1798" width="9.85546875" style="124" customWidth="1"/>
    <col min="1799" max="1799" width="13.85546875" style="124" customWidth="1"/>
    <col min="1800" max="1803" width="0" style="124" hidden="1" customWidth="1"/>
    <col min="1804" max="1804" width="14.7109375" style="124" bestFit="1" customWidth="1"/>
    <col min="1805" max="1805" width="45.28515625" style="124" customWidth="1"/>
    <col min="1806" max="2048" width="9.140625" style="124"/>
    <col min="2049" max="2049" width="4.42578125" style="124" customWidth="1"/>
    <col min="2050" max="2050" width="11.5703125" style="124" customWidth="1"/>
    <col min="2051" max="2051" width="40.42578125" style="124" customWidth="1"/>
    <col min="2052" max="2052" width="5.5703125" style="124" customWidth="1"/>
    <col min="2053" max="2053" width="8.5703125" style="124" customWidth="1"/>
    <col min="2054" max="2054" width="9.85546875" style="124" customWidth="1"/>
    <col min="2055" max="2055" width="13.85546875" style="124" customWidth="1"/>
    <col min="2056" max="2059" width="0" style="124" hidden="1" customWidth="1"/>
    <col min="2060" max="2060" width="14.7109375" style="124" bestFit="1" customWidth="1"/>
    <col min="2061" max="2061" width="45.28515625" style="124" customWidth="1"/>
    <col min="2062" max="2304" width="9.140625" style="124"/>
    <col min="2305" max="2305" width="4.42578125" style="124" customWidth="1"/>
    <col min="2306" max="2306" width="11.5703125" style="124" customWidth="1"/>
    <col min="2307" max="2307" width="40.42578125" style="124" customWidth="1"/>
    <col min="2308" max="2308" width="5.5703125" style="124" customWidth="1"/>
    <col min="2309" max="2309" width="8.5703125" style="124" customWidth="1"/>
    <col min="2310" max="2310" width="9.85546875" style="124" customWidth="1"/>
    <col min="2311" max="2311" width="13.85546875" style="124" customWidth="1"/>
    <col min="2312" max="2315" width="0" style="124" hidden="1" customWidth="1"/>
    <col min="2316" max="2316" width="14.7109375" style="124" bestFit="1" customWidth="1"/>
    <col min="2317" max="2317" width="45.28515625" style="124" customWidth="1"/>
    <col min="2318" max="2560" width="9.140625" style="124"/>
    <col min="2561" max="2561" width="4.42578125" style="124" customWidth="1"/>
    <col min="2562" max="2562" width="11.5703125" style="124" customWidth="1"/>
    <col min="2563" max="2563" width="40.42578125" style="124" customWidth="1"/>
    <col min="2564" max="2564" width="5.5703125" style="124" customWidth="1"/>
    <col min="2565" max="2565" width="8.5703125" style="124" customWidth="1"/>
    <col min="2566" max="2566" width="9.85546875" style="124" customWidth="1"/>
    <col min="2567" max="2567" width="13.85546875" style="124" customWidth="1"/>
    <col min="2568" max="2571" width="0" style="124" hidden="1" customWidth="1"/>
    <col min="2572" max="2572" width="14.7109375" style="124" bestFit="1" customWidth="1"/>
    <col min="2573" max="2573" width="45.28515625" style="124" customWidth="1"/>
    <col min="2574" max="2816" width="9.140625" style="124"/>
    <col min="2817" max="2817" width="4.42578125" style="124" customWidth="1"/>
    <col min="2818" max="2818" width="11.5703125" style="124" customWidth="1"/>
    <col min="2819" max="2819" width="40.42578125" style="124" customWidth="1"/>
    <col min="2820" max="2820" width="5.5703125" style="124" customWidth="1"/>
    <col min="2821" max="2821" width="8.5703125" style="124" customWidth="1"/>
    <col min="2822" max="2822" width="9.85546875" style="124" customWidth="1"/>
    <col min="2823" max="2823" width="13.85546875" style="124" customWidth="1"/>
    <col min="2824" max="2827" width="0" style="124" hidden="1" customWidth="1"/>
    <col min="2828" max="2828" width="14.7109375" style="124" bestFit="1" customWidth="1"/>
    <col min="2829" max="2829" width="45.28515625" style="124" customWidth="1"/>
    <col min="2830" max="3072" width="9.140625" style="124"/>
    <col min="3073" max="3073" width="4.42578125" style="124" customWidth="1"/>
    <col min="3074" max="3074" width="11.5703125" style="124" customWidth="1"/>
    <col min="3075" max="3075" width="40.42578125" style="124" customWidth="1"/>
    <col min="3076" max="3076" width="5.5703125" style="124" customWidth="1"/>
    <col min="3077" max="3077" width="8.5703125" style="124" customWidth="1"/>
    <col min="3078" max="3078" width="9.85546875" style="124" customWidth="1"/>
    <col min="3079" max="3079" width="13.85546875" style="124" customWidth="1"/>
    <col min="3080" max="3083" width="0" style="124" hidden="1" customWidth="1"/>
    <col min="3084" max="3084" width="14.7109375" style="124" bestFit="1" customWidth="1"/>
    <col min="3085" max="3085" width="45.28515625" style="124" customWidth="1"/>
    <col min="3086" max="3328" width="9.140625" style="124"/>
    <col min="3329" max="3329" width="4.42578125" style="124" customWidth="1"/>
    <col min="3330" max="3330" width="11.5703125" style="124" customWidth="1"/>
    <col min="3331" max="3331" width="40.42578125" style="124" customWidth="1"/>
    <col min="3332" max="3332" width="5.5703125" style="124" customWidth="1"/>
    <col min="3333" max="3333" width="8.5703125" style="124" customWidth="1"/>
    <col min="3334" max="3334" width="9.85546875" style="124" customWidth="1"/>
    <col min="3335" max="3335" width="13.85546875" style="124" customWidth="1"/>
    <col min="3336" max="3339" width="0" style="124" hidden="1" customWidth="1"/>
    <col min="3340" max="3340" width="14.7109375" style="124" bestFit="1" customWidth="1"/>
    <col min="3341" max="3341" width="45.28515625" style="124" customWidth="1"/>
    <col min="3342" max="3584" width="9.140625" style="124"/>
    <col min="3585" max="3585" width="4.42578125" style="124" customWidth="1"/>
    <col min="3586" max="3586" width="11.5703125" style="124" customWidth="1"/>
    <col min="3587" max="3587" width="40.42578125" style="124" customWidth="1"/>
    <col min="3588" max="3588" width="5.5703125" style="124" customWidth="1"/>
    <col min="3589" max="3589" width="8.5703125" style="124" customWidth="1"/>
    <col min="3590" max="3590" width="9.85546875" style="124" customWidth="1"/>
    <col min="3591" max="3591" width="13.85546875" style="124" customWidth="1"/>
    <col min="3592" max="3595" width="0" style="124" hidden="1" customWidth="1"/>
    <col min="3596" max="3596" width="14.7109375" style="124" bestFit="1" customWidth="1"/>
    <col min="3597" max="3597" width="45.28515625" style="124" customWidth="1"/>
    <col min="3598" max="3840" width="9.140625" style="124"/>
    <col min="3841" max="3841" width="4.42578125" style="124" customWidth="1"/>
    <col min="3842" max="3842" width="11.5703125" style="124" customWidth="1"/>
    <col min="3843" max="3843" width="40.42578125" style="124" customWidth="1"/>
    <col min="3844" max="3844" width="5.5703125" style="124" customWidth="1"/>
    <col min="3845" max="3845" width="8.5703125" style="124" customWidth="1"/>
    <col min="3846" max="3846" width="9.85546875" style="124" customWidth="1"/>
    <col min="3847" max="3847" width="13.85546875" style="124" customWidth="1"/>
    <col min="3848" max="3851" width="0" style="124" hidden="1" customWidth="1"/>
    <col min="3852" max="3852" width="14.7109375" style="124" bestFit="1" customWidth="1"/>
    <col min="3853" max="3853" width="45.28515625" style="124" customWidth="1"/>
    <col min="3854" max="4096" width="9.140625" style="124"/>
    <col min="4097" max="4097" width="4.42578125" style="124" customWidth="1"/>
    <col min="4098" max="4098" width="11.5703125" style="124" customWidth="1"/>
    <col min="4099" max="4099" width="40.42578125" style="124" customWidth="1"/>
    <col min="4100" max="4100" width="5.5703125" style="124" customWidth="1"/>
    <col min="4101" max="4101" width="8.5703125" style="124" customWidth="1"/>
    <col min="4102" max="4102" width="9.85546875" style="124" customWidth="1"/>
    <col min="4103" max="4103" width="13.85546875" style="124" customWidth="1"/>
    <col min="4104" max="4107" width="0" style="124" hidden="1" customWidth="1"/>
    <col min="4108" max="4108" width="14.7109375" style="124" bestFit="1" customWidth="1"/>
    <col min="4109" max="4109" width="45.28515625" style="124" customWidth="1"/>
    <col min="4110" max="4352" width="9.140625" style="124"/>
    <col min="4353" max="4353" width="4.42578125" style="124" customWidth="1"/>
    <col min="4354" max="4354" width="11.5703125" style="124" customWidth="1"/>
    <col min="4355" max="4355" width="40.42578125" style="124" customWidth="1"/>
    <col min="4356" max="4356" width="5.5703125" style="124" customWidth="1"/>
    <col min="4357" max="4357" width="8.5703125" style="124" customWidth="1"/>
    <col min="4358" max="4358" width="9.85546875" style="124" customWidth="1"/>
    <col min="4359" max="4359" width="13.85546875" style="124" customWidth="1"/>
    <col min="4360" max="4363" width="0" style="124" hidden="1" customWidth="1"/>
    <col min="4364" max="4364" width="14.7109375" style="124" bestFit="1" customWidth="1"/>
    <col min="4365" max="4365" width="45.28515625" style="124" customWidth="1"/>
    <col min="4366" max="4608" width="9.140625" style="124"/>
    <col min="4609" max="4609" width="4.42578125" style="124" customWidth="1"/>
    <col min="4610" max="4610" width="11.5703125" style="124" customWidth="1"/>
    <col min="4611" max="4611" width="40.42578125" style="124" customWidth="1"/>
    <col min="4612" max="4612" width="5.5703125" style="124" customWidth="1"/>
    <col min="4613" max="4613" width="8.5703125" style="124" customWidth="1"/>
    <col min="4614" max="4614" width="9.85546875" style="124" customWidth="1"/>
    <col min="4615" max="4615" width="13.85546875" style="124" customWidth="1"/>
    <col min="4616" max="4619" width="0" style="124" hidden="1" customWidth="1"/>
    <col min="4620" max="4620" width="14.7109375" style="124" bestFit="1" customWidth="1"/>
    <col min="4621" max="4621" width="45.28515625" style="124" customWidth="1"/>
    <col min="4622" max="4864" width="9.140625" style="124"/>
    <col min="4865" max="4865" width="4.42578125" style="124" customWidth="1"/>
    <col min="4866" max="4866" width="11.5703125" style="124" customWidth="1"/>
    <col min="4867" max="4867" width="40.42578125" style="124" customWidth="1"/>
    <col min="4868" max="4868" width="5.5703125" style="124" customWidth="1"/>
    <col min="4869" max="4869" width="8.5703125" style="124" customWidth="1"/>
    <col min="4870" max="4870" width="9.85546875" style="124" customWidth="1"/>
    <col min="4871" max="4871" width="13.85546875" style="124" customWidth="1"/>
    <col min="4872" max="4875" width="0" style="124" hidden="1" customWidth="1"/>
    <col min="4876" max="4876" width="14.7109375" style="124" bestFit="1" customWidth="1"/>
    <col min="4877" max="4877" width="45.28515625" style="124" customWidth="1"/>
    <col min="4878" max="5120" width="9.140625" style="124"/>
    <col min="5121" max="5121" width="4.42578125" style="124" customWidth="1"/>
    <col min="5122" max="5122" width="11.5703125" style="124" customWidth="1"/>
    <col min="5123" max="5123" width="40.42578125" style="124" customWidth="1"/>
    <col min="5124" max="5124" width="5.5703125" style="124" customWidth="1"/>
    <col min="5125" max="5125" width="8.5703125" style="124" customWidth="1"/>
    <col min="5126" max="5126" width="9.85546875" style="124" customWidth="1"/>
    <col min="5127" max="5127" width="13.85546875" style="124" customWidth="1"/>
    <col min="5128" max="5131" width="0" style="124" hidden="1" customWidth="1"/>
    <col min="5132" max="5132" width="14.7109375" style="124" bestFit="1" customWidth="1"/>
    <col min="5133" max="5133" width="45.28515625" style="124" customWidth="1"/>
    <col min="5134" max="5376" width="9.140625" style="124"/>
    <col min="5377" max="5377" width="4.42578125" style="124" customWidth="1"/>
    <col min="5378" max="5378" width="11.5703125" style="124" customWidth="1"/>
    <col min="5379" max="5379" width="40.42578125" style="124" customWidth="1"/>
    <col min="5380" max="5380" width="5.5703125" style="124" customWidth="1"/>
    <col min="5381" max="5381" width="8.5703125" style="124" customWidth="1"/>
    <col min="5382" max="5382" width="9.85546875" style="124" customWidth="1"/>
    <col min="5383" max="5383" width="13.85546875" style="124" customWidth="1"/>
    <col min="5384" max="5387" width="0" style="124" hidden="1" customWidth="1"/>
    <col min="5388" max="5388" width="14.7109375" style="124" bestFit="1" customWidth="1"/>
    <col min="5389" max="5389" width="45.28515625" style="124" customWidth="1"/>
    <col min="5390" max="5632" width="9.140625" style="124"/>
    <col min="5633" max="5633" width="4.42578125" style="124" customWidth="1"/>
    <col min="5634" max="5634" width="11.5703125" style="124" customWidth="1"/>
    <col min="5635" max="5635" width="40.42578125" style="124" customWidth="1"/>
    <col min="5636" max="5636" width="5.5703125" style="124" customWidth="1"/>
    <col min="5637" max="5637" width="8.5703125" style="124" customWidth="1"/>
    <col min="5638" max="5638" width="9.85546875" style="124" customWidth="1"/>
    <col min="5639" max="5639" width="13.85546875" style="124" customWidth="1"/>
    <col min="5640" max="5643" width="0" style="124" hidden="1" customWidth="1"/>
    <col min="5644" max="5644" width="14.7109375" style="124" bestFit="1" customWidth="1"/>
    <col min="5645" max="5645" width="45.28515625" style="124" customWidth="1"/>
    <col min="5646" max="5888" width="9.140625" style="124"/>
    <col min="5889" max="5889" width="4.42578125" style="124" customWidth="1"/>
    <col min="5890" max="5890" width="11.5703125" style="124" customWidth="1"/>
    <col min="5891" max="5891" width="40.42578125" style="124" customWidth="1"/>
    <col min="5892" max="5892" width="5.5703125" style="124" customWidth="1"/>
    <col min="5893" max="5893" width="8.5703125" style="124" customWidth="1"/>
    <col min="5894" max="5894" width="9.85546875" style="124" customWidth="1"/>
    <col min="5895" max="5895" width="13.85546875" style="124" customWidth="1"/>
    <col min="5896" max="5899" width="0" style="124" hidden="1" customWidth="1"/>
    <col min="5900" max="5900" width="14.7109375" style="124" bestFit="1" customWidth="1"/>
    <col min="5901" max="5901" width="45.28515625" style="124" customWidth="1"/>
    <col min="5902" max="6144" width="9.140625" style="124"/>
    <col min="6145" max="6145" width="4.42578125" style="124" customWidth="1"/>
    <col min="6146" max="6146" width="11.5703125" style="124" customWidth="1"/>
    <col min="6147" max="6147" width="40.42578125" style="124" customWidth="1"/>
    <col min="6148" max="6148" width="5.5703125" style="124" customWidth="1"/>
    <col min="6149" max="6149" width="8.5703125" style="124" customWidth="1"/>
    <col min="6150" max="6150" width="9.85546875" style="124" customWidth="1"/>
    <col min="6151" max="6151" width="13.85546875" style="124" customWidth="1"/>
    <col min="6152" max="6155" width="0" style="124" hidden="1" customWidth="1"/>
    <col min="6156" max="6156" width="14.7109375" style="124" bestFit="1" customWidth="1"/>
    <col min="6157" max="6157" width="45.28515625" style="124" customWidth="1"/>
    <col min="6158" max="6400" width="9.140625" style="124"/>
    <col min="6401" max="6401" width="4.42578125" style="124" customWidth="1"/>
    <col min="6402" max="6402" width="11.5703125" style="124" customWidth="1"/>
    <col min="6403" max="6403" width="40.42578125" style="124" customWidth="1"/>
    <col min="6404" max="6404" width="5.5703125" style="124" customWidth="1"/>
    <col min="6405" max="6405" width="8.5703125" style="124" customWidth="1"/>
    <col min="6406" max="6406" width="9.85546875" style="124" customWidth="1"/>
    <col min="6407" max="6407" width="13.85546875" style="124" customWidth="1"/>
    <col min="6408" max="6411" width="0" style="124" hidden="1" customWidth="1"/>
    <col min="6412" max="6412" width="14.7109375" style="124" bestFit="1" customWidth="1"/>
    <col min="6413" max="6413" width="45.28515625" style="124" customWidth="1"/>
    <col min="6414" max="6656" width="9.140625" style="124"/>
    <col min="6657" max="6657" width="4.42578125" style="124" customWidth="1"/>
    <col min="6658" max="6658" width="11.5703125" style="124" customWidth="1"/>
    <col min="6659" max="6659" width="40.42578125" style="124" customWidth="1"/>
    <col min="6660" max="6660" width="5.5703125" style="124" customWidth="1"/>
    <col min="6661" max="6661" width="8.5703125" style="124" customWidth="1"/>
    <col min="6662" max="6662" width="9.85546875" style="124" customWidth="1"/>
    <col min="6663" max="6663" width="13.85546875" style="124" customWidth="1"/>
    <col min="6664" max="6667" width="0" style="124" hidden="1" customWidth="1"/>
    <col min="6668" max="6668" width="14.7109375" style="124" bestFit="1" customWidth="1"/>
    <col min="6669" max="6669" width="45.28515625" style="124" customWidth="1"/>
    <col min="6670" max="6912" width="9.140625" style="124"/>
    <col min="6913" max="6913" width="4.42578125" style="124" customWidth="1"/>
    <col min="6914" max="6914" width="11.5703125" style="124" customWidth="1"/>
    <col min="6915" max="6915" width="40.42578125" style="124" customWidth="1"/>
    <col min="6916" max="6916" width="5.5703125" style="124" customWidth="1"/>
    <col min="6917" max="6917" width="8.5703125" style="124" customWidth="1"/>
    <col min="6918" max="6918" width="9.85546875" style="124" customWidth="1"/>
    <col min="6919" max="6919" width="13.85546875" style="124" customWidth="1"/>
    <col min="6920" max="6923" width="0" style="124" hidden="1" customWidth="1"/>
    <col min="6924" max="6924" width="14.7109375" style="124" bestFit="1" customWidth="1"/>
    <col min="6925" max="6925" width="45.28515625" style="124" customWidth="1"/>
    <col min="6926" max="7168" width="9.140625" style="124"/>
    <col min="7169" max="7169" width="4.42578125" style="124" customWidth="1"/>
    <col min="7170" max="7170" width="11.5703125" style="124" customWidth="1"/>
    <col min="7171" max="7171" width="40.42578125" style="124" customWidth="1"/>
    <col min="7172" max="7172" width="5.5703125" style="124" customWidth="1"/>
    <col min="7173" max="7173" width="8.5703125" style="124" customWidth="1"/>
    <col min="7174" max="7174" width="9.85546875" style="124" customWidth="1"/>
    <col min="7175" max="7175" width="13.85546875" style="124" customWidth="1"/>
    <col min="7176" max="7179" width="0" style="124" hidden="1" customWidth="1"/>
    <col min="7180" max="7180" width="14.7109375" style="124" bestFit="1" customWidth="1"/>
    <col min="7181" max="7181" width="45.28515625" style="124" customWidth="1"/>
    <col min="7182" max="7424" width="9.140625" style="124"/>
    <col min="7425" max="7425" width="4.42578125" style="124" customWidth="1"/>
    <col min="7426" max="7426" width="11.5703125" style="124" customWidth="1"/>
    <col min="7427" max="7427" width="40.42578125" style="124" customWidth="1"/>
    <col min="7428" max="7428" width="5.5703125" style="124" customWidth="1"/>
    <col min="7429" max="7429" width="8.5703125" style="124" customWidth="1"/>
    <col min="7430" max="7430" width="9.85546875" style="124" customWidth="1"/>
    <col min="7431" max="7431" width="13.85546875" style="124" customWidth="1"/>
    <col min="7432" max="7435" width="0" style="124" hidden="1" customWidth="1"/>
    <col min="7436" max="7436" width="14.7109375" style="124" bestFit="1" customWidth="1"/>
    <col min="7437" max="7437" width="45.28515625" style="124" customWidth="1"/>
    <col min="7438" max="7680" width="9.140625" style="124"/>
    <col min="7681" max="7681" width="4.42578125" style="124" customWidth="1"/>
    <col min="7682" max="7682" width="11.5703125" style="124" customWidth="1"/>
    <col min="7683" max="7683" width="40.42578125" style="124" customWidth="1"/>
    <col min="7684" max="7684" width="5.5703125" style="124" customWidth="1"/>
    <col min="7685" max="7685" width="8.5703125" style="124" customWidth="1"/>
    <col min="7686" max="7686" width="9.85546875" style="124" customWidth="1"/>
    <col min="7687" max="7687" width="13.85546875" style="124" customWidth="1"/>
    <col min="7688" max="7691" width="0" style="124" hidden="1" customWidth="1"/>
    <col min="7692" max="7692" width="14.7109375" style="124" bestFit="1" customWidth="1"/>
    <col min="7693" max="7693" width="45.28515625" style="124" customWidth="1"/>
    <col min="7694" max="7936" width="9.140625" style="124"/>
    <col min="7937" max="7937" width="4.42578125" style="124" customWidth="1"/>
    <col min="7938" max="7938" width="11.5703125" style="124" customWidth="1"/>
    <col min="7939" max="7939" width="40.42578125" style="124" customWidth="1"/>
    <col min="7940" max="7940" width="5.5703125" style="124" customWidth="1"/>
    <col min="7941" max="7941" width="8.5703125" style="124" customWidth="1"/>
    <col min="7942" max="7942" width="9.85546875" style="124" customWidth="1"/>
    <col min="7943" max="7943" width="13.85546875" style="124" customWidth="1"/>
    <col min="7944" max="7947" width="0" style="124" hidden="1" customWidth="1"/>
    <col min="7948" max="7948" width="14.7109375" style="124" bestFit="1" customWidth="1"/>
    <col min="7949" max="7949" width="45.28515625" style="124" customWidth="1"/>
    <col min="7950" max="8192" width="9.140625" style="124"/>
    <col min="8193" max="8193" width="4.42578125" style="124" customWidth="1"/>
    <col min="8194" max="8194" width="11.5703125" style="124" customWidth="1"/>
    <col min="8195" max="8195" width="40.42578125" style="124" customWidth="1"/>
    <col min="8196" max="8196" width="5.5703125" style="124" customWidth="1"/>
    <col min="8197" max="8197" width="8.5703125" style="124" customWidth="1"/>
    <col min="8198" max="8198" width="9.85546875" style="124" customWidth="1"/>
    <col min="8199" max="8199" width="13.85546875" style="124" customWidth="1"/>
    <col min="8200" max="8203" width="0" style="124" hidden="1" customWidth="1"/>
    <col min="8204" max="8204" width="14.7109375" style="124" bestFit="1" customWidth="1"/>
    <col min="8205" max="8205" width="45.28515625" style="124" customWidth="1"/>
    <col min="8206" max="8448" width="9.140625" style="124"/>
    <col min="8449" max="8449" width="4.42578125" style="124" customWidth="1"/>
    <col min="8450" max="8450" width="11.5703125" style="124" customWidth="1"/>
    <col min="8451" max="8451" width="40.42578125" style="124" customWidth="1"/>
    <col min="8452" max="8452" width="5.5703125" style="124" customWidth="1"/>
    <col min="8453" max="8453" width="8.5703125" style="124" customWidth="1"/>
    <col min="8454" max="8454" width="9.85546875" style="124" customWidth="1"/>
    <col min="8455" max="8455" width="13.85546875" style="124" customWidth="1"/>
    <col min="8456" max="8459" width="0" style="124" hidden="1" customWidth="1"/>
    <col min="8460" max="8460" width="14.7109375" style="124" bestFit="1" customWidth="1"/>
    <col min="8461" max="8461" width="45.28515625" style="124" customWidth="1"/>
    <col min="8462" max="8704" width="9.140625" style="124"/>
    <col min="8705" max="8705" width="4.42578125" style="124" customWidth="1"/>
    <col min="8706" max="8706" width="11.5703125" style="124" customWidth="1"/>
    <col min="8707" max="8707" width="40.42578125" style="124" customWidth="1"/>
    <col min="8708" max="8708" width="5.5703125" style="124" customWidth="1"/>
    <col min="8709" max="8709" width="8.5703125" style="124" customWidth="1"/>
    <col min="8710" max="8710" width="9.85546875" style="124" customWidth="1"/>
    <col min="8711" max="8711" width="13.85546875" style="124" customWidth="1"/>
    <col min="8712" max="8715" width="0" style="124" hidden="1" customWidth="1"/>
    <col min="8716" max="8716" width="14.7109375" style="124" bestFit="1" customWidth="1"/>
    <col min="8717" max="8717" width="45.28515625" style="124" customWidth="1"/>
    <col min="8718" max="8960" width="9.140625" style="124"/>
    <col min="8961" max="8961" width="4.42578125" style="124" customWidth="1"/>
    <col min="8962" max="8962" width="11.5703125" style="124" customWidth="1"/>
    <col min="8963" max="8963" width="40.42578125" style="124" customWidth="1"/>
    <col min="8964" max="8964" width="5.5703125" style="124" customWidth="1"/>
    <col min="8965" max="8965" width="8.5703125" style="124" customWidth="1"/>
    <col min="8966" max="8966" width="9.85546875" style="124" customWidth="1"/>
    <col min="8967" max="8967" width="13.85546875" style="124" customWidth="1"/>
    <col min="8968" max="8971" width="0" style="124" hidden="1" customWidth="1"/>
    <col min="8972" max="8972" width="14.7109375" style="124" bestFit="1" customWidth="1"/>
    <col min="8973" max="8973" width="45.28515625" style="124" customWidth="1"/>
    <col min="8974" max="9216" width="9.140625" style="124"/>
    <col min="9217" max="9217" width="4.42578125" style="124" customWidth="1"/>
    <col min="9218" max="9218" width="11.5703125" style="124" customWidth="1"/>
    <col min="9219" max="9219" width="40.42578125" style="124" customWidth="1"/>
    <col min="9220" max="9220" width="5.5703125" style="124" customWidth="1"/>
    <col min="9221" max="9221" width="8.5703125" style="124" customWidth="1"/>
    <col min="9222" max="9222" width="9.85546875" style="124" customWidth="1"/>
    <col min="9223" max="9223" width="13.85546875" style="124" customWidth="1"/>
    <col min="9224" max="9227" width="0" style="124" hidden="1" customWidth="1"/>
    <col min="9228" max="9228" width="14.7109375" style="124" bestFit="1" customWidth="1"/>
    <col min="9229" max="9229" width="45.28515625" style="124" customWidth="1"/>
    <col min="9230" max="9472" width="9.140625" style="124"/>
    <col min="9473" max="9473" width="4.42578125" style="124" customWidth="1"/>
    <col min="9474" max="9474" width="11.5703125" style="124" customWidth="1"/>
    <col min="9475" max="9475" width="40.42578125" style="124" customWidth="1"/>
    <col min="9476" max="9476" width="5.5703125" style="124" customWidth="1"/>
    <col min="9477" max="9477" width="8.5703125" style="124" customWidth="1"/>
    <col min="9478" max="9478" width="9.85546875" style="124" customWidth="1"/>
    <col min="9479" max="9479" width="13.85546875" style="124" customWidth="1"/>
    <col min="9480" max="9483" width="0" style="124" hidden="1" customWidth="1"/>
    <col min="9484" max="9484" width="14.7109375" style="124" bestFit="1" customWidth="1"/>
    <col min="9485" max="9485" width="45.28515625" style="124" customWidth="1"/>
    <col min="9486" max="9728" width="9.140625" style="124"/>
    <col min="9729" max="9729" width="4.42578125" style="124" customWidth="1"/>
    <col min="9730" max="9730" width="11.5703125" style="124" customWidth="1"/>
    <col min="9731" max="9731" width="40.42578125" style="124" customWidth="1"/>
    <col min="9732" max="9732" width="5.5703125" style="124" customWidth="1"/>
    <col min="9733" max="9733" width="8.5703125" style="124" customWidth="1"/>
    <col min="9734" max="9734" width="9.85546875" style="124" customWidth="1"/>
    <col min="9735" max="9735" width="13.85546875" style="124" customWidth="1"/>
    <col min="9736" max="9739" width="0" style="124" hidden="1" customWidth="1"/>
    <col min="9740" max="9740" width="14.7109375" style="124" bestFit="1" customWidth="1"/>
    <col min="9741" max="9741" width="45.28515625" style="124" customWidth="1"/>
    <col min="9742" max="9984" width="9.140625" style="124"/>
    <col min="9985" max="9985" width="4.42578125" style="124" customWidth="1"/>
    <col min="9986" max="9986" width="11.5703125" style="124" customWidth="1"/>
    <col min="9987" max="9987" width="40.42578125" style="124" customWidth="1"/>
    <col min="9988" max="9988" width="5.5703125" style="124" customWidth="1"/>
    <col min="9989" max="9989" width="8.5703125" style="124" customWidth="1"/>
    <col min="9990" max="9990" width="9.85546875" style="124" customWidth="1"/>
    <col min="9991" max="9991" width="13.85546875" style="124" customWidth="1"/>
    <col min="9992" max="9995" width="0" style="124" hidden="1" customWidth="1"/>
    <col min="9996" max="9996" width="14.7109375" style="124" bestFit="1" customWidth="1"/>
    <col min="9997" max="9997" width="45.28515625" style="124" customWidth="1"/>
    <col min="9998" max="10240" width="9.140625" style="124"/>
    <col min="10241" max="10241" width="4.42578125" style="124" customWidth="1"/>
    <col min="10242" max="10242" width="11.5703125" style="124" customWidth="1"/>
    <col min="10243" max="10243" width="40.42578125" style="124" customWidth="1"/>
    <col min="10244" max="10244" width="5.5703125" style="124" customWidth="1"/>
    <col min="10245" max="10245" width="8.5703125" style="124" customWidth="1"/>
    <col min="10246" max="10246" width="9.85546875" style="124" customWidth="1"/>
    <col min="10247" max="10247" width="13.85546875" style="124" customWidth="1"/>
    <col min="10248" max="10251" width="0" style="124" hidden="1" customWidth="1"/>
    <col min="10252" max="10252" width="14.7109375" style="124" bestFit="1" customWidth="1"/>
    <col min="10253" max="10253" width="45.28515625" style="124" customWidth="1"/>
    <col min="10254" max="10496" width="9.140625" style="124"/>
    <col min="10497" max="10497" width="4.42578125" style="124" customWidth="1"/>
    <col min="10498" max="10498" width="11.5703125" style="124" customWidth="1"/>
    <col min="10499" max="10499" width="40.42578125" style="124" customWidth="1"/>
    <col min="10500" max="10500" width="5.5703125" style="124" customWidth="1"/>
    <col min="10501" max="10501" width="8.5703125" style="124" customWidth="1"/>
    <col min="10502" max="10502" width="9.85546875" style="124" customWidth="1"/>
    <col min="10503" max="10503" width="13.85546875" style="124" customWidth="1"/>
    <col min="10504" max="10507" width="0" style="124" hidden="1" customWidth="1"/>
    <col min="10508" max="10508" width="14.7109375" style="124" bestFit="1" customWidth="1"/>
    <col min="10509" max="10509" width="45.28515625" style="124" customWidth="1"/>
    <col min="10510" max="10752" width="9.140625" style="124"/>
    <col min="10753" max="10753" width="4.42578125" style="124" customWidth="1"/>
    <col min="10754" max="10754" width="11.5703125" style="124" customWidth="1"/>
    <col min="10755" max="10755" width="40.42578125" style="124" customWidth="1"/>
    <col min="10756" max="10756" width="5.5703125" style="124" customWidth="1"/>
    <col min="10757" max="10757" width="8.5703125" style="124" customWidth="1"/>
    <col min="10758" max="10758" width="9.85546875" style="124" customWidth="1"/>
    <col min="10759" max="10759" width="13.85546875" style="124" customWidth="1"/>
    <col min="10760" max="10763" width="0" style="124" hidden="1" customWidth="1"/>
    <col min="10764" max="10764" width="14.7109375" style="124" bestFit="1" customWidth="1"/>
    <col min="10765" max="10765" width="45.28515625" style="124" customWidth="1"/>
    <col min="10766" max="11008" width="9.140625" style="124"/>
    <col min="11009" max="11009" width="4.42578125" style="124" customWidth="1"/>
    <col min="11010" max="11010" width="11.5703125" style="124" customWidth="1"/>
    <col min="11011" max="11011" width="40.42578125" style="124" customWidth="1"/>
    <col min="11012" max="11012" width="5.5703125" style="124" customWidth="1"/>
    <col min="11013" max="11013" width="8.5703125" style="124" customWidth="1"/>
    <col min="11014" max="11014" width="9.85546875" style="124" customWidth="1"/>
    <col min="11015" max="11015" width="13.85546875" style="124" customWidth="1"/>
    <col min="11016" max="11019" width="0" style="124" hidden="1" customWidth="1"/>
    <col min="11020" max="11020" width="14.7109375" style="124" bestFit="1" customWidth="1"/>
    <col min="11021" max="11021" width="45.28515625" style="124" customWidth="1"/>
    <col min="11022" max="11264" width="9.140625" style="124"/>
    <col min="11265" max="11265" width="4.42578125" style="124" customWidth="1"/>
    <col min="11266" max="11266" width="11.5703125" style="124" customWidth="1"/>
    <col min="11267" max="11267" width="40.42578125" style="124" customWidth="1"/>
    <col min="11268" max="11268" width="5.5703125" style="124" customWidth="1"/>
    <col min="11269" max="11269" width="8.5703125" style="124" customWidth="1"/>
    <col min="11270" max="11270" width="9.85546875" style="124" customWidth="1"/>
    <col min="11271" max="11271" width="13.85546875" style="124" customWidth="1"/>
    <col min="11272" max="11275" width="0" style="124" hidden="1" customWidth="1"/>
    <col min="11276" max="11276" width="14.7109375" style="124" bestFit="1" customWidth="1"/>
    <col min="11277" max="11277" width="45.28515625" style="124" customWidth="1"/>
    <col min="11278" max="11520" width="9.140625" style="124"/>
    <col min="11521" max="11521" width="4.42578125" style="124" customWidth="1"/>
    <col min="11522" max="11522" width="11.5703125" style="124" customWidth="1"/>
    <col min="11523" max="11523" width="40.42578125" style="124" customWidth="1"/>
    <col min="11524" max="11524" width="5.5703125" style="124" customWidth="1"/>
    <col min="11525" max="11525" width="8.5703125" style="124" customWidth="1"/>
    <col min="11526" max="11526" width="9.85546875" style="124" customWidth="1"/>
    <col min="11527" max="11527" width="13.85546875" style="124" customWidth="1"/>
    <col min="11528" max="11531" width="0" style="124" hidden="1" customWidth="1"/>
    <col min="11532" max="11532" width="14.7109375" style="124" bestFit="1" customWidth="1"/>
    <col min="11533" max="11533" width="45.28515625" style="124" customWidth="1"/>
    <col min="11534" max="11776" width="9.140625" style="124"/>
    <col min="11777" max="11777" width="4.42578125" style="124" customWidth="1"/>
    <col min="11778" max="11778" width="11.5703125" style="124" customWidth="1"/>
    <col min="11779" max="11779" width="40.42578125" style="124" customWidth="1"/>
    <col min="11780" max="11780" width="5.5703125" style="124" customWidth="1"/>
    <col min="11781" max="11781" width="8.5703125" style="124" customWidth="1"/>
    <col min="11782" max="11782" width="9.85546875" style="124" customWidth="1"/>
    <col min="11783" max="11783" width="13.85546875" style="124" customWidth="1"/>
    <col min="11784" max="11787" width="0" style="124" hidden="1" customWidth="1"/>
    <col min="11788" max="11788" width="14.7109375" style="124" bestFit="1" customWidth="1"/>
    <col min="11789" max="11789" width="45.28515625" style="124" customWidth="1"/>
    <col min="11790" max="12032" width="9.140625" style="124"/>
    <col min="12033" max="12033" width="4.42578125" style="124" customWidth="1"/>
    <col min="12034" max="12034" width="11.5703125" style="124" customWidth="1"/>
    <col min="12035" max="12035" width="40.42578125" style="124" customWidth="1"/>
    <col min="12036" max="12036" width="5.5703125" style="124" customWidth="1"/>
    <col min="12037" max="12037" width="8.5703125" style="124" customWidth="1"/>
    <col min="12038" max="12038" width="9.85546875" style="124" customWidth="1"/>
    <col min="12039" max="12039" width="13.85546875" style="124" customWidth="1"/>
    <col min="12040" max="12043" width="0" style="124" hidden="1" customWidth="1"/>
    <col min="12044" max="12044" width="14.7109375" style="124" bestFit="1" customWidth="1"/>
    <col min="12045" max="12045" width="45.28515625" style="124" customWidth="1"/>
    <col min="12046" max="12288" width="9.140625" style="124"/>
    <col min="12289" max="12289" width="4.42578125" style="124" customWidth="1"/>
    <col min="12290" max="12290" width="11.5703125" style="124" customWidth="1"/>
    <col min="12291" max="12291" width="40.42578125" style="124" customWidth="1"/>
    <col min="12292" max="12292" width="5.5703125" style="124" customWidth="1"/>
    <col min="12293" max="12293" width="8.5703125" style="124" customWidth="1"/>
    <col min="12294" max="12294" width="9.85546875" style="124" customWidth="1"/>
    <col min="12295" max="12295" width="13.85546875" style="124" customWidth="1"/>
    <col min="12296" max="12299" width="0" style="124" hidden="1" customWidth="1"/>
    <col min="12300" max="12300" width="14.7109375" style="124" bestFit="1" customWidth="1"/>
    <col min="12301" max="12301" width="45.28515625" style="124" customWidth="1"/>
    <col min="12302" max="12544" width="9.140625" style="124"/>
    <col min="12545" max="12545" width="4.42578125" style="124" customWidth="1"/>
    <col min="12546" max="12546" width="11.5703125" style="124" customWidth="1"/>
    <col min="12547" max="12547" width="40.42578125" style="124" customWidth="1"/>
    <col min="12548" max="12548" width="5.5703125" style="124" customWidth="1"/>
    <col min="12549" max="12549" width="8.5703125" style="124" customWidth="1"/>
    <col min="12550" max="12550" width="9.85546875" style="124" customWidth="1"/>
    <col min="12551" max="12551" width="13.85546875" style="124" customWidth="1"/>
    <col min="12552" max="12555" width="0" style="124" hidden="1" customWidth="1"/>
    <col min="12556" max="12556" width="14.7109375" style="124" bestFit="1" customWidth="1"/>
    <col min="12557" max="12557" width="45.28515625" style="124" customWidth="1"/>
    <col min="12558" max="12800" width="9.140625" style="124"/>
    <col min="12801" max="12801" width="4.42578125" style="124" customWidth="1"/>
    <col min="12802" max="12802" width="11.5703125" style="124" customWidth="1"/>
    <col min="12803" max="12803" width="40.42578125" style="124" customWidth="1"/>
    <col min="12804" max="12804" width="5.5703125" style="124" customWidth="1"/>
    <col min="12805" max="12805" width="8.5703125" style="124" customWidth="1"/>
    <col min="12806" max="12806" width="9.85546875" style="124" customWidth="1"/>
    <col min="12807" max="12807" width="13.85546875" style="124" customWidth="1"/>
    <col min="12808" max="12811" width="0" style="124" hidden="1" customWidth="1"/>
    <col min="12812" max="12812" width="14.7109375" style="124" bestFit="1" customWidth="1"/>
    <col min="12813" max="12813" width="45.28515625" style="124" customWidth="1"/>
    <col min="12814" max="13056" width="9.140625" style="124"/>
    <col min="13057" max="13057" width="4.42578125" style="124" customWidth="1"/>
    <col min="13058" max="13058" width="11.5703125" style="124" customWidth="1"/>
    <col min="13059" max="13059" width="40.42578125" style="124" customWidth="1"/>
    <col min="13060" max="13060" width="5.5703125" style="124" customWidth="1"/>
    <col min="13061" max="13061" width="8.5703125" style="124" customWidth="1"/>
    <col min="13062" max="13062" width="9.85546875" style="124" customWidth="1"/>
    <col min="13063" max="13063" width="13.85546875" style="124" customWidth="1"/>
    <col min="13064" max="13067" width="0" style="124" hidden="1" customWidth="1"/>
    <col min="13068" max="13068" width="14.7109375" style="124" bestFit="1" customWidth="1"/>
    <col min="13069" max="13069" width="45.28515625" style="124" customWidth="1"/>
    <col min="13070" max="13312" width="9.140625" style="124"/>
    <col min="13313" max="13313" width="4.42578125" style="124" customWidth="1"/>
    <col min="13314" max="13314" width="11.5703125" style="124" customWidth="1"/>
    <col min="13315" max="13315" width="40.42578125" style="124" customWidth="1"/>
    <col min="13316" max="13316" width="5.5703125" style="124" customWidth="1"/>
    <col min="13317" max="13317" width="8.5703125" style="124" customWidth="1"/>
    <col min="13318" max="13318" width="9.85546875" style="124" customWidth="1"/>
    <col min="13319" max="13319" width="13.85546875" style="124" customWidth="1"/>
    <col min="13320" max="13323" width="0" style="124" hidden="1" customWidth="1"/>
    <col min="13324" max="13324" width="14.7109375" style="124" bestFit="1" customWidth="1"/>
    <col min="13325" max="13325" width="45.28515625" style="124" customWidth="1"/>
    <col min="13326" max="13568" width="9.140625" style="124"/>
    <col min="13569" max="13569" width="4.42578125" style="124" customWidth="1"/>
    <col min="13570" max="13570" width="11.5703125" style="124" customWidth="1"/>
    <col min="13571" max="13571" width="40.42578125" style="124" customWidth="1"/>
    <col min="13572" max="13572" width="5.5703125" style="124" customWidth="1"/>
    <col min="13573" max="13573" width="8.5703125" style="124" customWidth="1"/>
    <col min="13574" max="13574" width="9.85546875" style="124" customWidth="1"/>
    <col min="13575" max="13575" width="13.85546875" style="124" customWidth="1"/>
    <col min="13576" max="13579" width="0" style="124" hidden="1" customWidth="1"/>
    <col min="13580" max="13580" width="14.7109375" style="124" bestFit="1" customWidth="1"/>
    <col min="13581" max="13581" width="45.28515625" style="124" customWidth="1"/>
    <col min="13582" max="13824" width="9.140625" style="124"/>
    <col min="13825" max="13825" width="4.42578125" style="124" customWidth="1"/>
    <col min="13826" max="13826" width="11.5703125" style="124" customWidth="1"/>
    <col min="13827" max="13827" width="40.42578125" style="124" customWidth="1"/>
    <col min="13828" max="13828" width="5.5703125" style="124" customWidth="1"/>
    <col min="13829" max="13829" width="8.5703125" style="124" customWidth="1"/>
    <col min="13830" max="13830" width="9.85546875" style="124" customWidth="1"/>
    <col min="13831" max="13831" width="13.85546875" style="124" customWidth="1"/>
    <col min="13832" max="13835" width="0" style="124" hidden="1" customWidth="1"/>
    <col min="13836" max="13836" width="14.7109375" style="124" bestFit="1" customWidth="1"/>
    <col min="13837" max="13837" width="45.28515625" style="124" customWidth="1"/>
    <col min="13838" max="14080" width="9.140625" style="124"/>
    <col min="14081" max="14081" width="4.42578125" style="124" customWidth="1"/>
    <col min="14082" max="14082" width="11.5703125" style="124" customWidth="1"/>
    <col min="14083" max="14083" width="40.42578125" style="124" customWidth="1"/>
    <col min="14084" max="14084" width="5.5703125" style="124" customWidth="1"/>
    <col min="14085" max="14085" width="8.5703125" style="124" customWidth="1"/>
    <col min="14086" max="14086" width="9.85546875" style="124" customWidth="1"/>
    <col min="14087" max="14087" width="13.85546875" style="124" customWidth="1"/>
    <col min="14088" max="14091" width="0" style="124" hidden="1" customWidth="1"/>
    <col min="14092" max="14092" width="14.7109375" style="124" bestFit="1" customWidth="1"/>
    <col min="14093" max="14093" width="45.28515625" style="124" customWidth="1"/>
    <col min="14094" max="14336" width="9.140625" style="124"/>
    <col min="14337" max="14337" width="4.42578125" style="124" customWidth="1"/>
    <col min="14338" max="14338" width="11.5703125" style="124" customWidth="1"/>
    <col min="14339" max="14339" width="40.42578125" style="124" customWidth="1"/>
    <col min="14340" max="14340" width="5.5703125" style="124" customWidth="1"/>
    <col min="14341" max="14341" width="8.5703125" style="124" customWidth="1"/>
    <col min="14342" max="14342" width="9.85546875" style="124" customWidth="1"/>
    <col min="14343" max="14343" width="13.85546875" style="124" customWidth="1"/>
    <col min="14344" max="14347" width="0" style="124" hidden="1" customWidth="1"/>
    <col min="14348" max="14348" width="14.7109375" style="124" bestFit="1" customWidth="1"/>
    <col min="14349" max="14349" width="45.28515625" style="124" customWidth="1"/>
    <col min="14350" max="14592" width="9.140625" style="124"/>
    <col min="14593" max="14593" width="4.42578125" style="124" customWidth="1"/>
    <col min="14594" max="14594" width="11.5703125" style="124" customWidth="1"/>
    <col min="14595" max="14595" width="40.42578125" style="124" customWidth="1"/>
    <col min="14596" max="14596" width="5.5703125" style="124" customWidth="1"/>
    <col min="14597" max="14597" width="8.5703125" style="124" customWidth="1"/>
    <col min="14598" max="14598" width="9.85546875" style="124" customWidth="1"/>
    <col min="14599" max="14599" width="13.85546875" style="124" customWidth="1"/>
    <col min="14600" max="14603" width="0" style="124" hidden="1" customWidth="1"/>
    <col min="14604" max="14604" width="14.7109375" style="124" bestFit="1" customWidth="1"/>
    <col min="14605" max="14605" width="45.28515625" style="124" customWidth="1"/>
    <col min="14606" max="14848" width="9.140625" style="124"/>
    <col min="14849" max="14849" width="4.42578125" style="124" customWidth="1"/>
    <col min="14850" max="14850" width="11.5703125" style="124" customWidth="1"/>
    <col min="14851" max="14851" width="40.42578125" style="124" customWidth="1"/>
    <col min="14852" max="14852" width="5.5703125" style="124" customWidth="1"/>
    <col min="14853" max="14853" width="8.5703125" style="124" customWidth="1"/>
    <col min="14854" max="14854" width="9.85546875" style="124" customWidth="1"/>
    <col min="14855" max="14855" width="13.85546875" style="124" customWidth="1"/>
    <col min="14856" max="14859" width="0" style="124" hidden="1" customWidth="1"/>
    <col min="14860" max="14860" width="14.7109375" style="124" bestFit="1" customWidth="1"/>
    <col min="14861" max="14861" width="45.28515625" style="124" customWidth="1"/>
    <col min="14862" max="15104" width="9.140625" style="124"/>
    <col min="15105" max="15105" width="4.42578125" style="124" customWidth="1"/>
    <col min="15106" max="15106" width="11.5703125" style="124" customWidth="1"/>
    <col min="15107" max="15107" width="40.42578125" style="124" customWidth="1"/>
    <col min="15108" max="15108" width="5.5703125" style="124" customWidth="1"/>
    <col min="15109" max="15109" width="8.5703125" style="124" customWidth="1"/>
    <col min="15110" max="15110" width="9.85546875" style="124" customWidth="1"/>
    <col min="15111" max="15111" width="13.85546875" style="124" customWidth="1"/>
    <col min="15112" max="15115" width="0" style="124" hidden="1" customWidth="1"/>
    <col min="15116" max="15116" width="14.7109375" style="124" bestFit="1" customWidth="1"/>
    <col min="15117" max="15117" width="45.28515625" style="124" customWidth="1"/>
    <col min="15118" max="15360" width="9.140625" style="124"/>
    <col min="15361" max="15361" width="4.42578125" style="124" customWidth="1"/>
    <col min="15362" max="15362" width="11.5703125" style="124" customWidth="1"/>
    <col min="15363" max="15363" width="40.42578125" style="124" customWidth="1"/>
    <col min="15364" max="15364" width="5.5703125" style="124" customWidth="1"/>
    <col min="15365" max="15365" width="8.5703125" style="124" customWidth="1"/>
    <col min="15366" max="15366" width="9.85546875" style="124" customWidth="1"/>
    <col min="15367" max="15367" width="13.85546875" style="124" customWidth="1"/>
    <col min="15368" max="15371" width="0" style="124" hidden="1" customWidth="1"/>
    <col min="15372" max="15372" width="14.7109375" style="124" bestFit="1" customWidth="1"/>
    <col min="15373" max="15373" width="45.28515625" style="124" customWidth="1"/>
    <col min="15374" max="15616" width="9.140625" style="124"/>
    <col min="15617" max="15617" width="4.42578125" style="124" customWidth="1"/>
    <col min="15618" max="15618" width="11.5703125" style="124" customWidth="1"/>
    <col min="15619" max="15619" width="40.42578125" style="124" customWidth="1"/>
    <col min="15620" max="15620" width="5.5703125" style="124" customWidth="1"/>
    <col min="15621" max="15621" width="8.5703125" style="124" customWidth="1"/>
    <col min="15622" max="15622" width="9.85546875" style="124" customWidth="1"/>
    <col min="15623" max="15623" width="13.85546875" style="124" customWidth="1"/>
    <col min="15624" max="15627" width="0" style="124" hidden="1" customWidth="1"/>
    <col min="15628" max="15628" width="14.7109375" style="124" bestFit="1" customWidth="1"/>
    <col min="15629" max="15629" width="45.28515625" style="124" customWidth="1"/>
    <col min="15630" max="15872" width="9.140625" style="124"/>
    <col min="15873" max="15873" width="4.42578125" style="124" customWidth="1"/>
    <col min="15874" max="15874" width="11.5703125" style="124" customWidth="1"/>
    <col min="15875" max="15875" width="40.42578125" style="124" customWidth="1"/>
    <col min="15876" max="15876" width="5.5703125" style="124" customWidth="1"/>
    <col min="15877" max="15877" width="8.5703125" style="124" customWidth="1"/>
    <col min="15878" max="15878" width="9.85546875" style="124" customWidth="1"/>
    <col min="15879" max="15879" width="13.85546875" style="124" customWidth="1"/>
    <col min="15880" max="15883" width="0" style="124" hidden="1" customWidth="1"/>
    <col min="15884" max="15884" width="14.7109375" style="124" bestFit="1" customWidth="1"/>
    <col min="15885" max="15885" width="45.28515625" style="124" customWidth="1"/>
    <col min="15886" max="16128" width="9.140625" style="124"/>
    <col min="16129" max="16129" width="4.42578125" style="124" customWidth="1"/>
    <col min="16130" max="16130" width="11.5703125" style="124" customWidth="1"/>
    <col min="16131" max="16131" width="40.42578125" style="124" customWidth="1"/>
    <col min="16132" max="16132" width="5.5703125" style="124" customWidth="1"/>
    <col min="16133" max="16133" width="8.5703125" style="124" customWidth="1"/>
    <col min="16134" max="16134" width="9.85546875" style="124" customWidth="1"/>
    <col min="16135" max="16135" width="13.85546875" style="124" customWidth="1"/>
    <col min="16136" max="16139" width="0" style="124" hidden="1" customWidth="1"/>
    <col min="16140" max="16140" width="14.7109375" style="124" bestFit="1" customWidth="1"/>
    <col min="16141" max="16141" width="45.28515625" style="124" customWidth="1"/>
    <col min="16142" max="16384" width="9.140625" style="124"/>
  </cols>
  <sheetData>
    <row r="1" spans="1:80" ht="15.75">
      <c r="A1" s="515" t="s">
        <v>6</v>
      </c>
      <c r="B1" s="515"/>
      <c r="C1" s="515"/>
      <c r="D1" s="515"/>
      <c r="E1" s="515"/>
      <c r="F1" s="515"/>
      <c r="G1" s="515"/>
    </row>
    <row r="2" spans="1:80" ht="14.25" customHeight="1" thickBot="1">
      <c r="B2" s="125"/>
      <c r="C2" s="126"/>
      <c r="D2" s="126"/>
      <c r="E2" s="127"/>
      <c r="F2" s="126"/>
      <c r="G2" s="126"/>
    </row>
    <row r="3" spans="1:80" ht="13.5" thickTop="1">
      <c r="A3" s="516" t="s">
        <v>787</v>
      </c>
      <c r="B3" s="517"/>
      <c r="C3" s="120" t="s">
        <v>809</v>
      </c>
      <c r="D3" s="121"/>
      <c r="E3" s="128" t="s">
        <v>812</v>
      </c>
      <c r="F3" s="129">
        <f>'[22]01 02 Rek'!H1</f>
        <v>2</v>
      </c>
      <c r="G3" s="130"/>
    </row>
    <row r="4" spans="1:80" ht="13.5" thickBot="1">
      <c r="A4" s="518" t="s">
        <v>810</v>
      </c>
      <c r="B4" s="519"/>
      <c r="C4" s="122" t="s">
        <v>811</v>
      </c>
      <c r="D4" s="123"/>
      <c r="E4" s="520" t="str">
        <f>'[22]01 02 Rek'!G2</f>
        <v>Zdravotní instalace</v>
      </c>
      <c r="F4" s="521"/>
      <c r="G4" s="522"/>
    </row>
    <row r="5" spans="1:80" ht="13.5" thickTop="1">
      <c r="A5" s="131"/>
    </row>
    <row r="6" spans="1:80" ht="27" customHeight="1">
      <c r="A6" s="183" t="s">
        <v>103</v>
      </c>
      <c r="B6" s="184" t="s">
        <v>104</v>
      </c>
      <c r="C6" s="184" t="s">
        <v>105</v>
      </c>
      <c r="D6" s="184" t="s">
        <v>106</v>
      </c>
      <c r="E6" s="184" t="s">
        <v>813</v>
      </c>
      <c r="F6" s="184" t="s">
        <v>814</v>
      </c>
      <c r="G6" s="185" t="s">
        <v>815</v>
      </c>
      <c r="H6" s="186" t="s">
        <v>816</v>
      </c>
      <c r="I6" s="186" t="s">
        <v>817</v>
      </c>
      <c r="J6" s="186" t="s">
        <v>818</v>
      </c>
      <c r="K6" s="186" t="s">
        <v>819</v>
      </c>
      <c r="L6" s="187" t="s">
        <v>1475</v>
      </c>
    </row>
    <row r="7" spans="1:80">
      <c r="A7" s="133" t="s">
        <v>125</v>
      </c>
      <c r="B7" s="134" t="s">
        <v>788</v>
      </c>
      <c r="C7" s="188" t="s">
        <v>789</v>
      </c>
      <c r="D7" s="189"/>
      <c r="E7" s="190"/>
      <c r="F7" s="190"/>
      <c r="G7" s="191"/>
      <c r="H7" s="192"/>
      <c r="I7" s="193"/>
      <c r="J7" s="192"/>
      <c r="K7" s="193"/>
      <c r="L7" s="194"/>
      <c r="O7" s="135">
        <v>1</v>
      </c>
    </row>
    <row r="8" spans="1:80">
      <c r="A8" s="195">
        <v>1</v>
      </c>
      <c r="B8" s="196" t="s">
        <v>924</v>
      </c>
      <c r="C8" s="197" t="s">
        <v>925</v>
      </c>
      <c r="D8" s="198" t="s">
        <v>145</v>
      </c>
      <c r="E8" s="199">
        <v>2</v>
      </c>
      <c r="F8" s="349"/>
      <c r="G8" s="200">
        <f t="shared" ref="G8:G35" si="0">E8*F8</f>
        <v>0</v>
      </c>
      <c r="H8" s="201">
        <v>7.3999999999999999E-4</v>
      </c>
      <c r="I8" s="202">
        <f t="shared" ref="I8:I35" si="1">E8*H8</f>
        <v>1.48E-3</v>
      </c>
      <c r="J8" s="201">
        <v>0</v>
      </c>
      <c r="K8" s="202">
        <f t="shared" ref="K8:K35" si="2">E8*J8</f>
        <v>0</v>
      </c>
      <c r="L8" s="194" t="s">
        <v>1476</v>
      </c>
      <c r="O8" s="135">
        <v>2</v>
      </c>
      <c r="AA8" s="124">
        <v>1</v>
      </c>
      <c r="AB8" s="124">
        <v>7</v>
      </c>
      <c r="AC8" s="124">
        <v>7</v>
      </c>
      <c r="AZ8" s="124">
        <v>2</v>
      </c>
      <c r="BA8" s="124">
        <f t="shared" ref="BA8:BA35" si="3">IF(AZ8=1,G8,0)</f>
        <v>0</v>
      </c>
      <c r="BB8" s="124">
        <f t="shared" ref="BB8:BB35" si="4">IF(AZ8=2,G8,0)</f>
        <v>0</v>
      </c>
      <c r="BC8" s="124">
        <f t="shared" ref="BC8:BC35" si="5">IF(AZ8=3,G8,0)</f>
        <v>0</v>
      </c>
      <c r="BD8" s="124">
        <f t="shared" ref="BD8:BD35" si="6">IF(AZ8=4,G8,0)</f>
        <v>0</v>
      </c>
      <c r="BE8" s="124">
        <f t="shared" ref="BE8:BE35" si="7">IF(AZ8=5,G8,0)</f>
        <v>0</v>
      </c>
      <c r="CA8" s="135">
        <v>1</v>
      </c>
      <c r="CB8" s="135">
        <v>7</v>
      </c>
    </row>
    <row r="9" spans="1:80">
      <c r="A9" s="195">
        <v>2</v>
      </c>
      <c r="B9" s="196" t="s">
        <v>926</v>
      </c>
      <c r="C9" s="197" t="s">
        <v>927</v>
      </c>
      <c r="D9" s="198" t="s">
        <v>145</v>
      </c>
      <c r="E9" s="199">
        <v>2</v>
      </c>
      <c r="F9" s="349"/>
      <c r="G9" s="200">
        <f t="shared" si="0"/>
        <v>0</v>
      </c>
      <c r="H9" s="201">
        <v>1.8519999999999998E-2</v>
      </c>
      <c r="I9" s="202">
        <f t="shared" si="1"/>
        <v>3.7039999999999997E-2</v>
      </c>
      <c r="J9" s="201">
        <v>0</v>
      </c>
      <c r="K9" s="202">
        <f t="shared" si="2"/>
        <v>0</v>
      </c>
      <c r="L9" s="194" t="s">
        <v>1476</v>
      </c>
      <c r="O9" s="135">
        <v>2</v>
      </c>
      <c r="AA9" s="124">
        <v>1</v>
      </c>
      <c r="AB9" s="124">
        <v>7</v>
      </c>
      <c r="AC9" s="124">
        <v>7</v>
      </c>
      <c r="AZ9" s="124">
        <v>2</v>
      </c>
      <c r="BA9" s="124">
        <f t="shared" si="3"/>
        <v>0</v>
      </c>
      <c r="BB9" s="124">
        <f t="shared" si="4"/>
        <v>0</v>
      </c>
      <c r="BC9" s="124">
        <f t="shared" si="5"/>
        <v>0</v>
      </c>
      <c r="BD9" s="124">
        <f t="shared" si="6"/>
        <v>0</v>
      </c>
      <c r="BE9" s="124">
        <f t="shared" si="7"/>
        <v>0</v>
      </c>
      <c r="CA9" s="135">
        <v>1</v>
      </c>
      <c r="CB9" s="135">
        <v>7</v>
      </c>
    </row>
    <row r="10" spans="1:80">
      <c r="A10" s="195">
        <v>3</v>
      </c>
      <c r="B10" s="196" t="s">
        <v>928</v>
      </c>
      <c r="C10" s="197" t="s">
        <v>929</v>
      </c>
      <c r="D10" s="198" t="s">
        <v>145</v>
      </c>
      <c r="E10" s="199">
        <v>4</v>
      </c>
      <c r="F10" s="349"/>
      <c r="G10" s="200">
        <f t="shared" si="0"/>
        <v>0</v>
      </c>
      <c r="H10" s="201">
        <v>7.79E-3</v>
      </c>
      <c r="I10" s="202">
        <f t="shared" si="1"/>
        <v>3.116E-2</v>
      </c>
      <c r="J10" s="201">
        <v>0</v>
      </c>
      <c r="K10" s="202">
        <f t="shared" si="2"/>
        <v>0</v>
      </c>
      <c r="L10" s="194" t="s">
        <v>1476</v>
      </c>
      <c r="O10" s="135">
        <v>2</v>
      </c>
      <c r="AA10" s="124">
        <v>1</v>
      </c>
      <c r="AB10" s="124">
        <v>7</v>
      </c>
      <c r="AC10" s="124">
        <v>7</v>
      </c>
      <c r="AZ10" s="124">
        <v>2</v>
      </c>
      <c r="BA10" s="124">
        <f t="shared" si="3"/>
        <v>0</v>
      </c>
      <c r="BB10" s="124">
        <f t="shared" si="4"/>
        <v>0</v>
      </c>
      <c r="BC10" s="124">
        <f t="shared" si="5"/>
        <v>0</v>
      </c>
      <c r="BD10" s="124">
        <f t="shared" si="6"/>
        <v>0</v>
      </c>
      <c r="BE10" s="124">
        <f t="shared" si="7"/>
        <v>0</v>
      </c>
      <c r="CA10" s="135">
        <v>1</v>
      </c>
      <c r="CB10" s="135">
        <v>7</v>
      </c>
    </row>
    <row r="11" spans="1:80">
      <c r="A11" s="195">
        <v>4</v>
      </c>
      <c r="B11" s="196" t="s">
        <v>930</v>
      </c>
      <c r="C11" s="197" t="s">
        <v>931</v>
      </c>
      <c r="D11" s="198" t="s">
        <v>145</v>
      </c>
      <c r="E11" s="199">
        <v>4</v>
      </c>
      <c r="F11" s="349"/>
      <c r="G11" s="200">
        <f t="shared" si="0"/>
        <v>0</v>
      </c>
      <c r="H11" s="201">
        <v>8.3999999999999995E-3</v>
      </c>
      <c r="I11" s="202">
        <f t="shared" si="1"/>
        <v>3.3599999999999998E-2</v>
      </c>
      <c r="J11" s="201">
        <v>0</v>
      </c>
      <c r="K11" s="202">
        <f t="shared" si="2"/>
        <v>0</v>
      </c>
      <c r="L11" s="194" t="s">
        <v>1476</v>
      </c>
      <c r="O11" s="135">
        <v>2</v>
      </c>
      <c r="AA11" s="124">
        <v>1</v>
      </c>
      <c r="AB11" s="124">
        <v>7</v>
      </c>
      <c r="AC11" s="124">
        <v>7</v>
      </c>
      <c r="AZ11" s="124">
        <v>2</v>
      </c>
      <c r="BA11" s="124">
        <f t="shared" si="3"/>
        <v>0</v>
      </c>
      <c r="BB11" s="124">
        <f t="shared" si="4"/>
        <v>0</v>
      </c>
      <c r="BC11" s="124">
        <f t="shared" si="5"/>
        <v>0</v>
      </c>
      <c r="BD11" s="124">
        <f t="shared" si="6"/>
        <v>0</v>
      </c>
      <c r="BE11" s="124">
        <f t="shared" si="7"/>
        <v>0</v>
      </c>
      <c r="CA11" s="135">
        <v>1</v>
      </c>
      <c r="CB11" s="135">
        <v>7</v>
      </c>
    </row>
    <row r="12" spans="1:80">
      <c r="A12" s="195">
        <v>5</v>
      </c>
      <c r="B12" s="196" t="s">
        <v>37</v>
      </c>
      <c r="C12" s="197" t="s">
        <v>932</v>
      </c>
      <c r="D12" s="198" t="s">
        <v>155</v>
      </c>
      <c r="E12" s="199">
        <v>24</v>
      </c>
      <c r="F12" s="349"/>
      <c r="G12" s="200">
        <f t="shared" si="0"/>
        <v>0</v>
      </c>
      <c r="H12" s="201">
        <v>4.6999999999999999E-4</v>
      </c>
      <c r="I12" s="202">
        <f t="shared" si="1"/>
        <v>1.128E-2</v>
      </c>
      <c r="J12" s="201"/>
      <c r="K12" s="202">
        <f t="shared" si="2"/>
        <v>0</v>
      </c>
      <c r="L12" s="194" t="s">
        <v>1477</v>
      </c>
      <c r="O12" s="135">
        <v>2</v>
      </c>
      <c r="AA12" s="124">
        <v>12</v>
      </c>
      <c r="AB12" s="124">
        <v>0</v>
      </c>
      <c r="AC12" s="124">
        <v>48</v>
      </c>
      <c r="AZ12" s="124">
        <v>2</v>
      </c>
      <c r="BA12" s="124">
        <f t="shared" si="3"/>
        <v>0</v>
      </c>
      <c r="BB12" s="124">
        <f t="shared" si="4"/>
        <v>0</v>
      </c>
      <c r="BC12" s="124">
        <f t="shared" si="5"/>
        <v>0</v>
      </c>
      <c r="BD12" s="124">
        <f t="shared" si="6"/>
        <v>0</v>
      </c>
      <c r="BE12" s="124">
        <f t="shared" si="7"/>
        <v>0</v>
      </c>
      <c r="CA12" s="135">
        <v>12</v>
      </c>
      <c r="CB12" s="135">
        <v>0</v>
      </c>
    </row>
    <row r="13" spans="1:80">
      <c r="A13" s="195">
        <v>6</v>
      </c>
      <c r="B13" s="196" t="s">
        <v>933</v>
      </c>
      <c r="C13" s="197" t="s">
        <v>934</v>
      </c>
      <c r="D13" s="198" t="s">
        <v>155</v>
      </c>
      <c r="E13" s="199">
        <v>20</v>
      </c>
      <c r="F13" s="349"/>
      <c r="G13" s="200">
        <f t="shared" si="0"/>
        <v>0</v>
      </c>
      <c r="H13" s="201">
        <v>4.6999999999999999E-4</v>
      </c>
      <c r="I13" s="202">
        <f t="shared" si="1"/>
        <v>9.4000000000000004E-3</v>
      </c>
      <c r="J13" s="201"/>
      <c r="K13" s="202">
        <f t="shared" si="2"/>
        <v>0</v>
      </c>
      <c r="L13" s="194" t="s">
        <v>1477</v>
      </c>
      <c r="O13" s="135">
        <v>2</v>
      </c>
      <c r="AA13" s="124">
        <v>12</v>
      </c>
      <c r="AB13" s="124">
        <v>0</v>
      </c>
      <c r="AC13" s="124">
        <v>70</v>
      </c>
      <c r="AZ13" s="124">
        <v>2</v>
      </c>
      <c r="BA13" s="124">
        <f t="shared" si="3"/>
        <v>0</v>
      </c>
      <c r="BB13" s="124">
        <f t="shared" si="4"/>
        <v>0</v>
      </c>
      <c r="BC13" s="124">
        <f t="shared" si="5"/>
        <v>0</v>
      </c>
      <c r="BD13" s="124">
        <f t="shared" si="6"/>
        <v>0</v>
      </c>
      <c r="BE13" s="124">
        <f t="shared" si="7"/>
        <v>0</v>
      </c>
      <c r="CA13" s="135">
        <v>12</v>
      </c>
      <c r="CB13" s="135">
        <v>0</v>
      </c>
    </row>
    <row r="14" spans="1:80">
      <c r="A14" s="195">
        <v>7</v>
      </c>
      <c r="B14" s="196" t="s">
        <v>846</v>
      </c>
      <c r="C14" s="197" t="s">
        <v>935</v>
      </c>
      <c r="D14" s="198" t="s">
        <v>155</v>
      </c>
      <c r="E14" s="199">
        <v>30</v>
      </c>
      <c r="F14" s="349"/>
      <c r="G14" s="200">
        <f t="shared" si="0"/>
        <v>0</v>
      </c>
      <c r="H14" s="201">
        <v>4.6999999999999999E-4</v>
      </c>
      <c r="I14" s="202">
        <f t="shared" si="1"/>
        <v>1.41E-2</v>
      </c>
      <c r="J14" s="201"/>
      <c r="K14" s="202">
        <f t="shared" si="2"/>
        <v>0</v>
      </c>
      <c r="L14" s="194" t="s">
        <v>1477</v>
      </c>
      <c r="O14" s="135">
        <v>2</v>
      </c>
      <c r="AA14" s="124">
        <v>12</v>
      </c>
      <c r="AB14" s="124">
        <v>0</v>
      </c>
      <c r="AC14" s="124">
        <v>49</v>
      </c>
      <c r="AZ14" s="124">
        <v>2</v>
      </c>
      <c r="BA14" s="124">
        <f t="shared" si="3"/>
        <v>0</v>
      </c>
      <c r="BB14" s="124">
        <f t="shared" si="4"/>
        <v>0</v>
      </c>
      <c r="BC14" s="124">
        <f t="shared" si="5"/>
        <v>0</v>
      </c>
      <c r="BD14" s="124">
        <f t="shared" si="6"/>
        <v>0</v>
      </c>
      <c r="BE14" s="124">
        <f t="shared" si="7"/>
        <v>0</v>
      </c>
      <c r="CA14" s="135">
        <v>12</v>
      </c>
      <c r="CB14" s="135">
        <v>0</v>
      </c>
    </row>
    <row r="15" spans="1:80">
      <c r="A15" s="195">
        <v>8</v>
      </c>
      <c r="B15" s="196" t="s">
        <v>848</v>
      </c>
      <c r="C15" s="197" t="s">
        <v>936</v>
      </c>
      <c r="D15" s="198" t="s">
        <v>155</v>
      </c>
      <c r="E15" s="199">
        <v>6</v>
      </c>
      <c r="F15" s="349"/>
      <c r="G15" s="200">
        <f t="shared" si="0"/>
        <v>0</v>
      </c>
      <c r="H15" s="201">
        <v>4.6999999999999999E-4</v>
      </c>
      <c r="I15" s="202">
        <f t="shared" si="1"/>
        <v>2.82E-3</v>
      </c>
      <c r="J15" s="201"/>
      <c r="K15" s="202">
        <f t="shared" si="2"/>
        <v>0</v>
      </c>
      <c r="L15" s="194" t="s">
        <v>1477</v>
      </c>
      <c r="O15" s="135">
        <v>2</v>
      </c>
      <c r="AA15" s="124">
        <v>12</v>
      </c>
      <c r="AB15" s="124">
        <v>0</v>
      </c>
      <c r="AC15" s="124">
        <v>50</v>
      </c>
      <c r="AZ15" s="124">
        <v>2</v>
      </c>
      <c r="BA15" s="124">
        <f t="shared" si="3"/>
        <v>0</v>
      </c>
      <c r="BB15" s="124">
        <f t="shared" si="4"/>
        <v>0</v>
      </c>
      <c r="BC15" s="124">
        <f t="shared" si="5"/>
        <v>0</v>
      </c>
      <c r="BD15" s="124">
        <f t="shared" si="6"/>
        <v>0</v>
      </c>
      <c r="BE15" s="124">
        <f t="shared" si="7"/>
        <v>0</v>
      </c>
      <c r="CA15" s="135">
        <v>12</v>
      </c>
      <c r="CB15" s="135">
        <v>0</v>
      </c>
    </row>
    <row r="16" spans="1:80">
      <c r="A16" s="195">
        <v>9</v>
      </c>
      <c r="B16" s="196" t="s">
        <v>850</v>
      </c>
      <c r="C16" s="197" t="s">
        <v>937</v>
      </c>
      <c r="D16" s="198" t="s">
        <v>155</v>
      </c>
      <c r="E16" s="199">
        <v>106</v>
      </c>
      <c r="F16" s="349"/>
      <c r="G16" s="200">
        <f t="shared" si="0"/>
        <v>0</v>
      </c>
      <c r="H16" s="201">
        <v>1.5200000000000001E-3</v>
      </c>
      <c r="I16" s="202">
        <f t="shared" si="1"/>
        <v>0.16112000000000001</v>
      </c>
      <c r="J16" s="201"/>
      <c r="K16" s="202">
        <f t="shared" si="2"/>
        <v>0</v>
      </c>
      <c r="L16" s="194" t="s">
        <v>1477</v>
      </c>
      <c r="O16" s="135">
        <v>2</v>
      </c>
      <c r="AA16" s="124">
        <v>12</v>
      </c>
      <c r="AB16" s="124">
        <v>0</v>
      </c>
      <c r="AC16" s="124">
        <v>51</v>
      </c>
      <c r="AZ16" s="124">
        <v>2</v>
      </c>
      <c r="BA16" s="124">
        <f t="shared" si="3"/>
        <v>0</v>
      </c>
      <c r="BB16" s="124">
        <f t="shared" si="4"/>
        <v>0</v>
      </c>
      <c r="BC16" s="124">
        <f t="shared" si="5"/>
        <v>0</v>
      </c>
      <c r="BD16" s="124">
        <f t="shared" si="6"/>
        <v>0</v>
      </c>
      <c r="BE16" s="124">
        <f t="shared" si="7"/>
        <v>0</v>
      </c>
      <c r="CA16" s="135">
        <v>12</v>
      </c>
      <c r="CB16" s="135">
        <v>0</v>
      </c>
    </row>
    <row r="17" spans="1:80">
      <c r="A17" s="195">
        <v>10</v>
      </c>
      <c r="B17" s="196" t="s">
        <v>852</v>
      </c>
      <c r="C17" s="197" t="s">
        <v>938</v>
      </c>
      <c r="D17" s="198" t="s">
        <v>155</v>
      </c>
      <c r="E17" s="199">
        <v>18</v>
      </c>
      <c r="F17" s="349"/>
      <c r="G17" s="200">
        <f t="shared" si="0"/>
        <v>0</v>
      </c>
      <c r="H17" s="201">
        <v>4.6999999999999999E-4</v>
      </c>
      <c r="I17" s="202">
        <f t="shared" si="1"/>
        <v>8.4600000000000005E-3</v>
      </c>
      <c r="J17" s="201"/>
      <c r="K17" s="202">
        <f t="shared" si="2"/>
        <v>0</v>
      </c>
      <c r="L17" s="194" t="s">
        <v>1477</v>
      </c>
      <c r="O17" s="135">
        <v>2</v>
      </c>
      <c r="AA17" s="124">
        <v>12</v>
      </c>
      <c r="AB17" s="124">
        <v>0</v>
      </c>
      <c r="AC17" s="124">
        <v>69</v>
      </c>
      <c r="AZ17" s="124">
        <v>2</v>
      </c>
      <c r="BA17" s="124">
        <f t="shared" si="3"/>
        <v>0</v>
      </c>
      <c r="BB17" s="124">
        <f t="shared" si="4"/>
        <v>0</v>
      </c>
      <c r="BC17" s="124">
        <f t="shared" si="5"/>
        <v>0</v>
      </c>
      <c r="BD17" s="124">
        <f t="shared" si="6"/>
        <v>0</v>
      </c>
      <c r="BE17" s="124">
        <f t="shared" si="7"/>
        <v>0</v>
      </c>
      <c r="CA17" s="135">
        <v>12</v>
      </c>
      <c r="CB17" s="135">
        <v>0</v>
      </c>
    </row>
    <row r="18" spans="1:80">
      <c r="A18" s="195">
        <v>11</v>
      </c>
      <c r="B18" s="196" t="s">
        <v>854</v>
      </c>
      <c r="C18" s="197" t="s">
        <v>939</v>
      </c>
      <c r="D18" s="198" t="s">
        <v>145</v>
      </c>
      <c r="E18" s="199">
        <v>13</v>
      </c>
      <c r="F18" s="349"/>
      <c r="G18" s="200">
        <f t="shared" si="0"/>
        <v>0</v>
      </c>
      <c r="H18" s="201">
        <v>0</v>
      </c>
      <c r="I18" s="202">
        <f t="shared" si="1"/>
        <v>0</v>
      </c>
      <c r="J18" s="201"/>
      <c r="K18" s="202">
        <f t="shared" si="2"/>
        <v>0</v>
      </c>
      <c r="L18" s="194" t="s">
        <v>1477</v>
      </c>
      <c r="O18" s="135">
        <v>2</v>
      </c>
      <c r="AA18" s="124">
        <v>12</v>
      </c>
      <c r="AB18" s="124">
        <v>0</v>
      </c>
      <c r="AC18" s="124">
        <v>52</v>
      </c>
      <c r="AZ18" s="124">
        <v>2</v>
      </c>
      <c r="BA18" s="124">
        <f t="shared" si="3"/>
        <v>0</v>
      </c>
      <c r="BB18" s="124">
        <f t="shared" si="4"/>
        <v>0</v>
      </c>
      <c r="BC18" s="124">
        <f t="shared" si="5"/>
        <v>0</v>
      </c>
      <c r="BD18" s="124">
        <f t="shared" si="6"/>
        <v>0</v>
      </c>
      <c r="BE18" s="124">
        <f t="shared" si="7"/>
        <v>0</v>
      </c>
      <c r="CA18" s="135">
        <v>12</v>
      </c>
      <c r="CB18" s="135">
        <v>0</v>
      </c>
    </row>
    <row r="19" spans="1:80">
      <c r="A19" s="195">
        <v>12</v>
      </c>
      <c r="B19" s="196" t="s">
        <v>856</v>
      </c>
      <c r="C19" s="197" t="s">
        <v>940</v>
      </c>
      <c r="D19" s="198" t="s">
        <v>145</v>
      </c>
      <c r="E19" s="199">
        <v>12</v>
      </c>
      <c r="F19" s="349"/>
      <c r="G19" s="200">
        <f t="shared" si="0"/>
        <v>0</v>
      </c>
      <c r="H19" s="201">
        <v>0</v>
      </c>
      <c r="I19" s="202">
        <f t="shared" si="1"/>
        <v>0</v>
      </c>
      <c r="J19" s="201"/>
      <c r="K19" s="202">
        <f t="shared" si="2"/>
        <v>0</v>
      </c>
      <c r="L19" s="194" t="s">
        <v>1477</v>
      </c>
      <c r="O19" s="135">
        <v>2</v>
      </c>
      <c r="AA19" s="124">
        <v>12</v>
      </c>
      <c r="AB19" s="124">
        <v>0</v>
      </c>
      <c r="AC19" s="124">
        <v>53</v>
      </c>
      <c r="AZ19" s="124">
        <v>2</v>
      </c>
      <c r="BA19" s="124">
        <f t="shared" si="3"/>
        <v>0</v>
      </c>
      <c r="BB19" s="124">
        <f t="shared" si="4"/>
        <v>0</v>
      </c>
      <c r="BC19" s="124">
        <f t="shared" si="5"/>
        <v>0</v>
      </c>
      <c r="BD19" s="124">
        <f t="shared" si="6"/>
        <v>0</v>
      </c>
      <c r="BE19" s="124">
        <f t="shared" si="7"/>
        <v>0</v>
      </c>
      <c r="CA19" s="135">
        <v>12</v>
      </c>
      <c r="CB19" s="135">
        <v>0</v>
      </c>
    </row>
    <row r="20" spans="1:80">
      <c r="A20" s="195">
        <v>13</v>
      </c>
      <c r="B20" s="196" t="s">
        <v>858</v>
      </c>
      <c r="C20" s="197" t="s">
        <v>941</v>
      </c>
      <c r="D20" s="198" t="s">
        <v>145</v>
      </c>
      <c r="E20" s="199">
        <v>18</v>
      </c>
      <c r="F20" s="349"/>
      <c r="G20" s="200">
        <f t="shared" si="0"/>
        <v>0</v>
      </c>
      <c r="H20" s="201">
        <v>0</v>
      </c>
      <c r="I20" s="202">
        <f t="shared" si="1"/>
        <v>0</v>
      </c>
      <c r="J20" s="201"/>
      <c r="K20" s="202">
        <f t="shared" si="2"/>
        <v>0</v>
      </c>
      <c r="L20" s="194" t="s">
        <v>1477</v>
      </c>
      <c r="O20" s="135">
        <v>2</v>
      </c>
      <c r="AA20" s="124">
        <v>12</v>
      </c>
      <c r="AB20" s="124">
        <v>0</v>
      </c>
      <c r="AC20" s="124">
        <v>54</v>
      </c>
      <c r="AZ20" s="124">
        <v>2</v>
      </c>
      <c r="BA20" s="124">
        <f t="shared" si="3"/>
        <v>0</v>
      </c>
      <c r="BB20" s="124">
        <f t="shared" si="4"/>
        <v>0</v>
      </c>
      <c r="BC20" s="124">
        <f t="shared" si="5"/>
        <v>0</v>
      </c>
      <c r="BD20" s="124">
        <f t="shared" si="6"/>
        <v>0</v>
      </c>
      <c r="BE20" s="124">
        <f t="shared" si="7"/>
        <v>0</v>
      </c>
      <c r="CA20" s="135">
        <v>12</v>
      </c>
      <c r="CB20" s="135">
        <v>0</v>
      </c>
    </row>
    <row r="21" spans="1:80" ht="22.5">
      <c r="A21" s="195">
        <v>14</v>
      </c>
      <c r="B21" s="196" t="s">
        <v>860</v>
      </c>
      <c r="C21" s="197" t="s">
        <v>942</v>
      </c>
      <c r="D21" s="198" t="s">
        <v>524</v>
      </c>
      <c r="E21" s="199">
        <v>45</v>
      </c>
      <c r="F21" s="349"/>
      <c r="G21" s="200">
        <f t="shared" si="0"/>
        <v>0</v>
      </c>
      <c r="H21" s="201">
        <v>0</v>
      </c>
      <c r="I21" s="202">
        <f t="shared" si="1"/>
        <v>0</v>
      </c>
      <c r="J21" s="201"/>
      <c r="K21" s="202">
        <f t="shared" si="2"/>
        <v>0</v>
      </c>
      <c r="L21" s="194" t="s">
        <v>1477</v>
      </c>
      <c r="O21" s="135">
        <v>2</v>
      </c>
      <c r="AA21" s="124">
        <v>12</v>
      </c>
      <c r="AB21" s="124">
        <v>0</v>
      </c>
      <c r="AC21" s="124">
        <v>55</v>
      </c>
      <c r="AZ21" s="124">
        <v>2</v>
      </c>
      <c r="BA21" s="124">
        <f t="shared" si="3"/>
        <v>0</v>
      </c>
      <c r="BB21" s="124">
        <f t="shared" si="4"/>
        <v>0</v>
      </c>
      <c r="BC21" s="124">
        <f t="shared" si="5"/>
        <v>0</v>
      </c>
      <c r="BD21" s="124">
        <f t="shared" si="6"/>
        <v>0</v>
      </c>
      <c r="BE21" s="124">
        <f t="shared" si="7"/>
        <v>0</v>
      </c>
      <c r="CA21" s="135">
        <v>12</v>
      </c>
      <c r="CB21" s="135">
        <v>0</v>
      </c>
    </row>
    <row r="22" spans="1:80">
      <c r="A22" s="195">
        <v>15</v>
      </c>
      <c r="B22" s="196" t="s">
        <v>785</v>
      </c>
      <c r="C22" s="197" t="s">
        <v>943</v>
      </c>
      <c r="D22" s="198" t="s">
        <v>524</v>
      </c>
      <c r="E22" s="199">
        <v>45</v>
      </c>
      <c r="F22" s="349"/>
      <c r="G22" s="200">
        <f t="shared" si="0"/>
        <v>0</v>
      </c>
      <c r="H22" s="201">
        <v>0</v>
      </c>
      <c r="I22" s="202">
        <f t="shared" si="1"/>
        <v>0</v>
      </c>
      <c r="J22" s="201"/>
      <c r="K22" s="202">
        <f t="shared" si="2"/>
        <v>0</v>
      </c>
      <c r="L22" s="194" t="s">
        <v>1477</v>
      </c>
      <c r="O22" s="135">
        <v>2</v>
      </c>
      <c r="AA22" s="124">
        <v>12</v>
      </c>
      <c r="AB22" s="124">
        <v>0</v>
      </c>
      <c r="AC22" s="124">
        <v>56</v>
      </c>
      <c r="AZ22" s="124">
        <v>2</v>
      </c>
      <c r="BA22" s="124">
        <f t="shared" si="3"/>
        <v>0</v>
      </c>
      <c r="BB22" s="124">
        <f t="shared" si="4"/>
        <v>0</v>
      </c>
      <c r="BC22" s="124">
        <f t="shared" si="5"/>
        <v>0</v>
      </c>
      <c r="BD22" s="124">
        <f t="shared" si="6"/>
        <v>0</v>
      </c>
      <c r="BE22" s="124">
        <f t="shared" si="7"/>
        <v>0</v>
      </c>
      <c r="CA22" s="135">
        <v>12</v>
      </c>
      <c r="CB22" s="135">
        <v>0</v>
      </c>
    </row>
    <row r="23" spans="1:80">
      <c r="A23" s="195">
        <v>16</v>
      </c>
      <c r="B23" s="196" t="s">
        <v>897</v>
      </c>
      <c r="C23" s="197" t="s">
        <v>944</v>
      </c>
      <c r="D23" s="198" t="s">
        <v>155</v>
      </c>
      <c r="E23" s="199">
        <v>204</v>
      </c>
      <c r="F23" s="349"/>
      <c r="G23" s="200">
        <f t="shared" si="0"/>
        <v>0</v>
      </c>
      <c r="H23" s="201">
        <v>0</v>
      </c>
      <c r="I23" s="202">
        <f t="shared" si="1"/>
        <v>0</v>
      </c>
      <c r="J23" s="201"/>
      <c r="K23" s="202">
        <f t="shared" si="2"/>
        <v>0</v>
      </c>
      <c r="L23" s="194" t="s">
        <v>1477</v>
      </c>
      <c r="O23" s="135">
        <v>2</v>
      </c>
      <c r="AA23" s="124">
        <v>12</v>
      </c>
      <c r="AB23" s="124">
        <v>0</v>
      </c>
      <c r="AC23" s="124">
        <v>57</v>
      </c>
      <c r="AZ23" s="124">
        <v>2</v>
      </c>
      <c r="BA23" s="124">
        <f t="shared" si="3"/>
        <v>0</v>
      </c>
      <c r="BB23" s="124">
        <f t="shared" si="4"/>
        <v>0</v>
      </c>
      <c r="BC23" s="124">
        <f t="shared" si="5"/>
        <v>0</v>
      </c>
      <c r="BD23" s="124">
        <f t="shared" si="6"/>
        <v>0</v>
      </c>
      <c r="BE23" s="124">
        <f t="shared" si="7"/>
        <v>0</v>
      </c>
      <c r="CA23" s="135">
        <v>12</v>
      </c>
      <c r="CB23" s="135">
        <v>0</v>
      </c>
    </row>
    <row r="24" spans="1:80">
      <c r="A24" s="195">
        <v>17</v>
      </c>
      <c r="B24" s="196" t="s">
        <v>899</v>
      </c>
      <c r="C24" s="197" t="s">
        <v>945</v>
      </c>
      <c r="D24" s="198" t="s">
        <v>443</v>
      </c>
      <c r="E24" s="199">
        <v>2</v>
      </c>
      <c r="F24" s="349"/>
      <c r="G24" s="200">
        <f t="shared" si="0"/>
        <v>0</v>
      </c>
      <c r="H24" s="201">
        <v>0</v>
      </c>
      <c r="I24" s="202">
        <f t="shared" si="1"/>
        <v>0</v>
      </c>
      <c r="J24" s="201"/>
      <c r="K24" s="202">
        <f t="shared" si="2"/>
        <v>0</v>
      </c>
      <c r="L24" s="194" t="s">
        <v>1477</v>
      </c>
      <c r="O24" s="135">
        <v>2</v>
      </c>
      <c r="AA24" s="124">
        <v>12</v>
      </c>
      <c r="AB24" s="124">
        <v>0</v>
      </c>
      <c r="AC24" s="124">
        <v>58</v>
      </c>
      <c r="AZ24" s="124">
        <v>2</v>
      </c>
      <c r="BA24" s="124">
        <f t="shared" si="3"/>
        <v>0</v>
      </c>
      <c r="BB24" s="124">
        <f t="shared" si="4"/>
        <v>0</v>
      </c>
      <c r="BC24" s="124">
        <f t="shared" si="5"/>
        <v>0</v>
      </c>
      <c r="BD24" s="124">
        <f t="shared" si="6"/>
        <v>0</v>
      </c>
      <c r="BE24" s="124">
        <f t="shared" si="7"/>
        <v>0</v>
      </c>
      <c r="CA24" s="135">
        <v>12</v>
      </c>
      <c r="CB24" s="135">
        <v>0</v>
      </c>
    </row>
    <row r="25" spans="1:80" ht="22.5">
      <c r="A25" s="195">
        <v>18</v>
      </c>
      <c r="B25" s="196" t="s">
        <v>901</v>
      </c>
      <c r="C25" s="197" t="s">
        <v>946</v>
      </c>
      <c r="D25" s="198" t="s">
        <v>443</v>
      </c>
      <c r="E25" s="199">
        <v>1</v>
      </c>
      <c r="F25" s="349"/>
      <c r="G25" s="200">
        <f t="shared" si="0"/>
        <v>0</v>
      </c>
      <c r="H25" s="201">
        <v>0</v>
      </c>
      <c r="I25" s="202">
        <f t="shared" si="1"/>
        <v>0</v>
      </c>
      <c r="J25" s="201"/>
      <c r="K25" s="202">
        <f t="shared" si="2"/>
        <v>0</v>
      </c>
      <c r="L25" s="194" t="s">
        <v>1477</v>
      </c>
      <c r="O25" s="135">
        <v>2</v>
      </c>
      <c r="AA25" s="124">
        <v>12</v>
      </c>
      <c r="AB25" s="124">
        <v>0</v>
      </c>
      <c r="AC25" s="124">
        <v>71</v>
      </c>
      <c r="AZ25" s="124">
        <v>2</v>
      </c>
      <c r="BA25" s="124">
        <f t="shared" si="3"/>
        <v>0</v>
      </c>
      <c r="BB25" s="124">
        <f t="shared" si="4"/>
        <v>0</v>
      </c>
      <c r="BC25" s="124">
        <f t="shared" si="5"/>
        <v>0</v>
      </c>
      <c r="BD25" s="124">
        <f t="shared" si="6"/>
        <v>0</v>
      </c>
      <c r="BE25" s="124">
        <f t="shared" si="7"/>
        <v>0</v>
      </c>
      <c r="CA25" s="135">
        <v>12</v>
      </c>
      <c r="CB25" s="135">
        <v>0</v>
      </c>
    </row>
    <row r="26" spans="1:80">
      <c r="A26" s="195">
        <v>19</v>
      </c>
      <c r="B26" s="196" t="s">
        <v>903</v>
      </c>
      <c r="C26" s="197" t="s">
        <v>947</v>
      </c>
      <c r="D26" s="198" t="s">
        <v>443</v>
      </c>
      <c r="E26" s="199">
        <v>3</v>
      </c>
      <c r="F26" s="349"/>
      <c r="G26" s="200">
        <f t="shared" si="0"/>
        <v>0</v>
      </c>
      <c r="H26" s="201">
        <v>0</v>
      </c>
      <c r="I26" s="202">
        <f t="shared" si="1"/>
        <v>0</v>
      </c>
      <c r="J26" s="201"/>
      <c r="K26" s="202">
        <f t="shared" si="2"/>
        <v>0</v>
      </c>
      <c r="L26" s="194" t="s">
        <v>1477</v>
      </c>
      <c r="O26" s="135">
        <v>2</v>
      </c>
      <c r="AA26" s="124">
        <v>12</v>
      </c>
      <c r="AB26" s="124">
        <v>0</v>
      </c>
      <c r="AC26" s="124">
        <v>59</v>
      </c>
      <c r="AZ26" s="124">
        <v>2</v>
      </c>
      <c r="BA26" s="124">
        <f t="shared" si="3"/>
        <v>0</v>
      </c>
      <c r="BB26" s="124">
        <f t="shared" si="4"/>
        <v>0</v>
      </c>
      <c r="BC26" s="124">
        <f t="shared" si="5"/>
        <v>0</v>
      </c>
      <c r="BD26" s="124">
        <f t="shared" si="6"/>
        <v>0</v>
      </c>
      <c r="BE26" s="124">
        <f t="shared" si="7"/>
        <v>0</v>
      </c>
      <c r="CA26" s="135">
        <v>12</v>
      </c>
      <c r="CB26" s="135">
        <v>0</v>
      </c>
    </row>
    <row r="27" spans="1:80">
      <c r="A27" s="195">
        <v>20</v>
      </c>
      <c r="B27" s="196" t="s">
        <v>907</v>
      </c>
      <c r="C27" s="197" t="s">
        <v>948</v>
      </c>
      <c r="D27" s="198" t="s">
        <v>443</v>
      </c>
      <c r="E27" s="199">
        <v>5</v>
      </c>
      <c r="F27" s="349"/>
      <c r="G27" s="200">
        <f t="shared" si="0"/>
        <v>0</v>
      </c>
      <c r="H27" s="201">
        <v>0</v>
      </c>
      <c r="I27" s="202">
        <f t="shared" si="1"/>
        <v>0</v>
      </c>
      <c r="J27" s="201"/>
      <c r="K27" s="202">
        <f t="shared" si="2"/>
        <v>0</v>
      </c>
      <c r="L27" s="194" t="s">
        <v>1477</v>
      </c>
      <c r="O27" s="135">
        <v>2</v>
      </c>
      <c r="AA27" s="124">
        <v>12</v>
      </c>
      <c r="AB27" s="124">
        <v>0</v>
      </c>
      <c r="AC27" s="124">
        <v>140</v>
      </c>
      <c r="AZ27" s="124">
        <v>2</v>
      </c>
      <c r="BA27" s="124">
        <f t="shared" si="3"/>
        <v>0</v>
      </c>
      <c r="BB27" s="124">
        <f t="shared" si="4"/>
        <v>0</v>
      </c>
      <c r="BC27" s="124">
        <f t="shared" si="5"/>
        <v>0</v>
      </c>
      <c r="BD27" s="124">
        <f t="shared" si="6"/>
        <v>0</v>
      </c>
      <c r="BE27" s="124">
        <f t="shared" si="7"/>
        <v>0</v>
      </c>
      <c r="CA27" s="135">
        <v>12</v>
      </c>
      <c r="CB27" s="135">
        <v>0</v>
      </c>
    </row>
    <row r="28" spans="1:80">
      <c r="A28" s="195">
        <v>21</v>
      </c>
      <c r="B28" s="196" t="s">
        <v>909</v>
      </c>
      <c r="C28" s="197" t="s">
        <v>949</v>
      </c>
      <c r="D28" s="198" t="s">
        <v>443</v>
      </c>
      <c r="E28" s="199">
        <v>5</v>
      </c>
      <c r="F28" s="349"/>
      <c r="G28" s="200">
        <f t="shared" si="0"/>
        <v>0</v>
      </c>
      <c r="H28" s="201">
        <v>0</v>
      </c>
      <c r="I28" s="202">
        <f t="shared" si="1"/>
        <v>0</v>
      </c>
      <c r="J28" s="201"/>
      <c r="K28" s="202">
        <f t="shared" si="2"/>
        <v>0</v>
      </c>
      <c r="L28" s="194" t="s">
        <v>1477</v>
      </c>
      <c r="O28" s="135">
        <v>2</v>
      </c>
      <c r="AA28" s="124">
        <v>12</v>
      </c>
      <c r="AB28" s="124">
        <v>0</v>
      </c>
      <c r="AC28" s="124">
        <v>141</v>
      </c>
      <c r="AZ28" s="124">
        <v>2</v>
      </c>
      <c r="BA28" s="124">
        <f t="shared" si="3"/>
        <v>0</v>
      </c>
      <c r="BB28" s="124">
        <f t="shared" si="4"/>
        <v>0</v>
      </c>
      <c r="BC28" s="124">
        <f t="shared" si="5"/>
        <v>0</v>
      </c>
      <c r="BD28" s="124">
        <f t="shared" si="6"/>
        <v>0</v>
      </c>
      <c r="BE28" s="124">
        <f t="shared" si="7"/>
        <v>0</v>
      </c>
      <c r="CA28" s="135">
        <v>12</v>
      </c>
      <c r="CB28" s="135">
        <v>0</v>
      </c>
    </row>
    <row r="29" spans="1:80">
      <c r="A29" s="195">
        <v>22</v>
      </c>
      <c r="B29" s="196" t="s">
        <v>950</v>
      </c>
      <c r="C29" s="197" t="s">
        <v>951</v>
      </c>
      <c r="D29" s="198" t="s">
        <v>155</v>
      </c>
      <c r="E29" s="199">
        <v>170</v>
      </c>
      <c r="F29" s="349"/>
      <c r="G29" s="200">
        <f t="shared" si="0"/>
        <v>0</v>
      </c>
      <c r="H29" s="201">
        <v>0</v>
      </c>
      <c r="I29" s="202">
        <f t="shared" si="1"/>
        <v>0</v>
      </c>
      <c r="J29" s="201"/>
      <c r="K29" s="202">
        <f t="shared" si="2"/>
        <v>0</v>
      </c>
      <c r="L29" s="194" t="s">
        <v>1477</v>
      </c>
      <c r="O29" s="135">
        <v>2</v>
      </c>
      <c r="AA29" s="124">
        <v>12</v>
      </c>
      <c r="AB29" s="124">
        <v>0</v>
      </c>
      <c r="AC29" s="124">
        <v>60</v>
      </c>
      <c r="AZ29" s="124">
        <v>2</v>
      </c>
      <c r="BA29" s="124">
        <f t="shared" si="3"/>
        <v>0</v>
      </c>
      <c r="BB29" s="124">
        <f t="shared" si="4"/>
        <v>0</v>
      </c>
      <c r="BC29" s="124">
        <f t="shared" si="5"/>
        <v>0</v>
      </c>
      <c r="BD29" s="124">
        <f t="shared" si="6"/>
        <v>0</v>
      </c>
      <c r="BE29" s="124">
        <f t="shared" si="7"/>
        <v>0</v>
      </c>
      <c r="CA29" s="135">
        <v>12</v>
      </c>
      <c r="CB29" s="135">
        <v>0</v>
      </c>
    </row>
    <row r="30" spans="1:80">
      <c r="A30" s="195">
        <v>23</v>
      </c>
      <c r="B30" s="196" t="s">
        <v>911</v>
      </c>
      <c r="C30" s="197" t="s">
        <v>952</v>
      </c>
      <c r="D30" s="198" t="s">
        <v>155</v>
      </c>
      <c r="E30" s="199">
        <v>170</v>
      </c>
      <c r="F30" s="349"/>
      <c r="G30" s="200">
        <f t="shared" si="0"/>
        <v>0</v>
      </c>
      <c r="H30" s="201">
        <v>0</v>
      </c>
      <c r="I30" s="202">
        <f t="shared" si="1"/>
        <v>0</v>
      </c>
      <c r="J30" s="201"/>
      <c r="K30" s="202">
        <f t="shared" si="2"/>
        <v>0</v>
      </c>
      <c r="L30" s="194" t="s">
        <v>1477</v>
      </c>
      <c r="O30" s="135">
        <v>2</v>
      </c>
      <c r="AA30" s="124">
        <v>12</v>
      </c>
      <c r="AB30" s="124">
        <v>0</v>
      </c>
      <c r="AC30" s="124">
        <v>135</v>
      </c>
      <c r="AZ30" s="124">
        <v>2</v>
      </c>
      <c r="BA30" s="124">
        <f t="shared" si="3"/>
        <v>0</v>
      </c>
      <c r="BB30" s="124">
        <f t="shared" si="4"/>
        <v>0</v>
      </c>
      <c r="BC30" s="124">
        <f t="shared" si="5"/>
        <v>0</v>
      </c>
      <c r="BD30" s="124">
        <f t="shared" si="6"/>
        <v>0</v>
      </c>
      <c r="BE30" s="124">
        <f t="shared" si="7"/>
        <v>0</v>
      </c>
      <c r="CA30" s="135">
        <v>12</v>
      </c>
      <c r="CB30" s="135">
        <v>0</v>
      </c>
    </row>
    <row r="31" spans="1:80">
      <c r="A31" s="195">
        <v>24</v>
      </c>
      <c r="B31" s="196" t="s">
        <v>953</v>
      </c>
      <c r="C31" s="197" t="s">
        <v>863</v>
      </c>
      <c r="D31" s="198" t="s">
        <v>443</v>
      </c>
      <c r="E31" s="199">
        <v>8</v>
      </c>
      <c r="F31" s="349"/>
      <c r="G31" s="200">
        <f t="shared" si="0"/>
        <v>0</v>
      </c>
      <c r="H31" s="201">
        <v>0</v>
      </c>
      <c r="I31" s="202">
        <f t="shared" si="1"/>
        <v>0</v>
      </c>
      <c r="J31" s="201"/>
      <c r="K31" s="202">
        <f t="shared" si="2"/>
        <v>0</v>
      </c>
      <c r="L31" s="194" t="s">
        <v>1477</v>
      </c>
      <c r="O31" s="135">
        <v>2</v>
      </c>
      <c r="AA31" s="124">
        <v>12</v>
      </c>
      <c r="AB31" s="124">
        <v>0</v>
      </c>
      <c r="AC31" s="124">
        <v>61</v>
      </c>
      <c r="AZ31" s="124">
        <v>2</v>
      </c>
      <c r="BA31" s="124">
        <f t="shared" si="3"/>
        <v>0</v>
      </c>
      <c r="BB31" s="124">
        <f t="shared" si="4"/>
        <v>0</v>
      </c>
      <c r="BC31" s="124">
        <f t="shared" si="5"/>
        <v>0</v>
      </c>
      <c r="BD31" s="124">
        <f t="shared" si="6"/>
        <v>0</v>
      </c>
      <c r="BE31" s="124">
        <f t="shared" si="7"/>
        <v>0</v>
      </c>
      <c r="CA31" s="135">
        <v>12</v>
      </c>
      <c r="CB31" s="135">
        <v>0</v>
      </c>
    </row>
    <row r="32" spans="1:80">
      <c r="A32" s="195">
        <v>25</v>
      </c>
      <c r="B32" s="196" t="s">
        <v>954</v>
      </c>
      <c r="C32" s="197" t="s">
        <v>955</v>
      </c>
      <c r="D32" s="198" t="s">
        <v>443</v>
      </c>
      <c r="E32" s="199">
        <v>1</v>
      </c>
      <c r="F32" s="349"/>
      <c r="G32" s="200">
        <f t="shared" si="0"/>
        <v>0</v>
      </c>
      <c r="H32" s="201">
        <v>0</v>
      </c>
      <c r="I32" s="202">
        <f t="shared" si="1"/>
        <v>0</v>
      </c>
      <c r="J32" s="201"/>
      <c r="K32" s="202">
        <f t="shared" si="2"/>
        <v>0</v>
      </c>
      <c r="L32" s="194" t="s">
        <v>1477</v>
      </c>
      <c r="O32" s="135">
        <v>2</v>
      </c>
      <c r="AA32" s="124">
        <v>12</v>
      </c>
      <c r="AB32" s="124">
        <v>0</v>
      </c>
      <c r="AC32" s="124">
        <v>137</v>
      </c>
      <c r="AZ32" s="124">
        <v>2</v>
      </c>
      <c r="BA32" s="124">
        <f t="shared" si="3"/>
        <v>0</v>
      </c>
      <c r="BB32" s="124">
        <f t="shared" si="4"/>
        <v>0</v>
      </c>
      <c r="BC32" s="124">
        <f t="shared" si="5"/>
        <v>0</v>
      </c>
      <c r="BD32" s="124">
        <f t="shared" si="6"/>
        <v>0</v>
      </c>
      <c r="BE32" s="124">
        <f t="shared" si="7"/>
        <v>0</v>
      </c>
      <c r="CA32" s="135">
        <v>12</v>
      </c>
      <c r="CB32" s="135">
        <v>0</v>
      </c>
    </row>
    <row r="33" spans="1:80">
      <c r="A33" s="195">
        <v>26</v>
      </c>
      <c r="B33" s="196" t="s">
        <v>956</v>
      </c>
      <c r="C33" s="197" t="s">
        <v>957</v>
      </c>
      <c r="D33" s="198" t="s">
        <v>443</v>
      </c>
      <c r="E33" s="199">
        <v>2</v>
      </c>
      <c r="F33" s="349"/>
      <c r="G33" s="200">
        <f t="shared" si="0"/>
        <v>0</v>
      </c>
      <c r="H33" s="201">
        <v>0</v>
      </c>
      <c r="I33" s="202">
        <f t="shared" si="1"/>
        <v>0</v>
      </c>
      <c r="J33" s="201"/>
      <c r="K33" s="202">
        <f t="shared" si="2"/>
        <v>0</v>
      </c>
      <c r="L33" s="194" t="s">
        <v>1477</v>
      </c>
      <c r="O33" s="135">
        <v>2</v>
      </c>
      <c r="AA33" s="124">
        <v>12</v>
      </c>
      <c r="AB33" s="124">
        <v>0</v>
      </c>
      <c r="AC33" s="124">
        <v>138</v>
      </c>
      <c r="AZ33" s="124">
        <v>2</v>
      </c>
      <c r="BA33" s="124">
        <f t="shared" si="3"/>
        <v>0</v>
      </c>
      <c r="BB33" s="124">
        <f t="shared" si="4"/>
        <v>0</v>
      </c>
      <c r="BC33" s="124">
        <f t="shared" si="5"/>
        <v>0</v>
      </c>
      <c r="BD33" s="124">
        <f t="shared" si="6"/>
        <v>0</v>
      </c>
      <c r="BE33" s="124">
        <f t="shared" si="7"/>
        <v>0</v>
      </c>
      <c r="CA33" s="135">
        <v>12</v>
      </c>
      <c r="CB33" s="135">
        <v>0</v>
      </c>
    </row>
    <row r="34" spans="1:80">
      <c r="A34" s="195">
        <v>27</v>
      </c>
      <c r="B34" s="196" t="s">
        <v>958</v>
      </c>
      <c r="C34" s="197" t="s">
        <v>959</v>
      </c>
      <c r="D34" s="198" t="s">
        <v>443</v>
      </c>
      <c r="E34" s="199">
        <v>3</v>
      </c>
      <c r="F34" s="349"/>
      <c r="G34" s="200">
        <f t="shared" si="0"/>
        <v>0</v>
      </c>
      <c r="H34" s="201">
        <v>0</v>
      </c>
      <c r="I34" s="202">
        <f t="shared" si="1"/>
        <v>0</v>
      </c>
      <c r="J34" s="201"/>
      <c r="K34" s="202">
        <f t="shared" si="2"/>
        <v>0</v>
      </c>
      <c r="L34" s="194" t="s">
        <v>1477</v>
      </c>
      <c r="O34" s="135">
        <v>2</v>
      </c>
      <c r="AA34" s="124">
        <v>12</v>
      </c>
      <c r="AB34" s="124">
        <v>0</v>
      </c>
      <c r="AC34" s="124">
        <v>139</v>
      </c>
      <c r="AZ34" s="124">
        <v>2</v>
      </c>
      <c r="BA34" s="124">
        <f t="shared" si="3"/>
        <v>0</v>
      </c>
      <c r="BB34" s="124">
        <f t="shared" si="4"/>
        <v>0</v>
      </c>
      <c r="BC34" s="124">
        <f t="shared" si="5"/>
        <v>0</v>
      </c>
      <c r="BD34" s="124">
        <f t="shared" si="6"/>
        <v>0</v>
      </c>
      <c r="BE34" s="124">
        <f t="shared" si="7"/>
        <v>0</v>
      </c>
      <c r="CA34" s="135">
        <v>12</v>
      </c>
      <c r="CB34" s="135">
        <v>0</v>
      </c>
    </row>
    <row r="35" spans="1:80">
      <c r="A35" s="195">
        <v>28</v>
      </c>
      <c r="B35" s="196" t="s">
        <v>960</v>
      </c>
      <c r="C35" s="197" t="s">
        <v>961</v>
      </c>
      <c r="D35" s="198" t="s">
        <v>0</v>
      </c>
      <c r="E35" s="199">
        <v>2084.5700000000002</v>
      </c>
      <c r="F35" s="349"/>
      <c r="G35" s="200">
        <f t="shared" si="0"/>
        <v>0</v>
      </c>
      <c r="H35" s="201">
        <v>0</v>
      </c>
      <c r="I35" s="202">
        <f t="shared" si="1"/>
        <v>0</v>
      </c>
      <c r="J35" s="201"/>
      <c r="K35" s="202">
        <f t="shared" si="2"/>
        <v>0</v>
      </c>
      <c r="L35" s="194" t="s">
        <v>1476</v>
      </c>
      <c r="O35" s="135">
        <v>2</v>
      </c>
      <c r="AA35" s="124">
        <v>7</v>
      </c>
      <c r="AB35" s="124">
        <v>1002</v>
      </c>
      <c r="AC35" s="124">
        <v>5</v>
      </c>
      <c r="AZ35" s="124">
        <v>2</v>
      </c>
      <c r="BA35" s="124">
        <f t="shared" si="3"/>
        <v>0</v>
      </c>
      <c r="BB35" s="124">
        <f t="shared" si="4"/>
        <v>0</v>
      </c>
      <c r="BC35" s="124">
        <f t="shared" si="5"/>
        <v>0</v>
      </c>
      <c r="BD35" s="124">
        <f t="shared" si="6"/>
        <v>0</v>
      </c>
      <c r="BE35" s="124">
        <f t="shared" si="7"/>
        <v>0</v>
      </c>
      <c r="CA35" s="135">
        <v>7</v>
      </c>
      <c r="CB35" s="135">
        <v>1002</v>
      </c>
    </row>
    <row r="36" spans="1:80">
      <c r="A36" s="203"/>
      <c r="B36" s="204" t="s">
        <v>866</v>
      </c>
      <c r="C36" s="205" t="s">
        <v>962</v>
      </c>
      <c r="D36" s="206"/>
      <c r="E36" s="207"/>
      <c r="F36" s="208"/>
      <c r="G36" s="209">
        <f>SUM(G7:G35)</f>
        <v>0</v>
      </c>
      <c r="H36" s="210"/>
      <c r="I36" s="211">
        <f>SUM(I7:I35)</f>
        <v>0.31046000000000001</v>
      </c>
      <c r="J36" s="210"/>
      <c r="K36" s="211">
        <f>SUM(K7:K35)</f>
        <v>0</v>
      </c>
      <c r="L36" s="187"/>
      <c r="O36" s="135">
        <v>4</v>
      </c>
      <c r="BA36" s="136">
        <f>SUM(BA7:BA35)</f>
        <v>0</v>
      </c>
      <c r="BB36" s="136">
        <f>SUM(BB7:BB35)</f>
        <v>0</v>
      </c>
      <c r="BC36" s="136">
        <f>SUM(BC7:BC35)</f>
        <v>0</v>
      </c>
      <c r="BD36" s="136">
        <f>SUM(BD7:BD35)</f>
        <v>0</v>
      </c>
      <c r="BE36" s="136">
        <f>SUM(BE7:BE35)</f>
        <v>0</v>
      </c>
    </row>
    <row r="37" spans="1:80">
      <c r="A37" s="133" t="s">
        <v>125</v>
      </c>
      <c r="B37" s="134" t="s">
        <v>790</v>
      </c>
      <c r="C37" s="188" t="s">
        <v>791</v>
      </c>
      <c r="D37" s="189"/>
      <c r="E37" s="190"/>
      <c r="F37" s="190"/>
      <c r="G37" s="191"/>
      <c r="H37" s="192"/>
      <c r="I37" s="193"/>
      <c r="J37" s="192"/>
      <c r="K37" s="193"/>
      <c r="L37" s="194"/>
      <c r="O37" s="135">
        <v>1</v>
      </c>
    </row>
    <row r="38" spans="1:80">
      <c r="A38" s="195">
        <v>29</v>
      </c>
      <c r="B38" s="196" t="s">
        <v>963</v>
      </c>
      <c r="C38" s="197" t="s">
        <v>964</v>
      </c>
      <c r="D38" s="198" t="s">
        <v>155</v>
      </c>
      <c r="E38" s="199">
        <v>3</v>
      </c>
      <c r="F38" s="349"/>
      <c r="G38" s="200">
        <f t="shared" ref="G38:G78" si="8">E38*F38</f>
        <v>0</v>
      </c>
      <c r="H38" s="201">
        <v>1.5879999999999998E-2</v>
      </c>
      <c r="I38" s="202">
        <f t="shared" ref="I38:I78" si="9">E38*H38</f>
        <v>4.7639999999999995E-2</v>
      </c>
      <c r="J38" s="201">
        <v>0</v>
      </c>
      <c r="K38" s="202">
        <f t="shared" ref="K38:K78" si="10">E38*J38</f>
        <v>0</v>
      </c>
      <c r="L38" s="194" t="s">
        <v>1476</v>
      </c>
      <c r="O38" s="135">
        <v>2</v>
      </c>
      <c r="AA38" s="124">
        <v>1</v>
      </c>
      <c r="AB38" s="124">
        <v>7</v>
      </c>
      <c r="AC38" s="124">
        <v>7</v>
      </c>
      <c r="AZ38" s="124">
        <v>2</v>
      </c>
      <c r="BA38" s="124">
        <f t="shared" ref="BA38:BA78" si="11">IF(AZ38=1,G38,0)</f>
        <v>0</v>
      </c>
      <c r="BB38" s="124">
        <f t="shared" ref="BB38:BB78" si="12">IF(AZ38=2,G38,0)</f>
        <v>0</v>
      </c>
      <c r="BC38" s="124">
        <f t="shared" ref="BC38:BC78" si="13">IF(AZ38=3,G38,0)</f>
        <v>0</v>
      </c>
      <c r="BD38" s="124">
        <f t="shared" ref="BD38:BD78" si="14">IF(AZ38=4,G38,0)</f>
        <v>0</v>
      </c>
      <c r="BE38" s="124">
        <f t="shared" ref="BE38:BE78" si="15">IF(AZ38=5,G38,0)</f>
        <v>0</v>
      </c>
      <c r="CA38" s="135">
        <v>1</v>
      </c>
      <c r="CB38" s="135">
        <v>7</v>
      </c>
    </row>
    <row r="39" spans="1:80">
      <c r="A39" s="195">
        <v>30</v>
      </c>
      <c r="B39" s="196" t="s">
        <v>965</v>
      </c>
      <c r="C39" s="197" t="s">
        <v>966</v>
      </c>
      <c r="D39" s="198" t="s">
        <v>467</v>
      </c>
      <c r="E39" s="199">
        <v>2</v>
      </c>
      <c r="F39" s="349"/>
      <c r="G39" s="200">
        <f t="shared" si="8"/>
        <v>0</v>
      </c>
      <c r="H39" s="201">
        <v>8.2400000000000008E-3</v>
      </c>
      <c r="I39" s="202">
        <f t="shared" si="9"/>
        <v>1.6480000000000002E-2</v>
      </c>
      <c r="J39" s="201">
        <v>0</v>
      </c>
      <c r="K39" s="202">
        <f t="shared" si="10"/>
        <v>0</v>
      </c>
      <c r="L39" s="194" t="s">
        <v>1476</v>
      </c>
      <c r="O39" s="135">
        <v>2</v>
      </c>
      <c r="AA39" s="124">
        <v>1</v>
      </c>
      <c r="AB39" s="124">
        <v>7</v>
      </c>
      <c r="AC39" s="124">
        <v>7</v>
      </c>
      <c r="AZ39" s="124">
        <v>2</v>
      </c>
      <c r="BA39" s="124">
        <f t="shared" si="11"/>
        <v>0</v>
      </c>
      <c r="BB39" s="124">
        <f t="shared" si="12"/>
        <v>0</v>
      </c>
      <c r="BC39" s="124">
        <f t="shared" si="13"/>
        <v>0</v>
      </c>
      <c r="BD39" s="124">
        <f t="shared" si="14"/>
        <v>0</v>
      </c>
      <c r="BE39" s="124">
        <f t="shared" si="15"/>
        <v>0</v>
      </c>
      <c r="CA39" s="135">
        <v>1</v>
      </c>
      <c r="CB39" s="135">
        <v>7</v>
      </c>
    </row>
    <row r="40" spans="1:80">
      <c r="A40" s="195">
        <v>31</v>
      </c>
      <c r="B40" s="196" t="s">
        <v>967</v>
      </c>
      <c r="C40" s="197" t="s">
        <v>968</v>
      </c>
      <c r="D40" s="198" t="s">
        <v>467</v>
      </c>
      <c r="E40" s="199">
        <v>4</v>
      </c>
      <c r="F40" s="349"/>
      <c r="G40" s="200">
        <f t="shared" si="8"/>
        <v>0</v>
      </c>
      <c r="H40" s="201">
        <v>1.0319999999999999E-2</v>
      </c>
      <c r="I40" s="202">
        <f t="shared" si="9"/>
        <v>4.1279999999999997E-2</v>
      </c>
      <c r="J40" s="201">
        <v>0</v>
      </c>
      <c r="K40" s="202">
        <f t="shared" si="10"/>
        <v>0</v>
      </c>
      <c r="L40" s="194" t="s">
        <v>1476</v>
      </c>
      <c r="O40" s="135">
        <v>2</v>
      </c>
      <c r="AA40" s="124">
        <v>1</v>
      </c>
      <c r="AB40" s="124">
        <v>7</v>
      </c>
      <c r="AC40" s="124">
        <v>7</v>
      </c>
      <c r="AZ40" s="124">
        <v>2</v>
      </c>
      <c r="BA40" s="124">
        <f t="shared" si="11"/>
        <v>0</v>
      </c>
      <c r="BB40" s="124">
        <f t="shared" si="12"/>
        <v>0</v>
      </c>
      <c r="BC40" s="124">
        <f t="shared" si="13"/>
        <v>0</v>
      </c>
      <c r="BD40" s="124">
        <f t="shared" si="14"/>
        <v>0</v>
      </c>
      <c r="BE40" s="124">
        <f t="shared" si="15"/>
        <v>0</v>
      </c>
      <c r="CA40" s="135">
        <v>1</v>
      </c>
      <c r="CB40" s="135">
        <v>7</v>
      </c>
    </row>
    <row r="41" spans="1:80">
      <c r="A41" s="195">
        <v>32</v>
      </c>
      <c r="B41" s="196" t="s">
        <v>969</v>
      </c>
      <c r="C41" s="197" t="s">
        <v>970</v>
      </c>
      <c r="D41" s="198" t="s">
        <v>145</v>
      </c>
      <c r="E41" s="199">
        <v>2</v>
      </c>
      <c r="F41" s="349"/>
      <c r="G41" s="200">
        <f t="shared" si="8"/>
        <v>0</v>
      </c>
      <c r="H41" s="201">
        <v>7.3999999999999999E-4</v>
      </c>
      <c r="I41" s="202">
        <f t="shared" si="9"/>
        <v>1.48E-3</v>
      </c>
      <c r="J41" s="201">
        <v>0</v>
      </c>
      <c r="K41" s="202">
        <f t="shared" si="10"/>
        <v>0</v>
      </c>
      <c r="L41" s="194" t="s">
        <v>1476</v>
      </c>
      <c r="O41" s="135">
        <v>2</v>
      </c>
      <c r="AA41" s="124">
        <v>1</v>
      </c>
      <c r="AB41" s="124">
        <v>7</v>
      </c>
      <c r="AC41" s="124">
        <v>7</v>
      </c>
      <c r="AZ41" s="124">
        <v>2</v>
      </c>
      <c r="BA41" s="124">
        <f t="shared" si="11"/>
        <v>0</v>
      </c>
      <c r="BB41" s="124">
        <f t="shared" si="12"/>
        <v>0</v>
      </c>
      <c r="BC41" s="124">
        <f t="shared" si="13"/>
        <v>0</v>
      </c>
      <c r="BD41" s="124">
        <f t="shared" si="14"/>
        <v>0</v>
      </c>
      <c r="BE41" s="124">
        <f t="shared" si="15"/>
        <v>0</v>
      </c>
      <c r="CA41" s="135">
        <v>1</v>
      </c>
      <c r="CB41" s="135">
        <v>7</v>
      </c>
    </row>
    <row r="42" spans="1:80">
      <c r="A42" s="195">
        <v>33</v>
      </c>
      <c r="B42" s="196" t="s">
        <v>971</v>
      </c>
      <c r="C42" s="197" t="s">
        <v>972</v>
      </c>
      <c r="D42" s="198" t="s">
        <v>145</v>
      </c>
      <c r="E42" s="199">
        <v>10</v>
      </c>
      <c r="F42" s="349"/>
      <c r="G42" s="200">
        <f t="shared" si="8"/>
        <v>0</v>
      </c>
      <c r="H42" s="201">
        <v>1.07E-3</v>
      </c>
      <c r="I42" s="202">
        <f t="shared" si="9"/>
        <v>1.0699999999999999E-2</v>
      </c>
      <c r="J42" s="201">
        <v>0</v>
      </c>
      <c r="K42" s="202">
        <f t="shared" si="10"/>
        <v>0</v>
      </c>
      <c r="L42" s="194" t="s">
        <v>1476</v>
      </c>
      <c r="O42" s="135">
        <v>2</v>
      </c>
      <c r="AA42" s="124">
        <v>1</v>
      </c>
      <c r="AB42" s="124">
        <v>7</v>
      </c>
      <c r="AC42" s="124">
        <v>7</v>
      </c>
      <c r="AZ42" s="124">
        <v>2</v>
      </c>
      <c r="BA42" s="124">
        <f t="shared" si="11"/>
        <v>0</v>
      </c>
      <c r="BB42" s="124">
        <f t="shared" si="12"/>
        <v>0</v>
      </c>
      <c r="BC42" s="124">
        <f t="shared" si="13"/>
        <v>0</v>
      </c>
      <c r="BD42" s="124">
        <f t="shared" si="14"/>
        <v>0</v>
      </c>
      <c r="BE42" s="124">
        <f t="shared" si="15"/>
        <v>0</v>
      </c>
      <c r="CA42" s="135">
        <v>1</v>
      </c>
      <c r="CB42" s="135">
        <v>7</v>
      </c>
    </row>
    <row r="43" spans="1:80">
      <c r="A43" s="195">
        <v>34</v>
      </c>
      <c r="B43" s="196" t="s">
        <v>973</v>
      </c>
      <c r="C43" s="197" t="s">
        <v>974</v>
      </c>
      <c r="D43" s="198" t="s">
        <v>145</v>
      </c>
      <c r="E43" s="199">
        <v>6</v>
      </c>
      <c r="F43" s="349"/>
      <c r="G43" s="200">
        <f t="shared" si="8"/>
        <v>0</v>
      </c>
      <c r="H43" s="201">
        <v>1.6800000000000001E-3</v>
      </c>
      <c r="I43" s="202">
        <f t="shared" si="9"/>
        <v>1.008E-2</v>
      </c>
      <c r="J43" s="201">
        <v>0</v>
      </c>
      <c r="K43" s="202">
        <f t="shared" si="10"/>
        <v>0</v>
      </c>
      <c r="L43" s="194" t="s">
        <v>1476</v>
      </c>
      <c r="O43" s="135">
        <v>2</v>
      </c>
      <c r="AA43" s="124">
        <v>1</v>
      </c>
      <c r="AB43" s="124">
        <v>7</v>
      </c>
      <c r="AC43" s="124">
        <v>7</v>
      </c>
      <c r="AZ43" s="124">
        <v>2</v>
      </c>
      <c r="BA43" s="124">
        <f t="shared" si="11"/>
        <v>0</v>
      </c>
      <c r="BB43" s="124">
        <f t="shared" si="12"/>
        <v>0</v>
      </c>
      <c r="BC43" s="124">
        <f t="shared" si="13"/>
        <v>0</v>
      </c>
      <c r="BD43" s="124">
        <f t="shared" si="14"/>
        <v>0</v>
      </c>
      <c r="BE43" s="124">
        <f t="shared" si="15"/>
        <v>0</v>
      </c>
      <c r="CA43" s="135">
        <v>1</v>
      </c>
      <c r="CB43" s="135">
        <v>7</v>
      </c>
    </row>
    <row r="44" spans="1:80">
      <c r="A44" s="195">
        <v>35</v>
      </c>
      <c r="B44" s="196" t="s">
        <v>975</v>
      </c>
      <c r="C44" s="197" t="s">
        <v>976</v>
      </c>
      <c r="D44" s="198" t="s">
        <v>467</v>
      </c>
      <c r="E44" s="199">
        <v>2</v>
      </c>
      <c r="F44" s="349"/>
      <c r="G44" s="200">
        <f t="shared" si="8"/>
        <v>0</v>
      </c>
      <c r="H44" s="201">
        <v>2.9159999999999998E-2</v>
      </c>
      <c r="I44" s="202">
        <f t="shared" si="9"/>
        <v>5.8319999999999997E-2</v>
      </c>
      <c r="J44" s="201">
        <v>0</v>
      </c>
      <c r="K44" s="202">
        <f t="shared" si="10"/>
        <v>0</v>
      </c>
      <c r="L44" s="194" t="s">
        <v>1476</v>
      </c>
      <c r="O44" s="135">
        <v>2</v>
      </c>
      <c r="AA44" s="124">
        <v>1</v>
      </c>
      <c r="AB44" s="124">
        <v>7</v>
      </c>
      <c r="AC44" s="124">
        <v>7</v>
      </c>
      <c r="AZ44" s="124">
        <v>2</v>
      </c>
      <c r="BA44" s="124">
        <f t="shared" si="11"/>
        <v>0</v>
      </c>
      <c r="BB44" s="124">
        <f t="shared" si="12"/>
        <v>0</v>
      </c>
      <c r="BC44" s="124">
        <f t="shared" si="13"/>
        <v>0</v>
      </c>
      <c r="BD44" s="124">
        <f t="shared" si="14"/>
        <v>0</v>
      </c>
      <c r="BE44" s="124">
        <f t="shared" si="15"/>
        <v>0</v>
      </c>
      <c r="CA44" s="135">
        <v>1</v>
      </c>
      <c r="CB44" s="135">
        <v>7</v>
      </c>
    </row>
    <row r="45" spans="1:80">
      <c r="A45" s="195">
        <v>36</v>
      </c>
      <c r="B45" s="196" t="s">
        <v>977</v>
      </c>
      <c r="C45" s="197" t="s">
        <v>978</v>
      </c>
      <c r="D45" s="198" t="s">
        <v>443</v>
      </c>
      <c r="E45" s="199">
        <v>2</v>
      </c>
      <c r="F45" s="349"/>
      <c r="G45" s="200">
        <f t="shared" si="8"/>
        <v>0</v>
      </c>
      <c r="H45" s="201">
        <v>3.6999999999999999E-4</v>
      </c>
      <c r="I45" s="202">
        <f t="shared" si="9"/>
        <v>7.3999999999999999E-4</v>
      </c>
      <c r="J45" s="201">
        <v>0</v>
      </c>
      <c r="K45" s="202">
        <f t="shared" si="10"/>
        <v>0</v>
      </c>
      <c r="L45" s="194" t="s">
        <v>1476</v>
      </c>
      <c r="O45" s="135">
        <v>2</v>
      </c>
      <c r="AA45" s="124">
        <v>1</v>
      </c>
      <c r="AB45" s="124">
        <v>7</v>
      </c>
      <c r="AC45" s="124">
        <v>7</v>
      </c>
      <c r="AZ45" s="124">
        <v>2</v>
      </c>
      <c r="BA45" s="124">
        <f t="shared" si="11"/>
        <v>0</v>
      </c>
      <c r="BB45" s="124">
        <f t="shared" si="12"/>
        <v>0</v>
      </c>
      <c r="BC45" s="124">
        <f t="shared" si="13"/>
        <v>0</v>
      </c>
      <c r="BD45" s="124">
        <f t="shared" si="14"/>
        <v>0</v>
      </c>
      <c r="BE45" s="124">
        <f t="shared" si="15"/>
        <v>0</v>
      </c>
      <c r="CA45" s="135">
        <v>1</v>
      </c>
      <c r="CB45" s="135">
        <v>7</v>
      </c>
    </row>
    <row r="46" spans="1:80">
      <c r="A46" s="195">
        <v>37</v>
      </c>
      <c r="B46" s="196" t="s">
        <v>979</v>
      </c>
      <c r="C46" s="197" t="s">
        <v>980</v>
      </c>
      <c r="D46" s="198" t="s">
        <v>155</v>
      </c>
      <c r="E46" s="199">
        <v>353</v>
      </c>
      <c r="F46" s="349"/>
      <c r="G46" s="200">
        <f t="shared" si="8"/>
        <v>0</v>
      </c>
      <c r="H46" s="201">
        <v>1.8000000000000001E-4</v>
      </c>
      <c r="I46" s="202">
        <f t="shared" si="9"/>
        <v>6.3539999999999999E-2</v>
      </c>
      <c r="J46" s="201">
        <v>0</v>
      </c>
      <c r="K46" s="202">
        <f t="shared" si="10"/>
        <v>0</v>
      </c>
      <c r="L46" s="194" t="s">
        <v>1476</v>
      </c>
      <c r="O46" s="135">
        <v>2</v>
      </c>
      <c r="AA46" s="124">
        <v>1</v>
      </c>
      <c r="AB46" s="124">
        <v>7</v>
      </c>
      <c r="AC46" s="124">
        <v>7</v>
      </c>
      <c r="AZ46" s="124">
        <v>2</v>
      </c>
      <c r="BA46" s="124">
        <f t="shared" si="11"/>
        <v>0</v>
      </c>
      <c r="BB46" s="124">
        <f t="shared" si="12"/>
        <v>0</v>
      </c>
      <c r="BC46" s="124">
        <f t="shared" si="13"/>
        <v>0</v>
      </c>
      <c r="BD46" s="124">
        <f t="shared" si="14"/>
        <v>0</v>
      </c>
      <c r="BE46" s="124">
        <f t="shared" si="15"/>
        <v>0</v>
      </c>
      <c r="CA46" s="135">
        <v>1</v>
      </c>
      <c r="CB46" s="135">
        <v>7</v>
      </c>
    </row>
    <row r="47" spans="1:80">
      <c r="A47" s="195">
        <v>38</v>
      </c>
      <c r="B47" s="196" t="s">
        <v>981</v>
      </c>
      <c r="C47" s="197" t="s">
        <v>982</v>
      </c>
      <c r="D47" s="198" t="s">
        <v>155</v>
      </c>
      <c r="E47" s="199">
        <v>353</v>
      </c>
      <c r="F47" s="349"/>
      <c r="G47" s="200">
        <f t="shared" si="8"/>
        <v>0</v>
      </c>
      <c r="H47" s="201">
        <v>1.0000000000000001E-5</v>
      </c>
      <c r="I47" s="202">
        <f t="shared" si="9"/>
        <v>3.5300000000000002E-3</v>
      </c>
      <c r="J47" s="201">
        <v>0</v>
      </c>
      <c r="K47" s="202">
        <f t="shared" si="10"/>
        <v>0</v>
      </c>
      <c r="L47" s="194" t="s">
        <v>1476</v>
      </c>
      <c r="O47" s="135">
        <v>2</v>
      </c>
      <c r="AA47" s="124">
        <v>1</v>
      </c>
      <c r="AB47" s="124">
        <v>7</v>
      </c>
      <c r="AC47" s="124">
        <v>7</v>
      </c>
      <c r="AZ47" s="124">
        <v>2</v>
      </c>
      <c r="BA47" s="124">
        <f t="shared" si="11"/>
        <v>0</v>
      </c>
      <c r="BB47" s="124">
        <f t="shared" si="12"/>
        <v>0</v>
      </c>
      <c r="BC47" s="124">
        <f t="shared" si="13"/>
        <v>0</v>
      </c>
      <c r="BD47" s="124">
        <f t="shared" si="14"/>
        <v>0</v>
      </c>
      <c r="BE47" s="124">
        <f t="shared" si="15"/>
        <v>0</v>
      </c>
      <c r="CA47" s="135">
        <v>1</v>
      </c>
      <c r="CB47" s="135">
        <v>7</v>
      </c>
    </row>
    <row r="48" spans="1:80">
      <c r="A48" s="195">
        <v>39</v>
      </c>
      <c r="B48" s="196" t="s">
        <v>983</v>
      </c>
      <c r="C48" s="197" t="s">
        <v>984</v>
      </c>
      <c r="D48" s="198" t="s">
        <v>434</v>
      </c>
      <c r="E48" s="199">
        <v>1</v>
      </c>
      <c r="F48" s="349"/>
      <c r="G48" s="200">
        <f t="shared" si="8"/>
        <v>0</v>
      </c>
      <c r="H48" s="201">
        <v>1.0000000000000001E-5</v>
      </c>
      <c r="I48" s="202">
        <f t="shared" si="9"/>
        <v>1.0000000000000001E-5</v>
      </c>
      <c r="J48" s="201">
        <v>0</v>
      </c>
      <c r="K48" s="202">
        <f t="shared" si="10"/>
        <v>0</v>
      </c>
      <c r="L48" s="194" t="s">
        <v>1476</v>
      </c>
      <c r="O48" s="135">
        <v>2</v>
      </c>
      <c r="AA48" s="124">
        <v>1</v>
      </c>
      <c r="AB48" s="124">
        <v>7</v>
      </c>
      <c r="AC48" s="124">
        <v>7</v>
      </c>
      <c r="AZ48" s="124">
        <v>2</v>
      </c>
      <c r="BA48" s="124">
        <f t="shared" si="11"/>
        <v>0</v>
      </c>
      <c r="BB48" s="124">
        <f t="shared" si="12"/>
        <v>0</v>
      </c>
      <c r="BC48" s="124">
        <f t="shared" si="13"/>
        <v>0</v>
      </c>
      <c r="BD48" s="124">
        <f t="shared" si="14"/>
        <v>0</v>
      </c>
      <c r="BE48" s="124">
        <f t="shared" si="15"/>
        <v>0</v>
      </c>
      <c r="CA48" s="135">
        <v>1</v>
      </c>
      <c r="CB48" s="135">
        <v>7</v>
      </c>
    </row>
    <row r="49" spans="1:80">
      <c r="A49" s="195">
        <v>40</v>
      </c>
      <c r="B49" s="196" t="s">
        <v>872</v>
      </c>
      <c r="C49" s="197" t="s">
        <v>873</v>
      </c>
      <c r="D49" s="198" t="s">
        <v>145</v>
      </c>
      <c r="E49" s="199">
        <v>2</v>
      </c>
      <c r="F49" s="349"/>
      <c r="G49" s="200">
        <f t="shared" si="8"/>
        <v>0</v>
      </c>
      <c r="H49" s="201">
        <v>3.0000000000000001E-5</v>
      </c>
      <c r="I49" s="202">
        <f t="shared" si="9"/>
        <v>6.0000000000000002E-5</v>
      </c>
      <c r="J49" s="201">
        <v>0</v>
      </c>
      <c r="K49" s="202">
        <f t="shared" si="10"/>
        <v>0</v>
      </c>
      <c r="L49" s="194" t="s">
        <v>1476</v>
      </c>
      <c r="O49" s="135">
        <v>2</v>
      </c>
      <c r="AA49" s="124">
        <v>1</v>
      </c>
      <c r="AB49" s="124">
        <v>7</v>
      </c>
      <c r="AC49" s="124">
        <v>7</v>
      </c>
      <c r="AZ49" s="124">
        <v>2</v>
      </c>
      <c r="BA49" s="124">
        <f t="shared" si="11"/>
        <v>0</v>
      </c>
      <c r="BB49" s="124">
        <f t="shared" si="12"/>
        <v>0</v>
      </c>
      <c r="BC49" s="124">
        <f t="shared" si="13"/>
        <v>0</v>
      </c>
      <c r="BD49" s="124">
        <f t="shared" si="14"/>
        <v>0</v>
      </c>
      <c r="BE49" s="124">
        <f t="shared" si="15"/>
        <v>0</v>
      </c>
      <c r="CA49" s="135">
        <v>1</v>
      </c>
      <c r="CB49" s="135">
        <v>7</v>
      </c>
    </row>
    <row r="50" spans="1:80">
      <c r="A50" s="195">
        <v>41</v>
      </c>
      <c r="B50" s="196" t="s">
        <v>985</v>
      </c>
      <c r="C50" s="197" t="s">
        <v>986</v>
      </c>
      <c r="D50" s="198" t="s">
        <v>145</v>
      </c>
      <c r="E50" s="199">
        <v>2</v>
      </c>
      <c r="F50" s="349"/>
      <c r="G50" s="200">
        <f t="shared" si="8"/>
        <v>0</v>
      </c>
      <c r="H50" s="201">
        <v>3.0000000000000001E-5</v>
      </c>
      <c r="I50" s="202">
        <f t="shared" si="9"/>
        <v>6.0000000000000002E-5</v>
      </c>
      <c r="J50" s="201">
        <v>0</v>
      </c>
      <c r="K50" s="202">
        <f t="shared" si="10"/>
        <v>0</v>
      </c>
      <c r="L50" s="194" t="s">
        <v>1476</v>
      </c>
      <c r="O50" s="135">
        <v>2</v>
      </c>
      <c r="AA50" s="124">
        <v>1</v>
      </c>
      <c r="AB50" s="124">
        <v>7</v>
      </c>
      <c r="AC50" s="124">
        <v>7</v>
      </c>
      <c r="AZ50" s="124">
        <v>2</v>
      </c>
      <c r="BA50" s="124">
        <f t="shared" si="11"/>
        <v>0</v>
      </c>
      <c r="BB50" s="124">
        <f t="shared" si="12"/>
        <v>0</v>
      </c>
      <c r="BC50" s="124">
        <f t="shared" si="13"/>
        <v>0</v>
      </c>
      <c r="BD50" s="124">
        <f t="shared" si="14"/>
        <v>0</v>
      </c>
      <c r="BE50" s="124">
        <f t="shared" si="15"/>
        <v>0</v>
      </c>
      <c r="CA50" s="135">
        <v>1</v>
      </c>
      <c r="CB50" s="135">
        <v>7</v>
      </c>
    </row>
    <row r="51" spans="1:80">
      <c r="A51" s="195">
        <v>42</v>
      </c>
      <c r="B51" s="196" t="s">
        <v>37</v>
      </c>
      <c r="C51" s="197" t="s">
        <v>987</v>
      </c>
      <c r="D51" s="198" t="s">
        <v>155</v>
      </c>
      <c r="E51" s="199">
        <v>145</v>
      </c>
      <c r="F51" s="349"/>
      <c r="G51" s="200">
        <f t="shared" si="8"/>
        <v>0</v>
      </c>
      <c r="H51" s="201">
        <v>4.0299999999999997E-3</v>
      </c>
      <c r="I51" s="202">
        <f t="shared" si="9"/>
        <v>0.58434999999999993</v>
      </c>
      <c r="J51" s="201"/>
      <c r="K51" s="202">
        <f t="shared" si="10"/>
        <v>0</v>
      </c>
      <c r="L51" s="194" t="s">
        <v>1477</v>
      </c>
      <c r="O51" s="135">
        <v>2</v>
      </c>
      <c r="AA51" s="124">
        <v>12</v>
      </c>
      <c r="AB51" s="124">
        <v>0</v>
      </c>
      <c r="AC51" s="124">
        <v>91</v>
      </c>
      <c r="AZ51" s="124">
        <v>2</v>
      </c>
      <c r="BA51" s="124">
        <f t="shared" si="11"/>
        <v>0</v>
      </c>
      <c r="BB51" s="124">
        <f t="shared" si="12"/>
        <v>0</v>
      </c>
      <c r="BC51" s="124">
        <f t="shared" si="13"/>
        <v>0</v>
      </c>
      <c r="BD51" s="124">
        <f t="shared" si="14"/>
        <v>0</v>
      </c>
      <c r="BE51" s="124">
        <f t="shared" si="15"/>
        <v>0</v>
      </c>
      <c r="CA51" s="135">
        <v>12</v>
      </c>
      <c r="CB51" s="135">
        <v>0</v>
      </c>
    </row>
    <row r="52" spans="1:80">
      <c r="A52" s="195">
        <v>43</v>
      </c>
      <c r="B52" s="196" t="s">
        <v>846</v>
      </c>
      <c r="C52" s="197" t="s">
        <v>988</v>
      </c>
      <c r="D52" s="198" t="s">
        <v>155</v>
      </c>
      <c r="E52" s="199">
        <v>120</v>
      </c>
      <c r="F52" s="349"/>
      <c r="G52" s="200">
        <f t="shared" si="8"/>
        <v>0</v>
      </c>
      <c r="H52" s="201">
        <v>5.2399999999999999E-3</v>
      </c>
      <c r="I52" s="202">
        <f t="shared" si="9"/>
        <v>0.62880000000000003</v>
      </c>
      <c r="J52" s="201"/>
      <c r="K52" s="202">
        <f t="shared" si="10"/>
        <v>0</v>
      </c>
      <c r="L52" s="194" t="s">
        <v>1477</v>
      </c>
      <c r="O52" s="135">
        <v>2</v>
      </c>
      <c r="AA52" s="124">
        <v>12</v>
      </c>
      <c r="AB52" s="124">
        <v>0</v>
      </c>
      <c r="AC52" s="124">
        <v>92</v>
      </c>
      <c r="AZ52" s="124">
        <v>2</v>
      </c>
      <c r="BA52" s="124">
        <f t="shared" si="11"/>
        <v>0</v>
      </c>
      <c r="BB52" s="124">
        <f t="shared" si="12"/>
        <v>0</v>
      </c>
      <c r="BC52" s="124">
        <f t="shared" si="13"/>
        <v>0</v>
      </c>
      <c r="BD52" s="124">
        <f t="shared" si="14"/>
        <v>0</v>
      </c>
      <c r="BE52" s="124">
        <f t="shared" si="15"/>
        <v>0</v>
      </c>
      <c r="CA52" s="135">
        <v>12</v>
      </c>
      <c r="CB52" s="135">
        <v>0</v>
      </c>
    </row>
    <row r="53" spans="1:80">
      <c r="A53" s="195">
        <v>44</v>
      </c>
      <c r="B53" s="196" t="s">
        <v>848</v>
      </c>
      <c r="C53" s="197" t="s">
        <v>989</v>
      </c>
      <c r="D53" s="198" t="s">
        <v>155</v>
      </c>
      <c r="E53" s="199">
        <v>13</v>
      </c>
      <c r="F53" s="349"/>
      <c r="G53" s="200">
        <f t="shared" si="8"/>
        <v>0</v>
      </c>
      <c r="H53" s="201">
        <v>5.2399999999999999E-3</v>
      </c>
      <c r="I53" s="202">
        <f t="shared" si="9"/>
        <v>6.812E-2</v>
      </c>
      <c r="J53" s="201"/>
      <c r="K53" s="202">
        <f t="shared" si="10"/>
        <v>0</v>
      </c>
      <c r="L53" s="194" t="s">
        <v>1477</v>
      </c>
      <c r="O53" s="135">
        <v>2</v>
      </c>
      <c r="AA53" s="124">
        <v>12</v>
      </c>
      <c r="AB53" s="124">
        <v>0</v>
      </c>
      <c r="AC53" s="124">
        <v>93</v>
      </c>
      <c r="AZ53" s="124">
        <v>2</v>
      </c>
      <c r="BA53" s="124">
        <f t="shared" si="11"/>
        <v>0</v>
      </c>
      <c r="BB53" s="124">
        <f t="shared" si="12"/>
        <v>0</v>
      </c>
      <c r="BC53" s="124">
        <f t="shared" si="13"/>
        <v>0</v>
      </c>
      <c r="BD53" s="124">
        <f t="shared" si="14"/>
        <v>0</v>
      </c>
      <c r="BE53" s="124">
        <f t="shared" si="15"/>
        <v>0</v>
      </c>
      <c r="CA53" s="135">
        <v>12</v>
      </c>
      <c r="CB53" s="135">
        <v>0</v>
      </c>
    </row>
    <row r="54" spans="1:80">
      <c r="A54" s="195">
        <v>45</v>
      </c>
      <c r="B54" s="196" t="s">
        <v>850</v>
      </c>
      <c r="C54" s="197" t="s">
        <v>990</v>
      </c>
      <c r="D54" s="198" t="s">
        <v>155</v>
      </c>
      <c r="E54" s="199">
        <v>72</v>
      </c>
      <c r="F54" s="349"/>
      <c r="G54" s="200">
        <f t="shared" si="8"/>
        <v>0</v>
      </c>
      <c r="H54" s="201">
        <v>5.2399999999999999E-3</v>
      </c>
      <c r="I54" s="202">
        <f t="shared" si="9"/>
        <v>0.37728</v>
      </c>
      <c r="J54" s="201"/>
      <c r="K54" s="202">
        <f t="shared" si="10"/>
        <v>0</v>
      </c>
      <c r="L54" s="194" t="s">
        <v>1477</v>
      </c>
      <c r="O54" s="135">
        <v>2</v>
      </c>
      <c r="AA54" s="124">
        <v>12</v>
      </c>
      <c r="AB54" s="124">
        <v>0</v>
      </c>
      <c r="AC54" s="124">
        <v>94</v>
      </c>
      <c r="AZ54" s="124">
        <v>2</v>
      </c>
      <c r="BA54" s="124">
        <f t="shared" si="11"/>
        <v>0</v>
      </c>
      <c r="BB54" s="124">
        <f t="shared" si="12"/>
        <v>0</v>
      </c>
      <c r="BC54" s="124">
        <f t="shared" si="13"/>
        <v>0</v>
      </c>
      <c r="BD54" s="124">
        <f t="shared" si="14"/>
        <v>0</v>
      </c>
      <c r="BE54" s="124">
        <f t="shared" si="15"/>
        <v>0</v>
      </c>
      <c r="CA54" s="135">
        <v>12</v>
      </c>
      <c r="CB54" s="135">
        <v>0</v>
      </c>
    </row>
    <row r="55" spans="1:80">
      <c r="A55" s="195">
        <v>46</v>
      </c>
      <c r="B55" s="196" t="s">
        <v>852</v>
      </c>
      <c r="C55" s="197" t="s">
        <v>991</v>
      </c>
      <c r="D55" s="198" t="s">
        <v>145</v>
      </c>
      <c r="E55" s="199">
        <v>56</v>
      </c>
      <c r="F55" s="349"/>
      <c r="G55" s="200">
        <f t="shared" si="8"/>
        <v>0</v>
      </c>
      <c r="H55" s="201">
        <v>0</v>
      </c>
      <c r="I55" s="202">
        <f t="shared" si="9"/>
        <v>0</v>
      </c>
      <c r="J55" s="201"/>
      <c r="K55" s="202">
        <f t="shared" si="10"/>
        <v>0</v>
      </c>
      <c r="L55" s="194" t="s">
        <v>1477</v>
      </c>
      <c r="O55" s="135">
        <v>2</v>
      </c>
      <c r="AA55" s="124">
        <v>12</v>
      </c>
      <c r="AB55" s="124">
        <v>0</v>
      </c>
      <c r="AC55" s="124">
        <v>95</v>
      </c>
      <c r="AZ55" s="124">
        <v>2</v>
      </c>
      <c r="BA55" s="124">
        <f t="shared" si="11"/>
        <v>0</v>
      </c>
      <c r="BB55" s="124">
        <f t="shared" si="12"/>
        <v>0</v>
      </c>
      <c r="BC55" s="124">
        <f t="shared" si="13"/>
        <v>0</v>
      </c>
      <c r="BD55" s="124">
        <f t="shared" si="14"/>
        <v>0</v>
      </c>
      <c r="BE55" s="124">
        <f t="shared" si="15"/>
        <v>0</v>
      </c>
      <c r="CA55" s="135">
        <v>12</v>
      </c>
      <c r="CB55" s="135">
        <v>0</v>
      </c>
    </row>
    <row r="56" spans="1:80">
      <c r="A56" s="195">
        <v>47</v>
      </c>
      <c r="B56" s="196" t="s">
        <v>854</v>
      </c>
      <c r="C56" s="197" t="s">
        <v>992</v>
      </c>
      <c r="D56" s="198" t="s">
        <v>145</v>
      </c>
      <c r="E56" s="199">
        <v>2</v>
      </c>
      <c r="F56" s="349"/>
      <c r="G56" s="200">
        <f t="shared" si="8"/>
        <v>0</v>
      </c>
      <c r="H56" s="201">
        <v>0</v>
      </c>
      <c r="I56" s="202">
        <f t="shared" si="9"/>
        <v>0</v>
      </c>
      <c r="J56" s="201"/>
      <c r="K56" s="202">
        <f t="shared" si="10"/>
        <v>0</v>
      </c>
      <c r="L56" s="194" t="s">
        <v>1477</v>
      </c>
      <c r="O56" s="135">
        <v>2</v>
      </c>
      <c r="AA56" s="124">
        <v>12</v>
      </c>
      <c r="AB56" s="124">
        <v>0</v>
      </c>
      <c r="AC56" s="124">
        <v>123</v>
      </c>
      <c r="AZ56" s="124">
        <v>2</v>
      </c>
      <c r="BA56" s="124">
        <f t="shared" si="11"/>
        <v>0</v>
      </c>
      <c r="BB56" s="124">
        <f t="shared" si="12"/>
        <v>0</v>
      </c>
      <c r="BC56" s="124">
        <f t="shared" si="13"/>
        <v>0</v>
      </c>
      <c r="BD56" s="124">
        <f t="shared" si="14"/>
        <v>0</v>
      </c>
      <c r="BE56" s="124">
        <f t="shared" si="15"/>
        <v>0</v>
      </c>
      <c r="CA56" s="135">
        <v>12</v>
      </c>
      <c r="CB56" s="135">
        <v>0</v>
      </c>
    </row>
    <row r="57" spans="1:80">
      <c r="A57" s="195">
        <v>48</v>
      </c>
      <c r="B57" s="196" t="s">
        <v>856</v>
      </c>
      <c r="C57" s="197" t="s">
        <v>993</v>
      </c>
      <c r="D57" s="198" t="s">
        <v>145</v>
      </c>
      <c r="E57" s="199">
        <v>26</v>
      </c>
      <c r="F57" s="349"/>
      <c r="G57" s="200">
        <f t="shared" si="8"/>
        <v>0</v>
      </c>
      <c r="H57" s="201">
        <v>6.7000000000000002E-4</v>
      </c>
      <c r="I57" s="202">
        <f t="shared" si="9"/>
        <v>1.7420000000000001E-2</v>
      </c>
      <c r="J57" s="201"/>
      <c r="K57" s="202">
        <f t="shared" si="10"/>
        <v>0</v>
      </c>
      <c r="L57" s="194" t="s">
        <v>1477</v>
      </c>
      <c r="O57" s="135">
        <v>2</v>
      </c>
      <c r="AA57" s="124">
        <v>12</v>
      </c>
      <c r="AB57" s="124">
        <v>0</v>
      </c>
      <c r="AC57" s="124">
        <v>97</v>
      </c>
      <c r="AZ57" s="124">
        <v>2</v>
      </c>
      <c r="BA57" s="124">
        <f t="shared" si="11"/>
        <v>0</v>
      </c>
      <c r="BB57" s="124">
        <f t="shared" si="12"/>
        <v>0</v>
      </c>
      <c r="BC57" s="124">
        <f t="shared" si="13"/>
        <v>0</v>
      </c>
      <c r="BD57" s="124">
        <f t="shared" si="14"/>
        <v>0</v>
      </c>
      <c r="BE57" s="124">
        <f t="shared" si="15"/>
        <v>0</v>
      </c>
      <c r="CA57" s="135">
        <v>12</v>
      </c>
      <c r="CB57" s="135">
        <v>0</v>
      </c>
    </row>
    <row r="58" spans="1:80">
      <c r="A58" s="195">
        <v>49</v>
      </c>
      <c r="B58" s="196" t="s">
        <v>858</v>
      </c>
      <c r="C58" s="197" t="s">
        <v>994</v>
      </c>
      <c r="D58" s="198" t="s">
        <v>845</v>
      </c>
      <c r="E58" s="199">
        <v>15</v>
      </c>
      <c r="F58" s="349"/>
      <c r="G58" s="200">
        <f t="shared" si="8"/>
        <v>0</v>
      </c>
      <c r="H58" s="201">
        <v>1.56E-3</v>
      </c>
      <c r="I58" s="202">
        <f t="shared" si="9"/>
        <v>2.3400000000000001E-2</v>
      </c>
      <c r="J58" s="201"/>
      <c r="K58" s="202">
        <f t="shared" si="10"/>
        <v>0</v>
      </c>
      <c r="L58" s="194" t="s">
        <v>1477</v>
      </c>
      <c r="O58" s="135">
        <v>2</v>
      </c>
      <c r="AA58" s="124">
        <v>12</v>
      </c>
      <c r="AB58" s="124">
        <v>0</v>
      </c>
      <c r="AC58" s="124">
        <v>96</v>
      </c>
      <c r="AZ58" s="124">
        <v>2</v>
      </c>
      <c r="BA58" s="124">
        <f t="shared" si="11"/>
        <v>0</v>
      </c>
      <c r="BB58" s="124">
        <f t="shared" si="12"/>
        <v>0</v>
      </c>
      <c r="BC58" s="124">
        <f t="shared" si="13"/>
        <v>0</v>
      </c>
      <c r="BD58" s="124">
        <f t="shared" si="14"/>
        <v>0</v>
      </c>
      <c r="BE58" s="124">
        <f t="shared" si="15"/>
        <v>0</v>
      </c>
      <c r="CA58" s="135">
        <v>12</v>
      </c>
      <c r="CB58" s="135">
        <v>0</v>
      </c>
    </row>
    <row r="59" spans="1:80" ht="22.5">
      <c r="A59" s="195">
        <v>50</v>
      </c>
      <c r="B59" s="196" t="s">
        <v>860</v>
      </c>
      <c r="C59" s="197" t="s">
        <v>995</v>
      </c>
      <c r="D59" s="198" t="s">
        <v>524</v>
      </c>
      <c r="E59" s="199">
        <v>80</v>
      </c>
      <c r="F59" s="349"/>
      <c r="G59" s="200">
        <f t="shared" si="8"/>
        <v>0</v>
      </c>
      <c r="H59" s="201">
        <v>0</v>
      </c>
      <c r="I59" s="202">
        <f t="shared" si="9"/>
        <v>0</v>
      </c>
      <c r="J59" s="201"/>
      <c r="K59" s="202">
        <f t="shared" si="10"/>
        <v>0</v>
      </c>
      <c r="L59" s="194" t="s">
        <v>1477</v>
      </c>
      <c r="O59" s="135">
        <v>2</v>
      </c>
      <c r="AA59" s="124">
        <v>12</v>
      </c>
      <c r="AB59" s="124">
        <v>0</v>
      </c>
      <c r="AC59" s="124">
        <v>98</v>
      </c>
      <c r="AZ59" s="124">
        <v>2</v>
      </c>
      <c r="BA59" s="124">
        <f t="shared" si="11"/>
        <v>0</v>
      </c>
      <c r="BB59" s="124">
        <f t="shared" si="12"/>
        <v>0</v>
      </c>
      <c r="BC59" s="124">
        <f t="shared" si="13"/>
        <v>0</v>
      </c>
      <c r="BD59" s="124">
        <f t="shared" si="14"/>
        <v>0</v>
      </c>
      <c r="BE59" s="124">
        <f t="shared" si="15"/>
        <v>0</v>
      </c>
      <c r="CA59" s="135">
        <v>12</v>
      </c>
      <c r="CB59" s="135">
        <v>0</v>
      </c>
    </row>
    <row r="60" spans="1:80">
      <c r="A60" s="195">
        <v>51</v>
      </c>
      <c r="B60" s="196" t="s">
        <v>785</v>
      </c>
      <c r="C60" s="197" t="s">
        <v>943</v>
      </c>
      <c r="D60" s="198" t="s">
        <v>524</v>
      </c>
      <c r="E60" s="199">
        <v>80</v>
      </c>
      <c r="F60" s="349"/>
      <c r="G60" s="200">
        <f t="shared" si="8"/>
        <v>0</v>
      </c>
      <c r="H60" s="201">
        <v>0</v>
      </c>
      <c r="I60" s="202">
        <f t="shared" si="9"/>
        <v>0</v>
      </c>
      <c r="J60" s="201"/>
      <c r="K60" s="202">
        <f t="shared" si="10"/>
        <v>0</v>
      </c>
      <c r="L60" s="194" t="s">
        <v>1477</v>
      </c>
      <c r="O60" s="135">
        <v>2</v>
      </c>
      <c r="AA60" s="124">
        <v>12</v>
      </c>
      <c r="AB60" s="124">
        <v>0</v>
      </c>
      <c r="AC60" s="124">
        <v>99</v>
      </c>
      <c r="AZ60" s="124">
        <v>2</v>
      </c>
      <c r="BA60" s="124">
        <f t="shared" si="11"/>
        <v>0</v>
      </c>
      <c r="BB60" s="124">
        <f t="shared" si="12"/>
        <v>0</v>
      </c>
      <c r="BC60" s="124">
        <f t="shared" si="13"/>
        <v>0</v>
      </c>
      <c r="BD60" s="124">
        <f t="shared" si="14"/>
        <v>0</v>
      </c>
      <c r="BE60" s="124">
        <f t="shared" si="15"/>
        <v>0</v>
      </c>
      <c r="CA60" s="135">
        <v>12</v>
      </c>
      <c r="CB60" s="135">
        <v>0</v>
      </c>
    </row>
    <row r="61" spans="1:80" ht="22.5">
      <c r="A61" s="195">
        <v>52</v>
      </c>
      <c r="B61" s="196" t="s">
        <v>897</v>
      </c>
      <c r="C61" s="197" t="s">
        <v>996</v>
      </c>
      <c r="D61" s="198" t="s">
        <v>443</v>
      </c>
      <c r="E61" s="199">
        <v>2</v>
      </c>
      <c r="F61" s="349"/>
      <c r="G61" s="200">
        <f t="shared" si="8"/>
        <v>0</v>
      </c>
      <c r="H61" s="201">
        <v>0</v>
      </c>
      <c r="I61" s="202">
        <f t="shared" si="9"/>
        <v>0</v>
      </c>
      <c r="J61" s="201"/>
      <c r="K61" s="202">
        <f t="shared" si="10"/>
        <v>0</v>
      </c>
      <c r="L61" s="194" t="s">
        <v>1477</v>
      </c>
      <c r="O61" s="135">
        <v>2</v>
      </c>
      <c r="AA61" s="124">
        <v>12</v>
      </c>
      <c r="AB61" s="124">
        <v>0</v>
      </c>
      <c r="AC61" s="124">
        <v>100</v>
      </c>
      <c r="AZ61" s="124">
        <v>2</v>
      </c>
      <c r="BA61" s="124">
        <f t="shared" si="11"/>
        <v>0</v>
      </c>
      <c r="BB61" s="124">
        <f t="shared" si="12"/>
        <v>0</v>
      </c>
      <c r="BC61" s="124">
        <f t="shared" si="13"/>
        <v>0</v>
      </c>
      <c r="BD61" s="124">
        <f t="shared" si="14"/>
        <v>0</v>
      </c>
      <c r="BE61" s="124">
        <f t="shared" si="15"/>
        <v>0</v>
      </c>
      <c r="CA61" s="135">
        <v>12</v>
      </c>
      <c r="CB61" s="135">
        <v>0</v>
      </c>
    </row>
    <row r="62" spans="1:80">
      <c r="A62" s="195">
        <v>53</v>
      </c>
      <c r="B62" s="196" t="s">
        <v>899</v>
      </c>
      <c r="C62" s="197" t="s">
        <v>997</v>
      </c>
      <c r="D62" s="198" t="s">
        <v>443</v>
      </c>
      <c r="E62" s="199">
        <v>2</v>
      </c>
      <c r="F62" s="349"/>
      <c r="G62" s="200">
        <f t="shared" si="8"/>
        <v>0</v>
      </c>
      <c r="H62" s="201">
        <v>0</v>
      </c>
      <c r="I62" s="202">
        <f t="shared" si="9"/>
        <v>0</v>
      </c>
      <c r="J62" s="201"/>
      <c r="K62" s="202">
        <f t="shared" si="10"/>
        <v>0</v>
      </c>
      <c r="L62" s="194" t="s">
        <v>1477</v>
      </c>
      <c r="O62" s="135">
        <v>2</v>
      </c>
      <c r="AA62" s="124">
        <v>12</v>
      </c>
      <c r="AB62" s="124">
        <v>0</v>
      </c>
      <c r="AC62" s="124">
        <v>124</v>
      </c>
      <c r="AZ62" s="124">
        <v>2</v>
      </c>
      <c r="BA62" s="124">
        <f t="shared" si="11"/>
        <v>0</v>
      </c>
      <c r="BB62" s="124">
        <f t="shared" si="12"/>
        <v>0</v>
      </c>
      <c r="BC62" s="124">
        <f t="shared" si="13"/>
        <v>0</v>
      </c>
      <c r="BD62" s="124">
        <f t="shared" si="14"/>
        <v>0</v>
      </c>
      <c r="BE62" s="124">
        <f t="shared" si="15"/>
        <v>0</v>
      </c>
      <c r="CA62" s="135">
        <v>12</v>
      </c>
      <c r="CB62" s="135">
        <v>0</v>
      </c>
    </row>
    <row r="63" spans="1:80">
      <c r="A63" s="195">
        <v>54</v>
      </c>
      <c r="B63" s="196" t="s">
        <v>998</v>
      </c>
      <c r="C63" s="197" t="s">
        <v>999</v>
      </c>
      <c r="D63" s="198" t="s">
        <v>443</v>
      </c>
      <c r="E63" s="199">
        <v>2</v>
      </c>
      <c r="F63" s="349"/>
      <c r="G63" s="200">
        <f t="shared" si="8"/>
        <v>0</v>
      </c>
      <c r="H63" s="201">
        <v>0</v>
      </c>
      <c r="I63" s="202">
        <f t="shared" si="9"/>
        <v>0</v>
      </c>
      <c r="J63" s="201"/>
      <c r="K63" s="202">
        <f t="shared" si="10"/>
        <v>0</v>
      </c>
      <c r="L63" s="194" t="s">
        <v>1477</v>
      </c>
      <c r="O63" s="135">
        <v>2</v>
      </c>
      <c r="AA63" s="124">
        <v>12</v>
      </c>
      <c r="AB63" s="124">
        <v>0</v>
      </c>
      <c r="AC63" s="124">
        <v>126</v>
      </c>
      <c r="AZ63" s="124">
        <v>2</v>
      </c>
      <c r="BA63" s="124">
        <f t="shared" si="11"/>
        <v>0</v>
      </c>
      <c r="BB63" s="124">
        <f t="shared" si="12"/>
        <v>0</v>
      </c>
      <c r="BC63" s="124">
        <f t="shared" si="13"/>
        <v>0</v>
      </c>
      <c r="BD63" s="124">
        <f t="shared" si="14"/>
        <v>0</v>
      </c>
      <c r="BE63" s="124">
        <f t="shared" si="15"/>
        <v>0</v>
      </c>
      <c r="CA63" s="135">
        <v>12</v>
      </c>
      <c r="CB63" s="135">
        <v>0</v>
      </c>
    </row>
    <row r="64" spans="1:80">
      <c r="A64" s="195">
        <v>55</v>
      </c>
      <c r="B64" s="196" t="s">
        <v>901</v>
      </c>
      <c r="C64" s="197" t="s">
        <v>1000</v>
      </c>
      <c r="D64" s="198" t="s">
        <v>155</v>
      </c>
      <c r="E64" s="199">
        <v>65</v>
      </c>
      <c r="F64" s="349"/>
      <c r="G64" s="200">
        <f t="shared" si="8"/>
        <v>0</v>
      </c>
      <c r="H64" s="201">
        <v>0</v>
      </c>
      <c r="I64" s="202">
        <f t="shared" si="9"/>
        <v>0</v>
      </c>
      <c r="J64" s="201"/>
      <c r="K64" s="202">
        <f t="shared" si="10"/>
        <v>0</v>
      </c>
      <c r="L64" s="194" t="s">
        <v>1477</v>
      </c>
      <c r="O64" s="135">
        <v>2</v>
      </c>
      <c r="AA64" s="124">
        <v>12</v>
      </c>
      <c r="AB64" s="124">
        <v>0</v>
      </c>
      <c r="AC64" s="124">
        <v>101</v>
      </c>
      <c r="AZ64" s="124">
        <v>2</v>
      </c>
      <c r="BA64" s="124">
        <f t="shared" si="11"/>
        <v>0</v>
      </c>
      <c r="BB64" s="124">
        <f t="shared" si="12"/>
        <v>0</v>
      </c>
      <c r="BC64" s="124">
        <f t="shared" si="13"/>
        <v>0</v>
      </c>
      <c r="BD64" s="124">
        <f t="shared" si="14"/>
        <v>0</v>
      </c>
      <c r="BE64" s="124">
        <f t="shared" si="15"/>
        <v>0</v>
      </c>
      <c r="CA64" s="135">
        <v>12</v>
      </c>
      <c r="CB64" s="135">
        <v>0</v>
      </c>
    </row>
    <row r="65" spans="1:80">
      <c r="A65" s="195">
        <v>56</v>
      </c>
      <c r="B65" s="196" t="s">
        <v>903</v>
      </c>
      <c r="C65" s="197" t="s">
        <v>1001</v>
      </c>
      <c r="D65" s="198" t="s">
        <v>155</v>
      </c>
      <c r="E65" s="199">
        <v>50</v>
      </c>
      <c r="F65" s="349"/>
      <c r="G65" s="200">
        <f t="shared" si="8"/>
        <v>0</v>
      </c>
      <c r="H65" s="201">
        <v>0</v>
      </c>
      <c r="I65" s="202">
        <f t="shared" si="9"/>
        <v>0</v>
      </c>
      <c r="J65" s="201"/>
      <c r="K65" s="202">
        <f t="shared" si="10"/>
        <v>0</v>
      </c>
      <c r="L65" s="194" t="s">
        <v>1477</v>
      </c>
      <c r="O65" s="135">
        <v>2</v>
      </c>
      <c r="AA65" s="124">
        <v>12</v>
      </c>
      <c r="AB65" s="124">
        <v>0</v>
      </c>
      <c r="AC65" s="124">
        <v>102</v>
      </c>
      <c r="AZ65" s="124">
        <v>2</v>
      </c>
      <c r="BA65" s="124">
        <f t="shared" si="11"/>
        <v>0</v>
      </c>
      <c r="BB65" s="124">
        <f t="shared" si="12"/>
        <v>0</v>
      </c>
      <c r="BC65" s="124">
        <f t="shared" si="13"/>
        <v>0</v>
      </c>
      <c r="BD65" s="124">
        <f t="shared" si="14"/>
        <v>0</v>
      </c>
      <c r="BE65" s="124">
        <f t="shared" si="15"/>
        <v>0</v>
      </c>
      <c r="CA65" s="135">
        <v>12</v>
      </c>
      <c r="CB65" s="135">
        <v>0</v>
      </c>
    </row>
    <row r="66" spans="1:80">
      <c r="A66" s="195">
        <v>57</v>
      </c>
      <c r="B66" s="196" t="s">
        <v>905</v>
      </c>
      <c r="C66" s="197" t="s">
        <v>1002</v>
      </c>
      <c r="D66" s="198" t="s">
        <v>155</v>
      </c>
      <c r="E66" s="199">
        <v>50</v>
      </c>
      <c r="F66" s="349"/>
      <c r="G66" s="200">
        <f t="shared" si="8"/>
        <v>0</v>
      </c>
      <c r="H66" s="201">
        <v>0</v>
      </c>
      <c r="I66" s="202">
        <f t="shared" si="9"/>
        <v>0</v>
      </c>
      <c r="J66" s="201"/>
      <c r="K66" s="202">
        <f t="shared" si="10"/>
        <v>0</v>
      </c>
      <c r="L66" s="194" t="s">
        <v>1477</v>
      </c>
      <c r="O66" s="135">
        <v>2</v>
      </c>
      <c r="AA66" s="124">
        <v>12</v>
      </c>
      <c r="AB66" s="124">
        <v>0</v>
      </c>
      <c r="AC66" s="124">
        <v>103</v>
      </c>
      <c r="AZ66" s="124">
        <v>2</v>
      </c>
      <c r="BA66" s="124">
        <f t="shared" si="11"/>
        <v>0</v>
      </c>
      <c r="BB66" s="124">
        <f t="shared" si="12"/>
        <v>0</v>
      </c>
      <c r="BC66" s="124">
        <f t="shared" si="13"/>
        <v>0</v>
      </c>
      <c r="BD66" s="124">
        <f t="shared" si="14"/>
        <v>0</v>
      </c>
      <c r="BE66" s="124">
        <f t="shared" si="15"/>
        <v>0</v>
      </c>
      <c r="CA66" s="135">
        <v>12</v>
      </c>
      <c r="CB66" s="135">
        <v>0</v>
      </c>
    </row>
    <row r="67" spans="1:80">
      <c r="A67" s="195">
        <v>58</v>
      </c>
      <c r="B67" s="196" t="s">
        <v>907</v>
      </c>
      <c r="C67" s="197" t="s">
        <v>1003</v>
      </c>
      <c r="D67" s="198" t="s">
        <v>155</v>
      </c>
      <c r="E67" s="199">
        <v>46</v>
      </c>
      <c r="F67" s="349"/>
      <c r="G67" s="200">
        <f t="shared" si="8"/>
        <v>0</v>
      </c>
      <c r="H67" s="201">
        <v>0</v>
      </c>
      <c r="I67" s="202">
        <f t="shared" si="9"/>
        <v>0</v>
      </c>
      <c r="J67" s="201"/>
      <c r="K67" s="202">
        <f t="shared" si="10"/>
        <v>0</v>
      </c>
      <c r="L67" s="194" t="s">
        <v>1477</v>
      </c>
      <c r="O67" s="135">
        <v>2</v>
      </c>
      <c r="AA67" s="124">
        <v>12</v>
      </c>
      <c r="AB67" s="124">
        <v>0</v>
      </c>
      <c r="AC67" s="124">
        <v>104</v>
      </c>
      <c r="AZ67" s="124">
        <v>2</v>
      </c>
      <c r="BA67" s="124">
        <f t="shared" si="11"/>
        <v>0</v>
      </c>
      <c r="BB67" s="124">
        <f t="shared" si="12"/>
        <v>0</v>
      </c>
      <c r="BC67" s="124">
        <f t="shared" si="13"/>
        <v>0</v>
      </c>
      <c r="BD67" s="124">
        <f t="shared" si="14"/>
        <v>0</v>
      </c>
      <c r="BE67" s="124">
        <f t="shared" si="15"/>
        <v>0</v>
      </c>
      <c r="CA67" s="135">
        <v>12</v>
      </c>
      <c r="CB67" s="135">
        <v>0</v>
      </c>
    </row>
    <row r="68" spans="1:80">
      <c r="A68" s="195">
        <v>59</v>
      </c>
      <c r="B68" s="196" t="s">
        <v>909</v>
      </c>
      <c r="C68" s="197" t="s">
        <v>1004</v>
      </c>
      <c r="D68" s="198" t="s">
        <v>155</v>
      </c>
      <c r="E68" s="199">
        <v>4</v>
      </c>
      <c r="F68" s="349"/>
      <c r="G68" s="200">
        <f t="shared" si="8"/>
        <v>0</v>
      </c>
      <c r="H68" s="201">
        <v>0</v>
      </c>
      <c r="I68" s="202">
        <f t="shared" si="9"/>
        <v>0</v>
      </c>
      <c r="J68" s="201"/>
      <c r="K68" s="202">
        <f t="shared" si="10"/>
        <v>0</v>
      </c>
      <c r="L68" s="194" t="s">
        <v>1477</v>
      </c>
      <c r="O68" s="135">
        <v>2</v>
      </c>
      <c r="AA68" s="124">
        <v>12</v>
      </c>
      <c r="AB68" s="124">
        <v>0</v>
      </c>
      <c r="AC68" s="124">
        <v>105</v>
      </c>
      <c r="AZ68" s="124">
        <v>2</v>
      </c>
      <c r="BA68" s="124">
        <f t="shared" si="11"/>
        <v>0</v>
      </c>
      <c r="BB68" s="124">
        <f t="shared" si="12"/>
        <v>0</v>
      </c>
      <c r="BC68" s="124">
        <f t="shared" si="13"/>
        <v>0</v>
      </c>
      <c r="BD68" s="124">
        <f t="shared" si="14"/>
        <v>0</v>
      </c>
      <c r="BE68" s="124">
        <f t="shared" si="15"/>
        <v>0</v>
      </c>
      <c r="CA68" s="135">
        <v>12</v>
      </c>
      <c r="CB68" s="135">
        <v>0</v>
      </c>
    </row>
    <row r="69" spans="1:80">
      <c r="A69" s="195">
        <v>60</v>
      </c>
      <c r="B69" s="196" t="s">
        <v>950</v>
      </c>
      <c r="C69" s="197" t="s">
        <v>1005</v>
      </c>
      <c r="D69" s="198" t="s">
        <v>155</v>
      </c>
      <c r="E69" s="199">
        <v>11</v>
      </c>
      <c r="F69" s="349"/>
      <c r="G69" s="200">
        <f t="shared" si="8"/>
        <v>0</v>
      </c>
      <c r="H69" s="201">
        <v>0</v>
      </c>
      <c r="I69" s="202">
        <f t="shared" si="9"/>
        <v>0</v>
      </c>
      <c r="J69" s="201"/>
      <c r="K69" s="202">
        <f t="shared" si="10"/>
        <v>0</v>
      </c>
      <c r="L69" s="194" t="s">
        <v>1477</v>
      </c>
      <c r="O69" s="135">
        <v>2</v>
      </c>
      <c r="AA69" s="124">
        <v>12</v>
      </c>
      <c r="AB69" s="124">
        <v>0</v>
      </c>
      <c r="AC69" s="124">
        <v>106</v>
      </c>
      <c r="AZ69" s="124">
        <v>2</v>
      </c>
      <c r="BA69" s="124">
        <f t="shared" si="11"/>
        <v>0</v>
      </c>
      <c r="BB69" s="124">
        <f t="shared" si="12"/>
        <v>0</v>
      </c>
      <c r="BC69" s="124">
        <f t="shared" si="13"/>
        <v>0</v>
      </c>
      <c r="BD69" s="124">
        <f t="shared" si="14"/>
        <v>0</v>
      </c>
      <c r="BE69" s="124">
        <f t="shared" si="15"/>
        <v>0</v>
      </c>
      <c r="CA69" s="135">
        <v>12</v>
      </c>
      <c r="CB69" s="135">
        <v>0</v>
      </c>
    </row>
    <row r="70" spans="1:80">
      <c r="A70" s="195">
        <v>61</v>
      </c>
      <c r="B70" s="196" t="s">
        <v>911</v>
      </c>
      <c r="C70" s="197" t="s">
        <v>857</v>
      </c>
      <c r="D70" s="198" t="s">
        <v>155</v>
      </c>
      <c r="E70" s="199">
        <v>226</v>
      </c>
      <c r="F70" s="349"/>
      <c r="G70" s="200">
        <f t="shared" si="8"/>
        <v>0</v>
      </c>
      <c r="H70" s="201">
        <v>0</v>
      </c>
      <c r="I70" s="202">
        <f t="shared" si="9"/>
        <v>0</v>
      </c>
      <c r="J70" s="201"/>
      <c r="K70" s="202">
        <f t="shared" si="10"/>
        <v>0</v>
      </c>
      <c r="L70" s="194" t="s">
        <v>1477</v>
      </c>
      <c r="O70" s="135">
        <v>2</v>
      </c>
      <c r="AA70" s="124">
        <v>12</v>
      </c>
      <c r="AB70" s="124">
        <v>0</v>
      </c>
      <c r="AC70" s="124">
        <v>107</v>
      </c>
      <c r="AZ70" s="124">
        <v>2</v>
      </c>
      <c r="BA70" s="124">
        <f t="shared" si="11"/>
        <v>0</v>
      </c>
      <c r="BB70" s="124">
        <f t="shared" si="12"/>
        <v>0</v>
      </c>
      <c r="BC70" s="124">
        <f t="shared" si="13"/>
        <v>0</v>
      </c>
      <c r="BD70" s="124">
        <f t="shared" si="14"/>
        <v>0</v>
      </c>
      <c r="BE70" s="124">
        <f t="shared" si="15"/>
        <v>0</v>
      </c>
      <c r="CA70" s="135">
        <v>12</v>
      </c>
      <c r="CB70" s="135">
        <v>0</v>
      </c>
    </row>
    <row r="71" spans="1:80">
      <c r="A71" s="195">
        <v>62</v>
      </c>
      <c r="B71" s="196" t="s">
        <v>953</v>
      </c>
      <c r="C71" s="197" t="s">
        <v>1006</v>
      </c>
      <c r="D71" s="198" t="s">
        <v>155</v>
      </c>
      <c r="E71" s="199">
        <v>24</v>
      </c>
      <c r="F71" s="349"/>
      <c r="G71" s="200">
        <f t="shared" si="8"/>
        <v>0</v>
      </c>
      <c r="H71" s="201">
        <v>0</v>
      </c>
      <c r="I71" s="202">
        <f t="shared" si="9"/>
        <v>0</v>
      </c>
      <c r="J71" s="201"/>
      <c r="K71" s="202">
        <f t="shared" si="10"/>
        <v>0</v>
      </c>
      <c r="L71" s="194" t="s">
        <v>1477</v>
      </c>
      <c r="O71" s="135">
        <v>2</v>
      </c>
      <c r="AA71" s="124">
        <v>12</v>
      </c>
      <c r="AB71" s="124">
        <v>0</v>
      </c>
      <c r="AC71" s="124">
        <v>108</v>
      </c>
      <c r="AZ71" s="124">
        <v>2</v>
      </c>
      <c r="BA71" s="124">
        <f t="shared" si="11"/>
        <v>0</v>
      </c>
      <c r="BB71" s="124">
        <f t="shared" si="12"/>
        <v>0</v>
      </c>
      <c r="BC71" s="124">
        <f t="shared" si="13"/>
        <v>0</v>
      </c>
      <c r="BD71" s="124">
        <f t="shared" si="14"/>
        <v>0</v>
      </c>
      <c r="BE71" s="124">
        <f t="shared" si="15"/>
        <v>0</v>
      </c>
      <c r="CA71" s="135">
        <v>12</v>
      </c>
      <c r="CB71" s="135">
        <v>0</v>
      </c>
    </row>
    <row r="72" spans="1:80">
      <c r="A72" s="195">
        <v>63</v>
      </c>
      <c r="B72" s="196" t="s">
        <v>954</v>
      </c>
      <c r="C72" s="197" t="s">
        <v>1007</v>
      </c>
      <c r="D72" s="198" t="s">
        <v>155</v>
      </c>
      <c r="E72" s="199">
        <v>48</v>
      </c>
      <c r="F72" s="349"/>
      <c r="G72" s="200">
        <f t="shared" si="8"/>
        <v>0</v>
      </c>
      <c r="H72" s="201">
        <v>0</v>
      </c>
      <c r="I72" s="202">
        <f t="shared" si="9"/>
        <v>0</v>
      </c>
      <c r="J72" s="201"/>
      <c r="K72" s="202">
        <f t="shared" si="10"/>
        <v>0</v>
      </c>
      <c r="L72" s="194" t="s">
        <v>1477</v>
      </c>
      <c r="O72" s="135">
        <v>2</v>
      </c>
      <c r="AA72" s="124">
        <v>12</v>
      </c>
      <c r="AB72" s="124">
        <v>0</v>
      </c>
      <c r="AC72" s="124">
        <v>109</v>
      </c>
      <c r="AZ72" s="124">
        <v>2</v>
      </c>
      <c r="BA72" s="124">
        <f t="shared" si="11"/>
        <v>0</v>
      </c>
      <c r="BB72" s="124">
        <f t="shared" si="12"/>
        <v>0</v>
      </c>
      <c r="BC72" s="124">
        <f t="shared" si="13"/>
        <v>0</v>
      </c>
      <c r="BD72" s="124">
        <f t="shared" si="14"/>
        <v>0</v>
      </c>
      <c r="BE72" s="124">
        <f t="shared" si="15"/>
        <v>0</v>
      </c>
      <c r="CA72" s="135">
        <v>12</v>
      </c>
      <c r="CB72" s="135">
        <v>0</v>
      </c>
    </row>
    <row r="73" spans="1:80">
      <c r="A73" s="195">
        <v>64</v>
      </c>
      <c r="B73" s="196" t="s">
        <v>956</v>
      </c>
      <c r="C73" s="197" t="s">
        <v>1008</v>
      </c>
      <c r="D73" s="198" t="s">
        <v>155</v>
      </c>
      <c r="E73" s="199">
        <v>24</v>
      </c>
      <c r="F73" s="349"/>
      <c r="G73" s="200">
        <f t="shared" si="8"/>
        <v>0</v>
      </c>
      <c r="H73" s="201">
        <v>0</v>
      </c>
      <c r="I73" s="202">
        <f t="shared" si="9"/>
        <v>0</v>
      </c>
      <c r="J73" s="201"/>
      <c r="K73" s="202">
        <f t="shared" si="10"/>
        <v>0</v>
      </c>
      <c r="L73" s="194" t="s">
        <v>1477</v>
      </c>
      <c r="O73" s="135">
        <v>2</v>
      </c>
      <c r="AA73" s="124">
        <v>12</v>
      </c>
      <c r="AB73" s="124">
        <v>0</v>
      </c>
      <c r="AC73" s="124">
        <v>110</v>
      </c>
      <c r="AZ73" s="124">
        <v>2</v>
      </c>
      <c r="BA73" s="124">
        <f t="shared" si="11"/>
        <v>0</v>
      </c>
      <c r="BB73" s="124">
        <f t="shared" si="12"/>
        <v>0</v>
      </c>
      <c r="BC73" s="124">
        <f t="shared" si="13"/>
        <v>0</v>
      </c>
      <c r="BD73" s="124">
        <f t="shared" si="14"/>
        <v>0</v>
      </c>
      <c r="BE73" s="124">
        <f t="shared" si="15"/>
        <v>0</v>
      </c>
      <c r="CA73" s="135">
        <v>12</v>
      </c>
      <c r="CB73" s="135">
        <v>0</v>
      </c>
    </row>
    <row r="74" spans="1:80">
      <c r="A74" s="195">
        <v>65</v>
      </c>
      <c r="B74" s="196" t="s">
        <v>958</v>
      </c>
      <c r="C74" s="197" t="s">
        <v>1009</v>
      </c>
      <c r="D74" s="198" t="s">
        <v>155</v>
      </c>
      <c r="E74" s="199">
        <v>96</v>
      </c>
      <c r="F74" s="349"/>
      <c r="G74" s="200">
        <f t="shared" si="8"/>
        <v>0</v>
      </c>
      <c r="H74" s="201">
        <v>0</v>
      </c>
      <c r="I74" s="202">
        <f t="shared" si="9"/>
        <v>0</v>
      </c>
      <c r="J74" s="201"/>
      <c r="K74" s="202">
        <f t="shared" si="10"/>
        <v>0</v>
      </c>
      <c r="L74" s="194" t="s">
        <v>1477</v>
      </c>
      <c r="O74" s="135">
        <v>2</v>
      </c>
      <c r="AA74" s="124">
        <v>12</v>
      </c>
      <c r="AB74" s="124">
        <v>0</v>
      </c>
      <c r="AC74" s="124">
        <v>111</v>
      </c>
      <c r="AZ74" s="124">
        <v>2</v>
      </c>
      <c r="BA74" s="124">
        <f t="shared" si="11"/>
        <v>0</v>
      </c>
      <c r="BB74" s="124">
        <f t="shared" si="12"/>
        <v>0</v>
      </c>
      <c r="BC74" s="124">
        <f t="shared" si="13"/>
        <v>0</v>
      </c>
      <c r="BD74" s="124">
        <f t="shared" si="14"/>
        <v>0</v>
      </c>
      <c r="BE74" s="124">
        <f t="shared" si="15"/>
        <v>0</v>
      </c>
      <c r="CA74" s="135">
        <v>12</v>
      </c>
      <c r="CB74" s="135">
        <v>0</v>
      </c>
    </row>
    <row r="75" spans="1:80">
      <c r="A75" s="195">
        <v>66</v>
      </c>
      <c r="B75" s="196" t="s">
        <v>1010</v>
      </c>
      <c r="C75" s="197" t="s">
        <v>1011</v>
      </c>
      <c r="D75" s="198" t="s">
        <v>155</v>
      </c>
      <c r="E75" s="199">
        <v>110</v>
      </c>
      <c r="F75" s="349"/>
      <c r="G75" s="200">
        <f t="shared" si="8"/>
        <v>0</v>
      </c>
      <c r="H75" s="201">
        <v>0</v>
      </c>
      <c r="I75" s="202">
        <f t="shared" si="9"/>
        <v>0</v>
      </c>
      <c r="J75" s="201"/>
      <c r="K75" s="202">
        <f t="shared" si="10"/>
        <v>0</v>
      </c>
      <c r="L75" s="194" t="s">
        <v>1477</v>
      </c>
      <c r="O75" s="135">
        <v>2</v>
      </c>
      <c r="AA75" s="124">
        <v>12</v>
      </c>
      <c r="AB75" s="124">
        <v>0</v>
      </c>
      <c r="AC75" s="124">
        <v>112</v>
      </c>
      <c r="AZ75" s="124">
        <v>2</v>
      </c>
      <c r="BA75" s="124">
        <f t="shared" si="11"/>
        <v>0</v>
      </c>
      <c r="BB75" s="124">
        <f t="shared" si="12"/>
        <v>0</v>
      </c>
      <c r="BC75" s="124">
        <f t="shared" si="13"/>
        <v>0</v>
      </c>
      <c r="BD75" s="124">
        <f t="shared" si="14"/>
        <v>0</v>
      </c>
      <c r="BE75" s="124">
        <f t="shared" si="15"/>
        <v>0</v>
      </c>
      <c r="CA75" s="135">
        <v>12</v>
      </c>
      <c r="CB75" s="135">
        <v>0</v>
      </c>
    </row>
    <row r="76" spans="1:80">
      <c r="A76" s="195">
        <v>67</v>
      </c>
      <c r="B76" s="196" t="s">
        <v>1012</v>
      </c>
      <c r="C76" s="197" t="s">
        <v>1013</v>
      </c>
      <c r="D76" s="198" t="s">
        <v>155</v>
      </c>
      <c r="E76" s="199">
        <v>110</v>
      </c>
      <c r="F76" s="349"/>
      <c r="G76" s="200">
        <f t="shared" si="8"/>
        <v>0</v>
      </c>
      <c r="H76" s="201">
        <v>0</v>
      </c>
      <c r="I76" s="202">
        <f t="shared" si="9"/>
        <v>0</v>
      </c>
      <c r="J76" s="201"/>
      <c r="K76" s="202">
        <f t="shared" si="10"/>
        <v>0</v>
      </c>
      <c r="L76" s="194" t="s">
        <v>1477</v>
      </c>
      <c r="O76" s="135">
        <v>2</v>
      </c>
      <c r="AA76" s="124">
        <v>12</v>
      </c>
      <c r="AB76" s="124">
        <v>0</v>
      </c>
      <c r="AC76" s="124">
        <v>136</v>
      </c>
      <c r="AZ76" s="124">
        <v>2</v>
      </c>
      <c r="BA76" s="124">
        <f t="shared" si="11"/>
        <v>0</v>
      </c>
      <c r="BB76" s="124">
        <f t="shared" si="12"/>
        <v>0</v>
      </c>
      <c r="BC76" s="124">
        <f t="shared" si="13"/>
        <v>0</v>
      </c>
      <c r="BD76" s="124">
        <f t="shared" si="14"/>
        <v>0</v>
      </c>
      <c r="BE76" s="124">
        <f t="shared" si="15"/>
        <v>0</v>
      </c>
      <c r="CA76" s="135">
        <v>12</v>
      </c>
      <c r="CB76" s="135">
        <v>0</v>
      </c>
    </row>
    <row r="77" spans="1:80">
      <c r="A77" s="195">
        <v>68</v>
      </c>
      <c r="B77" s="196" t="s">
        <v>862</v>
      </c>
      <c r="C77" s="197" t="s">
        <v>863</v>
      </c>
      <c r="D77" s="198" t="s">
        <v>443</v>
      </c>
      <c r="E77" s="199">
        <v>6</v>
      </c>
      <c r="F77" s="349"/>
      <c r="G77" s="200">
        <f t="shared" si="8"/>
        <v>0</v>
      </c>
      <c r="H77" s="201">
        <v>0</v>
      </c>
      <c r="I77" s="202">
        <f t="shared" si="9"/>
        <v>0</v>
      </c>
      <c r="J77" s="201"/>
      <c r="K77" s="202">
        <f t="shared" si="10"/>
        <v>0</v>
      </c>
      <c r="L77" s="194" t="s">
        <v>1477</v>
      </c>
      <c r="O77" s="135">
        <v>2</v>
      </c>
      <c r="AA77" s="124">
        <v>12</v>
      </c>
      <c r="AB77" s="124">
        <v>0</v>
      </c>
      <c r="AC77" s="124">
        <v>113</v>
      </c>
      <c r="AZ77" s="124">
        <v>2</v>
      </c>
      <c r="BA77" s="124">
        <f t="shared" si="11"/>
        <v>0</v>
      </c>
      <c r="BB77" s="124">
        <f t="shared" si="12"/>
        <v>0</v>
      </c>
      <c r="BC77" s="124">
        <f t="shared" si="13"/>
        <v>0</v>
      </c>
      <c r="BD77" s="124">
        <f t="shared" si="14"/>
        <v>0</v>
      </c>
      <c r="BE77" s="124">
        <f t="shared" si="15"/>
        <v>0</v>
      </c>
      <c r="CA77" s="135">
        <v>12</v>
      </c>
      <c r="CB77" s="135">
        <v>0</v>
      </c>
    </row>
    <row r="78" spans="1:80">
      <c r="A78" s="195">
        <v>69</v>
      </c>
      <c r="B78" s="196" t="s">
        <v>1014</v>
      </c>
      <c r="C78" s="197" t="s">
        <v>1015</v>
      </c>
      <c r="D78" s="198" t="s">
        <v>0</v>
      </c>
      <c r="E78" s="199">
        <v>3080.4259999999999</v>
      </c>
      <c r="F78" s="349"/>
      <c r="G78" s="200">
        <f t="shared" si="8"/>
        <v>0</v>
      </c>
      <c r="H78" s="201">
        <v>0</v>
      </c>
      <c r="I78" s="202">
        <f t="shared" si="9"/>
        <v>0</v>
      </c>
      <c r="J78" s="201"/>
      <c r="K78" s="202">
        <f t="shared" si="10"/>
        <v>0</v>
      </c>
      <c r="L78" s="194" t="s">
        <v>1476</v>
      </c>
      <c r="O78" s="135">
        <v>2</v>
      </c>
      <c r="AA78" s="124">
        <v>7</v>
      </c>
      <c r="AB78" s="124">
        <v>1002</v>
      </c>
      <c r="AC78" s="124">
        <v>5</v>
      </c>
      <c r="AZ78" s="124">
        <v>2</v>
      </c>
      <c r="BA78" s="124">
        <f t="shared" si="11"/>
        <v>0</v>
      </c>
      <c r="BB78" s="124">
        <f t="shared" si="12"/>
        <v>0</v>
      </c>
      <c r="BC78" s="124">
        <f t="shared" si="13"/>
        <v>0</v>
      </c>
      <c r="BD78" s="124">
        <f t="shared" si="14"/>
        <v>0</v>
      </c>
      <c r="BE78" s="124">
        <f t="shared" si="15"/>
        <v>0</v>
      </c>
      <c r="CA78" s="135">
        <v>7</v>
      </c>
      <c r="CB78" s="135">
        <v>1002</v>
      </c>
    </row>
    <row r="79" spans="1:80">
      <c r="A79" s="203"/>
      <c r="B79" s="204" t="s">
        <v>866</v>
      </c>
      <c r="C79" s="205" t="s">
        <v>1016</v>
      </c>
      <c r="D79" s="206"/>
      <c r="E79" s="207"/>
      <c r="F79" s="208"/>
      <c r="G79" s="209">
        <f>SUM(G37:G78)</f>
        <v>0</v>
      </c>
      <c r="H79" s="210"/>
      <c r="I79" s="211">
        <f>SUM(I37:I78)</f>
        <v>1.95329</v>
      </c>
      <c r="J79" s="210"/>
      <c r="K79" s="211">
        <f>SUM(K37:K78)</f>
        <v>0</v>
      </c>
      <c r="L79" s="187"/>
      <c r="O79" s="135">
        <v>4</v>
      </c>
      <c r="BA79" s="136">
        <f>SUM(BA37:BA78)</f>
        <v>0</v>
      </c>
      <c r="BB79" s="136">
        <f>SUM(BB37:BB78)</f>
        <v>0</v>
      </c>
      <c r="BC79" s="136">
        <f>SUM(BC37:BC78)</f>
        <v>0</v>
      </c>
      <c r="BD79" s="136">
        <f>SUM(BD37:BD78)</f>
        <v>0</v>
      </c>
      <c r="BE79" s="136">
        <f>SUM(BE37:BE78)</f>
        <v>0</v>
      </c>
    </row>
    <row r="80" spans="1:80">
      <c r="A80" s="133" t="s">
        <v>125</v>
      </c>
      <c r="B80" s="134" t="s">
        <v>792</v>
      </c>
      <c r="C80" s="188" t="s">
        <v>793</v>
      </c>
      <c r="D80" s="189"/>
      <c r="E80" s="190"/>
      <c r="F80" s="190"/>
      <c r="G80" s="191"/>
      <c r="H80" s="192"/>
      <c r="I80" s="193"/>
      <c r="J80" s="192"/>
      <c r="K80" s="193"/>
      <c r="L80" s="194"/>
      <c r="O80" s="135">
        <v>1</v>
      </c>
    </row>
    <row r="81" spans="1:80" ht="22.5">
      <c r="A81" s="195">
        <v>70</v>
      </c>
      <c r="B81" s="196" t="s">
        <v>37</v>
      </c>
      <c r="C81" s="197" t="s">
        <v>1017</v>
      </c>
      <c r="D81" s="198" t="s">
        <v>443</v>
      </c>
      <c r="E81" s="199">
        <v>13</v>
      </c>
      <c r="F81" s="349"/>
      <c r="G81" s="200">
        <f t="shared" ref="G81:G134" si="16">E81*F81</f>
        <v>0</v>
      </c>
      <c r="H81" s="201">
        <v>1090</v>
      </c>
      <c r="I81" s="202">
        <f t="shared" ref="I81:I134" si="17">E81*H81</f>
        <v>14170</v>
      </c>
      <c r="J81" s="201"/>
      <c r="K81" s="202">
        <f t="shared" ref="K81:K134" si="18">E81*J81</f>
        <v>0</v>
      </c>
      <c r="L81" s="194" t="s">
        <v>1477</v>
      </c>
      <c r="O81" s="135">
        <v>2</v>
      </c>
      <c r="AA81" s="124">
        <v>12</v>
      </c>
      <c r="AB81" s="124">
        <v>0</v>
      </c>
      <c r="AC81" s="124">
        <v>142</v>
      </c>
      <c r="AZ81" s="124">
        <v>2</v>
      </c>
      <c r="BA81" s="124">
        <f t="shared" ref="BA81:BA134" si="19">IF(AZ81=1,G81,0)</f>
        <v>0</v>
      </c>
      <c r="BB81" s="124">
        <f t="shared" ref="BB81:BB134" si="20">IF(AZ81=2,G81,0)</f>
        <v>0</v>
      </c>
      <c r="BC81" s="124">
        <f t="shared" ref="BC81:BC134" si="21">IF(AZ81=3,G81,0)</f>
        <v>0</v>
      </c>
      <c r="BD81" s="124">
        <f t="shared" ref="BD81:BD134" si="22">IF(AZ81=4,G81,0)</f>
        <v>0</v>
      </c>
      <c r="BE81" s="124">
        <f t="shared" ref="BE81:BE134" si="23">IF(AZ81=5,G81,0)</f>
        <v>0</v>
      </c>
      <c r="CA81" s="135">
        <v>12</v>
      </c>
      <c r="CB81" s="135">
        <v>0</v>
      </c>
    </row>
    <row r="82" spans="1:80">
      <c r="A82" s="195">
        <v>71</v>
      </c>
      <c r="B82" s="196" t="s">
        <v>846</v>
      </c>
      <c r="C82" s="197" t="s">
        <v>1018</v>
      </c>
      <c r="D82" s="198" t="s">
        <v>443</v>
      </c>
      <c r="E82" s="199">
        <v>13</v>
      </c>
      <c r="F82" s="349"/>
      <c r="G82" s="200">
        <f t="shared" si="16"/>
        <v>0</v>
      </c>
      <c r="H82" s="201">
        <v>4100</v>
      </c>
      <c r="I82" s="202">
        <f t="shared" si="17"/>
        <v>53300</v>
      </c>
      <c r="J82" s="201"/>
      <c r="K82" s="202">
        <f t="shared" si="18"/>
        <v>0</v>
      </c>
      <c r="L82" s="194" t="s">
        <v>1477</v>
      </c>
      <c r="O82" s="135">
        <v>2</v>
      </c>
      <c r="AA82" s="124">
        <v>12</v>
      </c>
      <c r="AB82" s="124">
        <v>0</v>
      </c>
      <c r="AC82" s="124">
        <v>143</v>
      </c>
      <c r="AZ82" s="124">
        <v>2</v>
      </c>
      <c r="BA82" s="124">
        <f t="shared" si="19"/>
        <v>0</v>
      </c>
      <c r="BB82" s="124">
        <f t="shared" si="20"/>
        <v>0</v>
      </c>
      <c r="BC82" s="124">
        <f t="shared" si="21"/>
        <v>0</v>
      </c>
      <c r="BD82" s="124">
        <f t="shared" si="22"/>
        <v>0</v>
      </c>
      <c r="BE82" s="124">
        <f t="shared" si="23"/>
        <v>0</v>
      </c>
      <c r="CA82" s="135">
        <v>12</v>
      </c>
      <c r="CB82" s="135">
        <v>0</v>
      </c>
    </row>
    <row r="83" spans="1:80">
      <c r="A83" s="195">
        <v>72</v>
      </c>
      <c r="B83" s="196" t="s">
        <v>848</v>
      </c>
      <c r="C83" s="197" t="s">
        <v>1019</v>
      </c>
      <c r="D83" s="198" t="s">
        <v>443</v>
      </c>
      <c r="E83" s="199">
        <v>13</v>
      </c>
      <c r="F83" s="349"/>
      <c r="G83" s="200">
        <f t="shared" si="16"/>
        <v>0</v>
      </c>
      <c r="H83" s="201">
        <v>1170</v>
      </c>
      <c r="I83" s="202">
        <f t="shared" si="17"/>
        <v>15210</v>
      </c>
      <c r="J83" s="201"/>
      <c r="K83" s="202">
        <f t="shared" si="18"/>
        <v>0</v>
      </c>
      <c r="L83" s="194" t="s">
        <v>1477</v>
      </c>
      <c r="O83" s="135">
        <v>2</v>
      </c>
      <c r="AA83" s="124">
        <v>12</v>
      </c>
      <c r="AB83" s="124">
        <v>0</v>
      </c>
      <c r="AC83" s="124">
        <v>144</v>
      </c>
      <c r="AZ83" s="124">
        <v>2</v>
      </c>
      <c r="BA83" s="124">
        <f t="shared" si="19"/>
        <v>0</v>
      </c>
      <c r="BB83" s="124">
        <f t="shared" si="20"/>
        <v>0</v>
      </c>
      <c r="BC83" s="124">
        <f t="shared" si="21"/>
        <v>0</v>
      </c>
      <c r="BD83" s="124">
        <f t="shared" si="22"/>
        <v>0</v>
      </c>
      <c r="BE83" s="124">
        <f t="shared" si="23"/>
        <v>0</v>
      </c>
      <c r="CA83" s="135">
        <v>12</v>
      </c>
      <c r="CB83" s="135">
        <v>0</v>
      </c>
    </row>
    <row r="84" spans="1:80">
      <c r="A84" s="195">
        <v>73</v>
      </c>
      <c r="B84" s="196" t="s">
        <v>850</v>
      </c>
      <c r="C84" s="197" t="s">
        <v>1020</v>
      </c>
      <c r="D84" s="198" t="s">
        <v>443</v>
      </c>
      <c r="E84" s="199">
        <v>16</v>
      </c>
      <c r="F84" s="349"/>
      <c r="G84" s="200">
        <f t="shared" si="16"/>
        <v>0</v>
      </c>
      <c r="H84" s="201">
        <v>299</v>
      </c>
      <c r="I84" s="202">
        <f t="shared" si="17"/>
        <v>4784</v>
      </c>
      <c r="J84" s="201"/>
      <c r="K84" s="202">
        <f t="shared" si="18"/>
        <v>0</v>
      </c>
      <c r="L84" s="194" t="s">
        <v>1477</v>
      </c>
      <c r="O84" s="135">
        <v>2</v>
      </c>
      <c r="AA84" s="124">
        <v>12</v>
      </c>
      <c r="AB84" s="124">
        <v>0</v>
      </c>
      <c r="AC84" s="124">
        <v>145</v>
      </c>
      <c r="AZ84" s="124">
        <v>2</v>
      </c>
      <c r="BA84" s="124">
        <f t="shared" si="19"/>
        <v>0</v>
      </c>
      <c r="BB84" s="124">
        <f t="shared" si="20"/>
        <v>0</v>
      </c>
      <c r="BC84" s="124">
        <f t="shared" si="21"/>
        <v>0</v>
      </c>
      <c r="BD84" s="124">
        <f t="shared" si="22"/>
        <v>0</v>
      </c>
      <c r="BE84" s="124">
        <f t="shared" si="23"/>
        <v>0</v>
      </c>
      <c r="CA84" s="135">
        <v>12</v>
      </c>
      <c r="CB84" s="135">
        <v>0</v>
      </c>
    </row>
    <row r="85" spans="1:80">
      <c r="A85" s="195">
        <v>74</v>
      </c>
      <c r="B85" s="196" t="s">
        <v>852</v>
      </c>
      <c r="C85" s="197" t="s">
        <v>1021</v>
      </c>
      <c r="D85" s="198" t="s">
        <v>443</v>
      </c>
      <c r="E85" s="199">
        <v>13</v>
      </c>
      <c r="F85" s="349"/>
      <c r="G85" s="200">
        <f t="shared" si="16"/>
        <v>0</v>
      </c>
      <c r="H85" s="201">
        <v>95</v>
      </c>
      <c r="I85" s="202">
        <f t="shared" si="17"/>
        <v>1235</v>
      </c>
      <c r="J85" s="201"/>
      <c r="K85" s="202">
        <f t="shared" si="18"/>
        <v>0</v>
      </c>
      <c r="L85" s="194" t="s">
        <v>1477</v>
      </c>
      <c r="O85" s="135">
        <v>2</v>
      </c>
      <c r="AA85" s="124">
        <v>12</v>
      </c>
      <c r="AB85" s="124">
        <v>0</v>
      </c>
      <c r="AC85" s="124">
        <v>146</v>
      </c>
      <c r="AZ85" s="124">
        <v>2</v>
      </c>
      <c r="BA85" s="124">
        <f t="shared" si="19"/>
        <v>0</v>
      </c>
      <c r="BB85" s="124">
        <f t="shared" si="20"/>
        <v>0</v>
      </c>
      <c r="BC85" s="124">
        <f t="shared" si="21"/>
        <v>0</v>
      </c>
      <c r="BD85" s="124">
        <f t="shared" si="22"/>
        <v>0</v>
      </c>
      <c r="BE85" s="124">
        <f t="shared" si="23"/>
        <v>0</v>
      </c>
      <c r="CA85" s="135">
        <v>12</v>
      </c>
      <c r="CB85" s="135">
        <v>0</v>
      </c>
    </row>
    <row r="86" spans="1:80">
      <c r="A86" s="195">
        <v>75</v>
      </c>
      <c r="B86" s="196" t="s">
        <v>1022</v>
      </c>
      <c r="C86" s="197" t="s">
        <v>1023</v>
      </c>
      <c r="D86" s="198" t="s">
        <v>443</v>
      </c>
      <c r="E86" s="199">
        <v>1</v>
      </c>
      <c r="F86" s="349"/>
      <c r="G86" s="200">
        <f t="shared" si="16"/>
        <v>0</v>
      </c>
      <c r="H86" s="201">
        <v>0</v>
      </c>
      <c r="I86" s="202">
        <f t="shared" si="17"/>
        <v>0</v>
      </c>
      <c r="J86" s="201"/>
      <c r="K86" s="202">
        <f t="shared" si="18"/>
        <v>0</v>
      </c>
      <c r="L86" s="194" t="s">
        <v>1477</v>
      </c>
      <c r="O86" s="135">
        <v>2</v>
      </c>
      <c r="AA86" s="124">
        <v>12</v>
      </c>
      <c r="AB86" s="124">
        <v>0</v>
      </c>
      <c r="AC86" s="124">
        <v>147</v>
      </c>
      <c r="AZ86" s="124">
        <v>2</v>
      </c>
      <c r="BA86" s="124">
        <f t="shared" si="19"/>
        <v>0</v>
      </c>
      <c r="BB86" s="124">
        <f t="shared" si="20"/>
        <v>0</v>
      </c>
      <c r="BC86" s="124">
        <f t="shared" si="21"/>
        <v>0</v>
      </c>
      <c r="BD86" s="124">
        <f t="shared" si="22"/>
        <v>0</v>
      </c>
      <c r="BE86" s="124">
        <f t="shared" si="23"/>
        <v>0</v>
      </c>
      <c r="CA86" s="135">
        <v>12</v>
      </c>
      <c r="CB86" s="135">
        <v>0</v>
      </c>
    </row>
    <row r="87" spans="1:80">
      <c r="A87" s="195">
        <v>76</v>
      </c>
      <c r="B87" s="196" t="s">
        <v>854</v>
      </c>
      <c r="C87" s="197" t="s">
        <v>1024</v>
      </c>
      <c r="D87" s="198" t="s">
        <v>443</v>
      </c>
      <c r="E87" s="199">
        <v>13</v>
      </c>
      <c r="F87" s="349"/>
      <c r="G87" s="200">
        <f t="shared" si="16"/>
        <v>0</v>
      </c>
      <c r="H87" s="201">
        <v>700</v>
      </c>
      <c r="I87" s="202">
        <f t="shared" si="17"/>
        <v>9100</v>
      </c>
      <c r="J87" s="201"/>
      <c r="K87" s="202">
        <f t="shared" si="18"/>
        <v>0</v>
      </c>
      <c r="L87" s="194" t="s">
        <v>1477</v>
      </c>
      <c r="O87" s="135">
        <v>2</v>
      </c>
      <c r="AA87" s="124">
        <v>12</v>
      </c>
      <c r="AB87" s="124">
        <v>0</v>
      </c>
      <c r="AC87" s="124">
        <v>148</v>
      </c>
      <c r="AZ87" s="124">
        <v>2</v>
      </c>
      <c r="BA87" s="124">
        <f t="shared" si="19"/>
        <v>0</v>
      </c>
      <c r="BB87" s="124">
        <f t="shared" si="20"/>
        <v>0</v>
      </c>
      <c r="BC87" s="124">
        <f t="shared" si="21"/>
        <v>0</v>
      </c>
      <c r="BD87" s="124">
        <f t="shared" si="22"/>
        <v>0</v>
      </c>
      <c r="BE87" s="124">
        <f t="shared" si="23"/>
        <v>0</v>
      </c>
      <c r="CA87" s="135">
        <v>12</v>
      </c>
      <c r="CB87" s="135">
        <v>0</v>
      </c>
    </row>
    <row r="88" spans="1:80">
      <c r="A88" s="195">
        <v>77</v>
      </c>
      <c r="B88" s="196" t="s">
        <v>856</v>
      </c>
      <c r="C88" s="197" t="s">
        <v>1025</v>
      </c>
      <c r="D88" s="198" t="s">
        <v>443</v>
      </c>
      <c r="E88" s="199">
        <v>1</v>
      </c>
      <c r="F88" s="349"/>
      <c r="G88" s="200">
        <f t="shared" si="16"/>
        <v>0</v>
      </c>
      <c r="H88" s="201">
        <v>0</v>
      </c>
      <c r="I88" s="202">
        <f t="shared" si="17"/>
        <v>0</v>
      </c>
      <c r="J88" s="201"/>
      <c r="K88" s="202">
        <f t="shared" si="18"/>
        <v>0</v>
      </c>
      <c r="L88" s="194" t="s">
        <v>1477</v>
      </c>
      <c r="O88" s="135">
        <v>2</v>
      </c>
      <c r="AA88" s="124">
        <v>12</v>
      </c>
      <c r="AB88" s="124">
        <v>0</v>
      </c>
      <c r="AC88" s="124">
        <v>149</v>
      </c>
      <c r="AZ88" s="124">
        <v>2</v>
      </c>
      <c r="BA88" s="124">
        <f t="shared" si="19"/>
        <v>0</v>
      </c>
      <c r="BB88" s="124">
        <f t="shared" si="20"/>
        <v>0</v>
      </c>
      <c r="BC88" s="124">
        <f t="shared" si="21"/>
        <v>0</v>
      </c>
      <c r="BD88" s="124">
        <f t="shared" si="22"/>
        <v>0</v>
      </c>
      <c r="BE88" s="124">
        <f t="shared" si="23"/>
        <v>0</v>
      </c>
      <c r="CA88" s="135">
        <v>12</v>
      </c>
      <c r="CB88" s="135">
        <v>0</v>
      </c>
    </row>
    <row r="89" spans="1:80">
      <c r="A89" s="195">
        <v>78</v>
      </c>
      <c r="B89" s="196" t="s">
        <v>858</v>
      </c>
      <c r="C89" s="197" t="s">
        <v>1026</v>
      </c>
      <c r="D89" s="198" t="s">
        <v>443</v>
      </c>
      <c r="E89" s="199">
        <v>1</v>
      </c>
      <c r="F89" s="349"/>
      <c r="G89" s="200">
        <f t="shared" si="16"/>
        <v>0</v>
      </c>
      <c r="H89" s="201">
        <v>0</v>
      </c>
      <c r="I89" s="202">
        <f t="shared" si="17"/>
        <v>0</v>
      </c>
      <c r="J89" s="201"/>
      <c r="K89" s="202">
        <f t="shared" si="18"/>
        <v>0</v>
      </c>
      <c r="L89" s="194" t="s">
        <v>1477</v>
      </c>
      <c r="O89" s="135">
        <v>2</v>
      </c>
      <c r="AA89" s="124">
        <v>12</v>
      </c>
      <c r="AB89" s="124">
        <v>0</v>
      </c>
      <c r="AC89" s="124">
        <v>150</v>
      </c>
      <c r="AZ89" s="124">
        <v>2</v>
      </c>
      <c r="BA89" s="124">
        <f t="shared" si="19"/>
        <v>0</v>
      </c>
      <c r="BB89" s="124">
        <f t="shared" si="20"/>
        <v>0</v>
      </c>
      <c r="BC89" s="124">
        <f t="shared" si="21"/>
        <v>0</v>
      </c>
      <c r="BD89" s="124">
        <f t="shared" si="22"/>
        <v>0</v>
      </c>
      <c r="BE89" s="124">
        <f t="shared" si="23"/>
        <v>0</v>
      </c>
      <c r="CA89" s="135">
        <v>12</v>
      </c>
      <c r="CB89" s="135">
        <v>0</v>
      </c>
    </row>
    <row r="90" spans="1:80">
      <c r="A90" s="195">
        <v>79</v>
      </c>
      <c r="B90" s="196" t="s">
        <v>785</v>
      </c>
      <c r="C90" s="197" t="s">
        <v>1027</v>
      </c>
      <c r="D90" s="198" t="s">
        <v>443</v>
      </c>
      <c r="E90" s="199">
        <v>3</v>
      </c>
      <c r="F90" s="349"/>
      <c r="G90" s="200">
        <f t="shared" si="16"/>
        <v>0</v>
      </c>
      <c r="H90" s="201">
        <v>0</v>
      </c>
      <c r="I90" s="202">
        <f t="shared" si="17"/>
        <v>0</v>
      </c>
      <c r="J90" s="201"/>
      <c r="K90" s="202">
        <f t="shared" si="18"/>
        <v>0</v>
      </c>
      <c r="L90" s="194" t="s">
        <v>1477</v>
      </c>
      <c r="O90" s="135">
        <v>2</v>
      </c>
      <c r="AA90" s="124">
        <v>12</v>
      </c>
      <c r="AB90" s="124">
        <v>0</v>
      </c>
      <c r="AC90" s="124">
        <v>151</v>
      </c>
      <c r="AZ90" s="124">
        <v>2</v>
      </c>
      <c r="BA90" s="124">
        <f t="shared" si="19"/>
        <v>0</v>
      </c>
      <c r="BB90" s="124">
        <f t="shared" si="20"/>
        <v>0</v>
      </c>
      <c r="BC90" s="124">
        <f t="shared" si="21"/>
        <v>0</v>
      </c>
      <c r="BD90" s="124">
        <f t="shared" si="22"/>
        <v>0</v>
      </c>
      <c r="BE90" s="124">
        <f t="shared" si="23"/>
        <v>0</v>
      </c>
      <c r="CA90" s="135">
        <v>12</v>
      </c>
      <c r="CB90" s="135">
        <v>0</v>
      </c>
    </row>
    <row r="91" spans="1:80" ht="22.5">
      <c r="A91" s="195">
        <v>80</v>
      </c>
      <c r="B91" s="196" t="s">
        <v>897</v>
      </c>
      <c r="C91" s="197" t="s">
        <v>1028</v>
      </c>
      <c r="D91" s="198" t="s">
        <v>443</v>
      </c>
      <c r="E91" s="199">
        <v>17</v>
      </c>
      <c r="F91" s="349"/>
      <c r="G91" s="200">
        <f t="shared" si="16"/>
        <v>0</v>
      </c>
      <c r="H91" s="201">
        <v>390</v>
      </c>
      <c r="I91" s="202">
        <f t="shared" si="17"/>
        <v>6630</v>
      </c>
      <c r="J91" s="201"/>
      <c r="K91" s="202">
        <f t="shared" si="18"/>
        <v>0</v>
      </c>
      <c r="L91" s="194" t="s">
        <v>1477</v>
      </c>
      <c r="O91" s="135">
        <v>2</v>
      </c>
      <c r="AA91" s="124">
        <v>12</v>
      </c>
      <c r="AB91" s="124">
        <v>0</v>
      </c>
      <c r="AC91" s="124">
        <v>152</v>
      </c>
      <c r="AZ91" s="124">
        <v>2</v>
      </c>
      <c r="BA91" s="124">
        <f t="shared" si="19"/>
        <v>0</v>
      </c>
      <c r="BB91" s="124">
        <f t="shared" si="20"/>
        <v>0</v>
      </c>
      <c r="BC91" s="124">
        <f t="shared" si="21"/>
        <v>0</v>
      </c>
      <c r="BD91" s="124">
        <f t="shared" si="22"/>
        <v>0</v>
      </c>
      <c r="BE91" s="124">
        <f t="shared" si="23"/>
        <v>0</v>
      </c>
      <c r="CA91" s="135">
        <v>12</v>
      </c>
      <c r="CB91" s="135">
        <v>0</v>
      </c>
    </row>
    <row r="92" spans="1:80">
      <c r="A92" s="195">
        <v>81</v>
      </c>
      <c r="B92" s="196" t="s">
        <v>899</v>
      </c>
      <c r="C92" s="197" t="s">
        <v>1029</v>
      </c>
      <c r="D92" s="198" t="s">
        <v>443</v>
      </c>
      <c r="E92" s="199">
        <v>2</v>
      </c>
      <c r="F92" s="349"/>
      <c r="G92" s="200">
        <f t="shared" si="16"/>
        <v>0</v>
      </c>
      <c r="H92" s="201">
        <v>0</v>
      </c>
      <c r="I92" s="202">
        <f t="shared" si="17"/>
        <v>0</v>
      </c>
      <c r="J92" s="201"/>
      <c r="K92" s="202">
        <f t="shared" si="18"/>
        <v>0</v>
      </c>
      <c r="L92" s="194" t="s">
        <v>1477</v>
      </c>
      <c r="O92" s="135">
        <v>2</v>
      </c>
      <c r="AA92" s="124">
        <v>12</v>
      </c>
      <c r="AB92" s="124">
        <v>0</v>
      </c>
      <c r="AC92" s="124">
        <v>153</v>
      </c>
      <c r="AZ92" s="124">
        <v>2</v>
      </c>
      <c r="BA92" s="124">
        <f t="shared" si="19"/>
        <v>0</v>
      </c>
      <c r="BB92" s="124">
        <f t="shared" si="20"/>
        <v>0</v>
      </c>
      <c r="BC92" s="124">
        <f t="shared" si="21"/>
        <v>0</v>
      </c>
      <c r="BD92" s="124">
        <f t="shared" si="22"/>
        <v>0</v>
      </c>
      <c r="BE92" s="124">
        <f t="shared" si="23"/>
        <v>0</v>
      </c>
      <c r="CA92" s="135">
        <v>12</v>
      </c>
      <c r="CB92" s="135">
        <v>0</v>
      </c>
    </row>
    <row r="93" spans="1:80">
      <c r="A93" s="195">
        <v>82</v>
      </c>
      <c r="B93" s="196" t="s">
        <v>901</v>
      </c>
      <c r="C93" s="197" t="s">
        <v>1030</v>
      </c>
      <c r="D93" s="198" t="s">
        <v>443</v>
      </c>
      <c r="E93" s="199">
        <v>2</v>
      </c>
      <c r="F93" s="349"/>
      <c r="G93" s="200">
        <f t="shared" si="16"/>
        <v>0</v>
      </c>
      <c r="H93" s="201">
        <v>0</v>
      </c>
      <c r="I93" s="202">
        <f t="shared" si="17"/>
        <v>0</v>
      </c>
      <c r="J93" s="201"/>
      <c r="K93" s="202">
        <f t="shared" si="18"/>
        <v>0</v>
      </c>
      <c r="L93" s="194" t="s">
        <v>1477</v>
      </c>
      <c r="O93" s="135">
        <v>2</v>
      </c>
      <c r="AA93" s="124">
        <v>12</v>
      </c>
      <c r="AB93" s="124">
        <v>0</v>
      </c>
      <c r="AC93" s="124">
        <v>154</v>
      </c>
      <c r="AZ93" s="124">
        <v>2</v>
      </c>
      <c r="BA93" s="124">
        <f t="shared" si="19"/>
        <v>0</v>
      </c>
      <c r="BB93" s="124">
        <f t="shared" si="20"/>
        <v>0</v>
      </c>
      <c r="BC93" s="124">
        <f t="shared" si="21"/>
        <v>0</v>
      </c>
      <c r="BD93" s="124">
        <f t="shared" si="22"/>
        <v>0</v>
      </c>
      <c r="BE93" s="124">
        <f t="shared" si="23"/>
        <v>0</v>
      </c>
      <c r="CA93" s="135">
        <v>12</v>
      </c>
      <c r="CB93" s="135">
        <v>0</v>
      </c>
    </row>
    <row r="94" spans="1:80">
      <c r="A94" s="195">
        <v>83</v>
      </c>
      <c r="B94" s="196" t="s">
        <v>903</v>
      </c>
      <c r="C94" s="197" t="s">
        <v>1031</v>
      </c>
      <c r="D94" s="198" t="s">
        <v>443</v>
      </c>
      <c r="E94" s="199">
        <v>4</v>
      </c>
      <c r="F94" s="349"/>
      <c r="G94" s="200">
        <f t="shared" si="16"/>
        <v>0</v>
      </c>
      <c r="H94" s="201">
        <v>0</v>
      </c>
      <c r="I94" s="202">
        <f t="shared" si="17"/>
        <v>0</v>
      </c>
      <c r="J94" s="201"/>
      <c r="K94" s="202">
        <f t="shared" si="18"/>
        <v>0</v>
      </c>
      <c r="L94" s="194" t="s">
        <v>1477</v>
      </c>
      <c r="O94" s="135">
        <v>2</v>
      </c>
      <c r="AA94" s="124">
        <v>12</v>
      </c>
      <c r="AB94" s="124">
        <v>0</v>
      </c>
      <c r="AC94" s="124">
        <v>155</v>
      </c>
      <c r="AZ94" s="124">
        <v>2</v>
      </c>
      <c r="BA94" s="124">
        <f t="shared" si="19"/>
        <v>0</v>
      </c>
      <c r="BB94" s="124">
        <f t="shared" si="20"/>
        <v>0</v>
      </c>
      <c r="BC94" s="124">
        <f t="shared" si="21"/>
        <v>0</v>
      </c>
      <c r="BD94" s="124">
        <f t="shared" si="22"/>
        <v>0</v>
      </c>
      <c r="BE94" s="124">
        <f t="shared" si="23"/>
        <v>0</v>
      </c>
      <c r="CA94" s="135">
        <v>12</v>
      </c>
      <c r="CB94" s="135">
        <v>0</v>
      </c>
    </row>
    <row r="95" spans="1:80">
      <c r="A95" s="195">
        <v>84</v>
      </c>
      <c r="B95" s="196" t="s">
        <v>905</v>
      </c>
      <c r="C95" s="197" t="s">
        <v>1032</v>
      </c>
      <c r="D95" s="198" t="s">
        <v>443</v>
      </c>
      <c r="E95" s="199">
        <v>2</v>
      </c>
      <c r="F95" s="349"/>
      <c r="G95" s="200">
        <f t="shared" si="16"/>
        <v>0</v>
      </c>
      <c r="H95" s="201">
        <v>0</v>
      </c>
      <c r="I95" s="202">
        <f t="shared" si="17"/>
        <v>0</v>
      </c>
      <c r="J95" s="201"/>
      <c r="K95" s="202">
        <f t="shared" si="18"/>
        <v>0</v>
      </c>
      <c r="L95" s="194" t="s">
        <v>1477</v>
      </c>
      <c r="O95" s="135">
        <v>2</v>
      </c>
      <c r="AA95" s="124">
        <v>12</v>
      </c>
      <c r="AB95" s="124">
        <v>0</v>
      </c>
      <c r="AC95" s="124">
        <v>156</v>
      </c>
      <c r="AZ95" s="124">
        <v>2</v>
      </c>
      <c r="BA95" s="124">
        <f t="shared" si="19"/>
        <v>0</v>
      </c>
      <c r="BB95" s="124">
        <f t="shared" si="20"/>
        <v>0</v>
      </c>
      <c r="BC95" s="124">
        <f t="shared" si="21"/>
        <v>0</v>
      </c>
      <c r="BD95" s="124">
        <f t="shared" si="22"/>
        <v>0</v>
      </c>
      <c r="BE95" s="124">
        <f t="shared" si="23"/>
        <v>0</v>
      </c>
      <c r="CA95" s="135">
        <v>12</v>
      </c>
      <c r="CB95" s="135">
        <v>0</v>
      </c>
    </row>
    <row r="96" spans="1:80">
      <c r="A96" s="195">
        <v>85</v>
      </c>
      <c r="B96" s="196" t="s">
        <v>907</v>
      </c>
      <c r="C96" s="197" t="s">
        <v>1033</v>
      </c>
      <c r="D96" s="198" t="s">
        <v>443</v>
      </c>
      <c r="E96" s="199">
        <v>4</v>
      </c>
      <c r="F96" s="349"/>
      <c r="G96" s="200">
        <f t="shared" si="16"/>
        <v>0</v>
      </c>
      <c r="H96" s="201">
        <v>0</v>
      </c>
      <c r="I96" s="202">
        <f t="shared" si="17"/>
        <v>0</v>
      </c>
      <c r="J96" s="201"/>
      <c r="K96" s="202">
        <f t="shared" si="18"/>
        <v>0</v>
      </c>
      <c r="L96" s="194" t="s">
        <v>1477</v>
      </c>
      <c r="O96" s="135">
        <v>2</v>
      </c>
      <c r="AA96" s="124">
        <v>12</v>
      </c>
      <c r="AB96" s="124">
        <v>0</v>
      </c>
      <c r="AC96" s="124">
        <v>157</v>
      </c>
      <c r="AZ96" s="124">
        <v>2</v>
      </c>
      <c r="BA96" s="124">
        <f t="shared" si="19"/>
        <v>0</v>
      </c>
      <c r="BB96" s="124">
        <f t="shared" si="20"/>
        <v>0</v>
      </c>
      <c r="BC96" s="124">
        <f t="shared" si="21"/>
        <v>0</v>
      </c>
      <c r="BD96" s="124">
        <f t="shared" si="22"/>
        <v>0</v>
      </c>
      <c r="BE96" s="124">
        <f t="shared" si="23"/>
        <v>0</v>
      </c>
      <c r="CA96" s="135">
        <v>12</v>
      </c>
      <c r="CB96" s="135">
        <v>0</v>
      </c>
    </row>
    <row r="97" spans="1:80">
      <c r="A97" s="195">
        <v>86</v>
      </c>
      <c r="B97" s="196" t="s">
        <v>909</v>
      </c>
      <c r="C97" s="197" t="s">
        <v>1034</v>
      </c>
      <c r="D97" s="198" t="s">
        <v>434</v>
      </c>
      <c r="E97" s="199">
        <v>2</v>
      </c>
      <c r="F97" s="349"/>
      <c r="G97" s="200">
        <f t="shared" si="16"/>
        <v>0</v>
      </c>
      <c r="H97" s="201">
        <v>0</v>
      </c>
      <c r="I97" s="202">
        <f t="shared" si="17"/>
        <v>0</v>
      </c>
      <c r="J97" s="201"/>
      <c r="K97" s="202">
        <f t="shared" si="18"/>
        <v>0</v>
      </c>
      <c r="L97" s="194" t="s">
        <v>1477</v>
      </c>
      <c r="O97" s="135">
        <v>2</v>
      </c>
      <c r="AA97" s="124">
        <v>12</v>
      </c>
      <c r="AB97" s="124">
        <v>0</v>
      </c>
      <c r="AC97" s="124">
        <v>158</v>
      </c>
      <c r="AZ97" s="124">
        <v>2</v>
      </c>
      <c r="BA97" s="124">
        <f t="shared" si="19"/>
        <v>0</v>
      </c>
      <c r="BB97" s="124">
        <f t="shared" si="20"/>
        <v>0</v>
      </c>
      <c r="BC97" s="124">
        <f t="shared" si="21"/>
        <v>0</v>
      </c>
      <c r="BD97" s="124">
        <f t="shared" si="22"/>
        <v>0</v>
      </c>
      <c r="BE97" s="124">
        <f t="shared" si="23"/>
        <v>0</v>
      </c>
      <c r="CA97" s="135">
        <v>12</v>
      </c>
      <c r="CB97" s="135">
        <v>0</v>
      </c>
    </row>
    <row r="98" spans="1:80">
      <c r="A98" s="195">
        <v>87</v>
      </c>
      <c r="B98" s="196" t="s">
        <v>950</v>
      </c>
      <c r="C98" s="197" t="s">
        <v>1035</v>
      </c>
      <c r="D98" s="198" t="s">
        <v>443</v>
      </c>
      <c r="E98" s="199">
        <v>8</v>
      </c>
      <c r="F98" s="349"/>
      <c r="G98" s="200">
        <f t="shared" si="16"/>
        <v>0</v>
      </c>
      <c r="H98" s="201">
        <v>130</v>
      </c>
      <c r="I98" s="202">
        <f t="shared" si="17"/>
        <v>1040</v>
      </c>
      <c r="J98" s="201"/>
      <c r="K98" s="202">
        <f t="shared" si="18"/>
        <v>0</v>
      </c>
      <c r="L98" s="194" t="s">
        <v>1477</v>
      </c>
      <c r="O98" s="135">
        <v>2</v>
      </c>
      <c r="AA98" s="124">
        <v>12</v>
      </c>
      <c r="AB98" s="124">
        <v>0</v>
      </c>
      <c r="AC98" s="124">
        <v>159</v>
      </c>
      <c r="AZ98" s="124">
        <v>2</v>
      </c>
      <c r="BA98" s="124">
        <f t="shared" si="19"/>
        <v>0</v>
      </c>
      <c r="BB98" s="124">
        <f t="shared" si="20"/>
        <v>0</v>
      </c>
      <c r="BC98" s="124">
        <f t="shared" si="21"/>
        <v>0</v>
      </c>
      <c r="BD98" s="124">
        <f t="shared" si="22"/>
        <v>0</v>
      </c>
      <c r="BE98" s="124">
        <f t="shared" si="23"/>
        <v>0</v>
      </c>
      <c r="CA98" s="135">
        <v>12</v>
      </c>
      <c r="CB98" s="135">
        <v>0</v>
      </c>
    </row>
    <row r="99" spans="1:80">
      <c r="A99" s="195">
        <v>88</v>
      </c>
      <c r="B99" s="196" t="s">
        <v>950</v>
      </c>
      <c r="C99" s="197" t="s">
        <v>1036</v>
      </c>
      <c r="D99" s="198" t="s">
        <v>443</v>
      </c>
      <c r="E99" s="199">
        <v>6</v>
      </c>
      <c r="F99" s="349"/>
      <c r="G99" s="200">
        <f t="shared" si="16"/>
        <v>0</v>
      </c>
      <c r="H99" s="201">
        <v>1990</v>
      </c>
      <c r="I99" s="202">
        <f t="shared" si="17"/>
        <v>11940</v>
      </c>
      <c r="J99" s="201"/>
      <c r="K99" s="202">
        <f t="shared" si="18"/>
        <v>0</v>
      </c>
      <c r="L99" s="194" t="s">
        <v>1477</v>
      </c>
      <c r="O99" s="135">
        <v>2</v>
      </c>
      <c r="AA99" s="124">
        <v>12</v>
      </c>
      <c r="AB99" s="124">
        <v>0</v>
      </c>
      <c r="AC99" s="124">
        <v>160</v>
      </c>
      <c r="AZ99" s="124">
        <v>2</v>
      </c>
      <c r="BA99" s="124">
        <f t="shared" si="19"/>
        <v>0</v>
      </c>
      <c r="BB99" s="124">
        <f t="shared" si="20"/>
        <v>0</v>
      </c>
      <c r="BC99" s="124">
        <f t="shared" si="21"/>
        <v>0</v>
      </c>
      <c r="BD99" s="124">
        <f t="shared" si="22"/>
        <v>0</v>
      </c>
      <c r="BE99" s="124">
        <f t="shared" si="23"/>
        <v>0</v>
      </c>
      <c r="CA99" s="135">
        <v>12</v>
      </c>
      <c r="CB99" s="135">
        <v>0</v>
      </c>
    </row>
    <row r="100" spans="1:80">
      <c r="A100" s="195">
        <v>89</v>
      </c>
      <c r="B100" s="196" t="s">
        <v>911</v>
      </c>
      <c r="C100" s="197" t="s">
        <v>1030</v>
      </c>
      <c r="D100" s="198" t="s">
        <v>443</v>
      </c>
      <c r="E100" s="199">
        <v>6</v>
      </c>
      <c r="F100" s="349"/>
      <c r="G100" s="200">
        <f t="shared" si="16"/>
        <v>0</v>
      </c>
      <c r="H100" s="201">
        <v>0</v>
      </c>
      <c r="I100" s="202">
        <f t="shared" si="17"/>
        <v>0</v>
      </c>
      <c r="J100" s="201"/>
      <c r="K100" s="202">
        <f t="shared" si="18"/>
        <v>0</v>
      </c>
      <c r="L100" s="194" t="s">
        <v>1477</v>
      </c>
      <c r="O100" s="135">
        <v>2</v>
      </c>
      <c r="AA100" s="124">
        <v>12</v>
      </c>
      <c r="AB100" s="124">
        <v>0</v>
      </c>
      <c r="AC100" s="124">
        <v>161</v>
      </c>
      <c r="AZ100" s="124">
        <v>2</v>
      </c>
      <c r="BA100" s="124">
        <f t="shared" si="19"/>
        <v>0</v>
      </c>
      <c r="BB100" s="124">
        <f t="shared" si="20"/>
        <v>0</v>
      </c>
      <c r="BC100" s="124">
        <f t="shared" si="21"/>
        <v>0</v>
      </c>
      <c r="BD100" s="124">
        <f t="shared" si="22"/>
        <v>0</v>
      </c>
      <c r="BE100" s="124">
        <f t="shared" si="23"/>
        <v>0</v>
      </c>
      <c r="CA100" s="135">
        <v>12</v>
      </c>
      <c r="CB100" s="135">
        <v>0</v>
      </c>
    </row>
    <row r="101" spans="1:80">
      <c r="A101" s="195">
        <v>90</v>
      </c>
      <c r="B101" s="196" t="s">
        <v>953</v>
      </c>
      <c r="C101" s="197" t="s">
        <v>1031</v>
      </c>
      <c r="D101" s="198" t="s">
        <v>443</v>
      </c>
      <c r="E101" s="199">
        <v>6</v>
      </c>
      <c r="F101" s="349"/>
      <c r="G101" s="200">
        <f t="shared" si="16"/>
        <v>0</v>
      </c>
      <c r="H101" s="201">
        <v>0</v>
      </c>
      <c r="I101" s="202">
        <f t="shared" si="17"/>
        <v>0</v>
      </c>
      <c r="J101" s="201"/>
      <c r="K101" s="202">
        <f t="shared" si="18"/>
        <v>0</v>
      </c>
      <c r="L101" s="194" t="s">
        <v>1477</v>
      </c>
      <c r="O101" s="135">
        <v>2</v>
      </c>
      <c r="AA101" s="124">
        <v>12</v>
      </c>
      <c r="AB101" s="124">
        <v>0</v>
      </c>
      <c r="AC101" s="124">
        <v>162</v>
      </c>
      <c r="AZ101" s="124">
        <v>2</v>
      </c>
      <c r="BA101" s="124">
        <f t="shared" si="19"/>
        <v>0</v>
      </c>
      <c r="BB101" s="124">
        <f t="shared" si="20"/>
        <v>0</v>
      </c>
      <c r="BC101" s="124">
        <f t="shared" si="21"/>
        <v>0</v>
      </c>
      <c r="BD101" s="124">
        <f t="shared" si="22"/>
        <v>0</v>
      </c>
      <c r="BE101" s="124">
        <f t="shared" si="23"/>
        <v>0</v>
      </c>
      <c r="CA101" s="135">
        <v>12</v>
      </c>
      <c r="CB101" s="135">
        <v>0</v>
      </c>
    </row>
    <row r="102" spans="1:80">
      <c r="A102" s="195">
        <v>91</v>
      </c>
      <c r="B102" s="196" t="s">
        <v>954</v>
      </c>
      <c r="C102" s="197" t="s">
        <v>1032</v>
      </c>
      <c r="D102" s="198" t="s">
        <v>443</v>
      </c>
      <c r="E102" s="199">
        <v>6</v>
      </c>
      <c r="F102" s="349"/>
      <c r="G102" s="200">
        <f t="shared" si="16"/>
        <v>0</v>
      </c>
      <c r="H102" s="201">
        <v>0</v>
      </c>
      <c r="I102" s="202">
        <f t="shared" si="17"/>
        <v>0</v>
      </c>
      <c r="J102" s="201"/>
      <c r="K102" s="202">
        <f t="shared" si="18"/>
        <v>0</v>
      </c>
      <c r="L102" s="194" t="s">
        <v>1477</v>
      </c>
      <c r="O102" s="135">
        <v>2</v>
      </c>
      <c r="AA102" s="124">
        <v>12</v>
      </c>
      <c r="AB102" s="124">
        <v>0</v>
      </c>
      <c r="AC102" s="124">
        <v>163</v>
      </c>
      <c r="AZ102" s="124">
        <v>2</v>
      </c>
      <c r="BA102" s="124">
        <f t="shared" si="19"/>
        <v>0</v>
      </c>
      <c r="BB102" s="124">
        <f t="shared" si="20"/>
        <v>0</v>
      </c>
      <c r="BC102" s="124">
        <f t="shared" si="21"/>
        <v>0</v>
      </c>
      <c r="BD102" s="124">
        <f t="shared" si="22"/>
        <v>0</v>
      </c>
      <c r="BE102" s="124">
        <f t="shared" si="23"/>
        <v>0</v>
      </c>
      <c r="CA102" s="135">
        <v>12</v>
      </c>
      <c r="CB102" s="135">
        <v>0</v>
      </c>
    </row>
    <row r="103" spans="1:80">
      <c r="A103" s="195">
        <v>92</v>
      </c>
      <c r="B103" s="196" t="s">
        <v>956</v>
      </c>
      <c r="C103" s="197" t="s">
        <v>1033</v>
      </c>
      <c r="D103" s="198" t="s">
        <v>443</v>
      </c>
      <c r="E103" s="199">
        <v>12</v>
      </c>
      <c r="F103" s="349"/>
      <c r="G103" s="200">
        <f t="shared" si="16"/>
        <v>0</v>
      </c>
      <c r="H103" s="201">
        <v>0</v>
      </c>
      <c r="I103" s="202">
        <f t="shared" si="17"/>
        <v>0</v>
      </c>
      <c r="J103" s="201"/>
      <c r="K103" s="202">
        <f t="shared" si="18"/>
        <v>0</v>
      </c>
      <c r="L103" s="194" t="s">
        <v>1477</v>
      </c>
      <c r="O103" s="135">
        <v>2</v>
      </c>
      <c r="AA103" s="124">
        <v>12</v>
      </c>
      <c r="AB103" s="124">
        <v>0</v>
      </c>
      <c r="AC103" s="124">
        <v>164</v>
      </c>
      <c r="AZ103" s="124">
        <v>2</v>
      </c>
      <c r="BA103" s="124">
        <f t="shared" si="19"/>
        <v>0</v>
      </c>
      <c r="BB103" s="124">
        <f t="shared" si="20"/>
        <v>0</v>
      </c>
      <c r="BC103" s="124">
        <f t="shared" si="21"/>
        <v>0</v>
      </c>
      <c r="BD103" s="124">
        <f t="shared" si="22"/>
        <v>0</v>
      </c>
      <c r="BE103" s="124">
        <f t="shared" si="23"/>
        <v>0</v>
      </c>
      <c r="CA103" s="135">
        <v>12</v>
      </c>
      <c r="CB103" s="135">
        <v>0</v>
      </c>
    </row>
    <row r="104" spans="1:80">
      <c r="A104" s="195">
        <v>93</v>
      </c>
      <c r="B104" s="196" t="s">
        <v>958</v>
      </c>
      <c r="C104" s="197" t="s">
        <v>1037</v>
      </c>
      <c r="D104" s="198" t="s">
        <v>443</v>
      </c>
      <c r="E104" s="199">
        <v>1</v>
      </c>
      <c r="F104" s="349"/>
      <c r="G104" s="200">
        <f t="shared" si="16"/>
        <v>0</v>
      </c>
      <c r="H104" s="201">
        <v>0</v>
      </c>
      <c r="I104" s="202">
        <f t="shared" si="17"/>
        <v>0</v>
      </c>
      <c r="J104" s="201"/>
      <c r="K104" s="202">
        <f t="shared" si="18"/>
        <v>0</v>
      </c>
      <c r="L104" s="194" t="s">
        <v>1477</v>
      </c>
      <c r="O104" s="135">
        <v>2</v>
      </c>
      <c r="AA104" s="124">
        <v>12</v>
      </c>
      <c r="AB104" s="124">
        <v>0</v>
      </c>
      <c r="AC104" s="124">
        <v>165</v>
      </c>
      <c r="AZ104" s="124">
        <v>2</v>
      </c>
      <c r="BA104" s="124">
        <f t="shared" si="19"/>
        <v>0</v>
      </c>
      <c r="BB104" s="124">
        <f t="shared" si="20"/>
        <v>0</v>
      </c>
      <c r="BC104" s="124">
        <f t="shared" si="21"/>
        <v>0</v>
      </c>
      <c r="BD104" s="124">
        <f t="shared" si="22"/>
        <v>0</v>
      </c>
      <c r="BE104" s="124">
        <f t="shared" si="23"/>
        <v>0</v>
      </c>
      <c r="CA104" s="135">
        <v>12</v>
      </c>
      <c r="CB104" s="135">
        <v>0</v>
      </c>
    </row>
    <row r="105" spans="1:80">
      <c r="A105" s="195">
        <v>94</v>
      </c>
      <c r="B105" s="196" t="s">
        <v>1038</v>
      </c>
      <c r="C105" s="197" t="s">
        <v>1039</v>
      </c>
      <c r="D105" s="198" t="s">
        <v>443</v>
      </c>
      <c r="E105" s="199">
        <v>1</v>
      </c>
      <c r="F105" s="349"/>
      <c r="G105" s="200">
        <f t="shared" si="16"/>
        <v>0</v>
      </c>
      <c r="H105" s="201">
        <v>0</v>
      </c>
      <c r="I105" s="202">
        <f t="shared" si="17"/>
        <v>0</v>
      </c>
      <c r="J105" s="201"/>
      <c r="K105" s="202">
        <f t="shared" si="18"/>
        <v>0</v>
      </c>
      <c r="L105" s="194" t="s">
        <v>1477</v>
      </c>
      <c r="O105" s="135">
        <v>2</v>
      </c>
      <c r="AA105" s="124">
        <v>12</v>
      </c>
      <c r="AB105" s="124">
        <v>0</v>
      </c>
      <c r="AC105" s="124">
        <v>167</v>
      </c>
      <c r="AZ105" s="124">
        <v>2</v>
      </c>
      <c r="BA105" s="124">
        <f t="shared" si="19"/>
        <v>0</v>
      </c>
      <c r="BB105" s="124">
        <f t="shared" si="20"/>
        <v>0</v>
      </c>
      <c r="BC105" s="124">
        <f t="shared" si="21"/>
        <v>0</v>
      </c>
      <c r="BD105" s="124">
        <f t="shared" si="22"/>
        <v>0</v>
      </c>
      <c r="BE105" s="124">
        <f t="shared" si="23"/>
        <v>0</v>
      </c>
      <c r="CA105" s="135">
        <v>12</v>
      </c>
      <c r="CB105" s="135">
        <v>0</v>
      </c>
    </row>
    <row r="106" spans="1:80">
      <c r="A106" s="195">
        <v>95</v>
      </c>
      <c r="B106" s="196" t="s">
        <v>1040</v>
      </c>
      <c r="C106" s="197" t="s">
        <v>1041</v>
      </c>
      <c r="D106" s="198" t="s">
        <v>443</v>
      </c>
      <c r="E106" s="199">
        <v>1</v>
      </c>
      <c r="F106" s="349"/>
      <c r="G106" s="200">
        <f t="shared" si="16"/>
        <v>0</v>
      </c>
      <c r="H106" s="201">
        <v>0</v>
      </c>
      <c r="I106" s="202">
        <f t="shared" si="17"/>
        <v>0</v>
      </c>
      <c r="J106" s="201"/>
      <c r="K106" s="202">
        <f t="shared" si="18"/>
        <v>0</v>
      </c>
      <c r="L106" s="194" t="s">
        <v>1477</v>
      </c>
      <c r="O106" s="135">
        <v>2</v>
      </c>
      <c r="AA106" s="124">
        <v>12</v>
      </c>
      <c r="AB106" s="124">
        <v>0</v>
      </c>
      <c r="AC106" s="124">
        <v>168</v>
      </c>
      <c r="AZ106" s="124">
        <v>2</v>
      </c>
      <c r="BA106" s="124">
        <f t="shared" si="19"/>
        <v>0</v>
      </c>
      <c r="BB106" s="124">
        <f t="shared" si="20"/>
        <v>0</v>
      </c>
      <c r="BC106" s="124">
        <f t="shared" si="21"/>
        <v>0</v>
      </c>
      <c r="BD106" s="124">
        <f t="shared" si="22"/>
        <v>0</v>
      </c>
      <c r="BE106" s="124">
        <f t="shared" si="23"/>
        <v>0</v>
      </c>
      <c r="CA106" s="135">
        <v>12</v>
      </c>
      <c r="CB106" s="135">
        <v>0</v>
      </c>
    </row>
    <row r="107" spans="1:80">
      <c r="A107" s="195">
        <v>96</v>
      </c>
      <c r="B107" s="196" t="s">
        <v>1042</v>
      </c>
      <c r="C107" s="197" t="s">
        <v>1043</v>
      </c>
      <c r="D107" s="198" t="s">
        <v>443</v>
      </c>
      <c r="E107" s="199">
        <v>7</v>
      </c>
      <c r="F107" s="349"/>
      <c r="G107" s="200">
        <f t="shared" si="16"/>
        <v>0</v>
      </c>
      <c r="H107" s="201">
        <v>590</v>
      </c>
      <c r="I107" s="202">
        <f t="shared" si="17"/>
        <v>4130</v>
      </c>
      <c r="J107" s="201"/>
      <c r="K107" s="202">
        <f t="shared" si="18"/>
        <v>0</v>
      </c>
      <c r="L107" s="194" t="s">
        <v>1477</v>
      </c>
      <c r="O107" s="135">
        <v>2</v>
      </c>
      <c r="AA107" s="124">
        <v>12</v>
      </c>
      <c r="AB107" s="124">
        <v>0</v>
      </c>
      <c r="AC107" s="124">
        <v>169</v>
      </c>
      <c r="AZ107" s="124">
        <v>2</v>
      </c>
      <c r="BA107" s="124">
        <f t="shared" si="19"/>
        <v>0</v>
      </c>
      <c r="BB107" s="124">
        <f t="shared" si="20"/>
        <v>0</v>
      </c>
      <c r="BC107" s="124">
        <f t="shared" si="21"/>
        <v>0</v>
      </c>
      <c r="BD107" s="124">
        <f t="shared" si="22"/>
        <v>0</v>
      </c>
      <c r="BE107" s="124">
        <f t="shared" si="23"/>
        <v>0</v>
      </c>
      <c r="CA107" s="135">
        <v>12</v>
      </c>
      <c r="CB107" s="135">
        <v>0</v>
      </c>
    </row>
    <row r="108" spans="1:80">
      <c r="A108" s="195">
        <v>97</v>
      </c>
      <c r="B108" s="196" t="s">
        <v>1044</v>
      </c>
      <c r="C108" s="197" t="s">
        <v>1045</v>
      </c>
      <c r="D108" s="198" t="s">
        <v>443</v>
      </c>
      <c r="E108" s="199">
        <v>1</v>
      </c>
      <c r="F108" s="349"/>
      <c r="G108" s="200">
        <f t="shared" si="16"/>
        <v>0</v>
      </c>
      <c r="H108" s="201">
        <v>0</v>
      </c>
      <c r="I108" s="202">
        <f t="shared" si="17"/>
        <v>0</v>
      </c>
      <c r="J108" s="201"/>
      <c r="K108" s="202">
        <f t="shared" si="18"/>
        <v>0</v>
      </c>
      <c r="L108" s="194" t="s">
        <v>1477</v>
      </c>
      <c r="O108" s="135">
        <v>2</v>
      </c>
      <c r="AA108" s="124">
        <v>12</v>
      </c>
      <c r="AB108" s="124">
        <v>0</v>
      </c>
      <c r="AC108" s="124">
        <v>170</v>
      </c>
      <c r="AZ108" s="124">
        <v>2</v>
      </c>
      <c r="BA108" s="124">
        <f t="shared" si="19"/>
        <v>0</v>
      </c>
      <c r="BB108" s="124">
        <f t="shared" si="20"/>
        <v>0</v>
      </c>
      <c r="BC108" s="124">
        <f t="shared" si="21"/>
        <v>0</v>
      </c>
      <c r="BD108" s="124">
        <f t="shared" si="22"/>
        <v>0</v>
      </c>
      <c r="BE108" s="124">
        <f t="shared" si="23"/>
        <v>0</v>
      </c>
      <c r="CA108" s="135">
        <v>12</v>
      </c>
      <c r="CB108" s="135">
        <v>0</v>
      </c>
    </row>
    <row r="109" spans="1:80">
      <c r="A109" s="195">
        <v>98</v>
      </c>
      <c r="B109" s="196" t="s">
        <v>1046</v>
      </c>
      <c r="C109" s="197" t="s">
        <v>1047</v>
      </c>
      <c r="D109" s="198" t="s">
        <v>443</v>
      </c>
      <c r="E109" s="199">
        <v>1</v>
      </c>
      <c r="F109" s="349"/>
      <c r="G109" s="200">
        <f t="shared" si="16"/>
        <v>0</v>
      </c>
      <c r="H109" s="201">
        <v>0</v>
      </c>
      <c r="I109" s="202">
        <f t="shared" si="17"/>
        <v>0</v>
      </c>
      <c r="J109" s="201"/>
      <c r="K109" s="202">
        <f t="shared" si="18"/>
        <v>0</v>
      </c>
      <c r="L109" s="194" t="s">
        <v>1477</v>
      </c>
      <c r="O109" s="135">
        <v>2</v>
      </c>
      <c r="AA109" s="124">
        <v>12</v>
      </c>
      <c r="AB109" s="124">
        <v>0</v>
      </c>
      <c r="AC109" s="124">
        <v>172</v>
      </c>
      <c r="AZ109" s="124">
        <v>2</v>
      </c>
      <c r="BA109" s="124">
        <f t="shared" si="19"/>
        <v>0</v>
      </c>
      <c r="BB109" s="124">
        <f t="shared" si="20"/>
        <v>0</v>
      </c>
      <c r="BC109" s="124">
        <f t="shared" si="21"/>
        <v>0</v>
      </c>
      <c r="BD109" s="124">
        <f t="shared" si="22"/>
        <v>0</v>
      </c>
      <c r="BE109" s="124">
        <f t="shared" si="23"/>
        <v>0</v>
      </c>
      <c r="CA109" s="135">
        <v>12</v>
      </c>
      <c r="CB109" s="135">
        <v>0</v>
      </c>
    </row>
    <row r="110" spans="1:80">
      <c r="A110" s="195">
        <v>99</v>
      </c>
      <c r="B110" s="196" t="s">
        <v>783</v>
      </c>
      <c r="C110" s="197" t="s">
        <v>1048</v>
      </c>
      <c r="D110" s="198" t="s">
        <v>443</v>
      </c>
      <c r="E110" s="199">
        <v>2</v>
      </c>
      <c r="F110" s="349"/>
      <c r="G110" s="200">
        <f t="shared" si="16"/>
        <v>0</v>
      </c>
      <c r="H110" s="201">
        <v>0</v>
      </c>
      <c r="I110" s="202">
        <f t="shared" si="17"/>
        <v>0</v>
      </c>
      <c r="J110" s="201"/>
      <c r="K110" s="202">
        <f t="shared" si="18"/>
        <v>0</v>
      </c>
      <c r="L110" s="194" t="s">
        <v>1477</v>
      </c>
      <c r="O110" s="135">
        <v>2</v>
      </c>
      <c r="AA110" s="124">
        <v>12</v>
      </c>
      <c r="AB110" s="124">
        <v>0</v>
      </c>
      <c r="AC110" s="124">
        <v>173</v>
      </c>
      <c r="AZ110" s="124">
        <v>2</v>
      </c>
      <c r="BA110" s="124">
        <f t="shared" si="19"/>
        <v>0</v>
      </c>
      <c r="BB110" s="124">
        <f t="shared" si="20"/>
        <v>0</v>
      </c>
      <c r="BC110" s="124">
        <f t="shared" si="21"/>
        <v>0</v>
      </c>
      <c r="BD110" s="124">
        <f t="shared" si="22"/>
        <v>0</v>
      </c>
      <c r="BE110" s="124">
        <f t="shared" si="23"/>
        <v>0</v>
      </c>
      <c r="CA110" s="135">
        <v>12</v>
      </c>
      <c r="CB110" s="135">
        <v>0</v>
      </c>
    </row>
    <row r="111" spans="1:80" ht="22.5">
      <c r="A111" s="195">
        <v>100</v>
      </c>
      <c r="B111" s="196" t="s">
        <v>1049</v>
      </c>
      <c r="C111" s="197" t="s">
        <v>1050</v>
      </c>
      <c r="D111" s="198" t="s">
        <v>443</v>
      </c>
      <c r="E111" s="199">
        <v>11</v>
      </c>
      <c r="F111" s="349"/>
      <c r="G111" s="200">
        <f t="shared" si="16"/>
        <v>0</v>
      </c>
      <c r="H111" s="201">
        <v>390</v>
      </c>
      <c r="I111" s="202">
        <f t="shared" si="17"/>
        <v>4290</v>
      </c>
      <c r="J111" s="201"/>
      <c r="K111" s="202">
        <f t="shared" si="18"/>
        <v>0</v>
      </c>
      <c r="L111" s="194" t="s">
        <v>1477</v>
      </c>
      <c r="O111" s="135">
        <v>2</v>
      </c>
      <c r="AA111" s="124">
        <v>12</v>
      </c>
      <c r="AB111" s="124">
        <v>0</v>
      </c>
      <c r="AC111" s="124">
        <v>174</v>
      </c>
      <c r="AZ111" s="124">
        <v>2</v>
      </c>
      <c r="BA111" s="124">
        <f t="shared" si="19"/>
        <v>0</v>
      </c>
      <c r="BB111" s="124">
        <f t="shared" si="20"/>
        <v>0</v>
      </c>
      <c r="BC111" s="124">
        <f t="shared" si="21"/>
        <v>0</v>
      </c>
      <c r="BD111" s="124">
        <f t="shared" si="22"/>
        <v>0</v>
      </c>
      <c r="BE111" s="124">
        <f t="shared" si="23"/>
        <v>0</v>
      </c>
      <c r="CA111" s="135">
        <v>12</v>
      </c>
      <c r="CB111" s="135">
        <v>0</v>
      </c>
    </row>
    <row r="112" spans="1:80">
      <c r="A112" s="195">
        <v>101</v>
      </c>
      <c r="B112" s="196" t="s">
        <v>1051</v>
      </c>
      <c r="C112" s="197" t="s">
        <v>1035</v>
      </c>
      <c r="D112" s="198" t="s">
        <v>443</v>
      </c>
      <c r="E112" s="199">
        <v>20</v>
      </c>
      <c r="F112" s="349"/>
      <c r="G112" s="200">
        <f t="shared" si="16"/>
        <v>0</v>
      </c>
      <c r="H112" s="201">
        <v>130</v>
      </c>
      <c r="I112" s="202">
        <f t="shared" si="17"/>
        <v>2600</v>
      </c>
      <c r="J112" s="201"/>
      <c r="K112" s="202">
        <f t="shared" si="18"/>
        <v>0</v>
      </c>
      <c r="L112" s="194" t="s">
        <v>1477</v>
      </c>
      <c r="O112" s="135">
        <v>2</v>
      </c>
      <c r="AA112" s="124">
        <v>12</v>
      </c>
      <c r="AB112" s="124">
        <v>0</v>
      </c>
      <c r="AC112" s="124">
        <v>175</v>
      </c>
      <c r="AZ112" s="124">
        <v>2</v>
      </c>
      <c r="BA112" s="124">
        <f t="shared" si="19"/>
        <v>0</v>
      </c>
      <c r="BB112" s="124">
        <f t="shared" si="20"/>
        <v>0</v>
      </c>
      <c r="BC112" s="124">
        <f t="shared" si="21"/>
        <v>0</v>
      </c>
      <c r="BD112" s="124">
        <f t="shared" si="22"/>
        <v>0</v>
      </c>
      <c r="BE112" s="124">
        <f t="shared" si="23"/>
        <v>0</v>
      </c>
      <c r="CA112" s="135">
        <v>12</v>
      </c>
      <c r="CB112" s="135">
        <v>0</v>
      </c>
    </row>
    <row r="113" spans="1:80" ht="22.5">
      <c r="A113" s="195">
        <v>102</v>
      </c>
      <c r="B113" s="196" t="s">
        <v>1052</v>
      </c>
      <c r="C113" s="197" t="s">
        <v>1053</v>
      </c>
      <c r="D113" s="198" t="s">
        <v>443</v>
      </c>
      <c r="E113" s="199">
        <v>8</v>
      </c>
      <c r="F113" s="349"/>
      <c r="G113" s="200">
        <f t="shared" si="16"/>
        <v>0</v>
      </c>
      <c r="H113" s="201">
        <v>0</v>
      </c>
      <c r="I113" s="202">
        <f t="shared" si="17"/>
        <v>0</v>
      </c>
      <c r="J113" s="201"/>
      <c r="K113" s="202">
        <f t="shared" si="18"/>
        <v>0</v>
      </c>
      <c r="L113" s="194" t="s">
        <v>1477</v>
      </c>
      <c r="O113" s="135">
        <v>2</v>
      </c>
      <c r="AA113" s="124">
        <v>12</v>
      </c>
      <c r="AB113" s="124">
        <v>0</v>
      </c>
      <c r="AC113" s="124">
        <v>176</v>
      </c>
      <c r="AZ113" s="124">
        <v>2</v>
      </c>
      <c r="BA113" s="124">
        <f t="shared" si="19"/>
        <v>0</v>
      </c>
      <c r="BB113" s="124">
        <f t="shared" si="20"/>
        <v>0</v>
      </c>
      <c r="BC113" s="124">
        <f t="shared" si="21"/>
        <v>0</v>
      </c>
      <c r="BD113" s="124">
        <f t="shared" si="22"/>
        <v>0</v>
      </c>
      <c r="BE113" s="124">
        <f t="shared" si="23"/>
        <v>0</v>
      </c>
      <c r="CA113" s="135">
        <v>12</v>
      </c>
      <c r="CB113" s="135">
        <v>0</v>
      </c>
    </row>
    <row r="114" spans="1:80">
      <c r="A114" s="195">
        <v>103</v>
      </c>
      <c r="B114" s="196" t="s">
        <v>1054</v>
      </c>
      <c r="C114" s="197" t="s">
        <v>1055</v>
      </c>
      <c r="D114" s="198" t="s">
        <v>443</v>
      </c>
      <c r="E114" s="199">
        <v>8</v>
      </c>
      <c r="F114" s="349"/>
      <c r="G114" s="200">
        <f t="shared" si="16"/>
        <v>0</v>
      </c>
      <c r="H114" s="201">
        <v>0</v>
      </c>
      <c r="I114" s="202">
        <f t="shared" si="17"/>
        <v>0</v>
      </c>
      <c r="J114" s="201"/>
      <c r="K114" s="202">
        <f t="shared" si="18"/>
        <v>0</v>
      </c>
      <c r="L114" s="194" t="s">
        <v>1477</v>
      </c>
      <c r="O114" s="135">
        <v>2</v>
      </c>
      <c r="AA114" s="124">
        <v>12</v>
      </c>
      <c r="AB114" s="124">
        <v>0</v>
      </c>
      <c r="AC114" s="124">
        <v>178</v>
      </c>
      <c r="AZ114" s="124">
        <v>2</v>
      </c>
      <c r="BA114" s="124">
        <f t="shared" si="19"/>
        <v>0</v>
      </c>
      <c r="BB114" s="124">
        <f t="shared" si="20"/>
        <v>0</v>
      </c>
      <c r="BC114" s="124">
        <f t="shared" si="21"/>
        <v>0</v>
      </c>
      <c r="BD114" s="124">
        <f t="shared" si="22"/>
        <v>0</v>
      </c>
      <c r="BE114" s="124">
        <f t="shared" si="23"/>
        <v>0</v>
      </c>
      <c r="CA114" s="135">
        <v>12</v>
      </c>
      <c r="CB114" s="135">
        <v>0</v>
      </c>
    </row>
    <row r="115" spans="1:80">
      <c r="A115" s="195">
        <v>104</v>
      </c>
      <c r="B115" s="196" t="s">
        <v>1056</v>
      </c>
      <c r="C115" s="197" t="s">
        <v>1057</v>
      </c>
      <c r="D115" s="198" t="s">
        <v>443</v>
      </c>
      <c r="E115" s="199">
        <v>2</v>
      </c>
      <c r="F115" s="349"/>
      <c r="G115" s="200">
        <f t="shared" si="16"/>
        <v>0</v>
      </c>
      <c r="H115" s="201">
        <v>0</v>
      </c>
      <c r="I115" s="202">
        <f t="shared" si="17"/>
        <v>0</v>
      </c>
      <c r="J115" s="201"/>
      <c r="K115" s="202">
        <f t="shared" si="18"/>
        <v>0</v>
      </c>
      <c r="L115" s="194" t="s">
        <v>1477</v>
      </c>
      <c r="O115" s="135">
        <v>2</v>
      </c>
      <c r="AA115" s="124">
        <v>12</v>
      </c>
      <c r="AB115" s="124">
        <v>0</v>
      </c>
      <c r="AC115" s="124">
        <v>179</v>
      </c>
      <c r="AZ115" s="124">
        <v>2</v>
      </c>
      <c r="BA115" s="124">
        <f t="shared" si="19"/>
        <v>0</v>
      </c>
      <c r="BB115" s="124">
        <f t="shared" si="20"/>
        <v>0</v>
      </c>
      <c r="BC115" s="124">
        <f t="shared" si="21"/>
        <v>0</v>
      </c>
      <c r="BD115" s="124">
        <f t="shared" si="22"/>
        <v>0</v>
      </c>
      <c r="BE115" s="124">
        <f t="shared" si="23"/>
        <v>0</v>
      </c>
      <c r="CA115" s="135">
        <v>12</v>
      </c>
      <c r="CB115" s="135">
        <v>0</v>
      </c>
    </row>
    <row r="116" spans="1:80">
      <c r="A116" s="195">
        <v>105</v>
      </c>
      <c r="B116" s="196" t="s">
        <v>1058</v>
      </c>
      <c r="C116" s="197" t="s">
        <v>1059</v>
      </c>
      <c r="D116" s="198" t="s">
        <v>443</v>
      </c>
      <c r="E116" s="199">
        <v>8</v>
      </c>
      <c r="F116" s="349"/>
      <c r="G116" s="200">
        <f t="shared" si="16"/>
        <v>0</v>
      </c>
      <c r="H116" s="201">
        <v>0</v>
      </c>
      <c r="I116" s="202">
        <f t="shared" si="17"/>
        <v>0</v>
      </c>
      <c r="J116" s="201"/>
      <c r="K116" s="202">
        <f t="shared" si="18"/>
        <v>0</v>
      </c>
      <c r="L116" s="194" t="s">
        <v>1477</v>
      </c>
      <c r="O116" s="135">
        <v>2</v>
      </c>
      <c r="AA116" s="124">
        <v>12</v>
      </c>
      <c r="AB116" s="124">
        <v>0</v>
      </c>
      <c r="AC116" s="124">
        <v>180</v>
      </c>
      <c r="AZ116" s="124">
        <v>2</v>
      </c>
      <c r="BA116" s="124">
        <f t="shared" si="19"/>
        <v>0</v>
      </c>
      <c r="BB116" s="124">
        <f t="shared" si="20"/>
        <v>0</v>
      </c>
      <c r="BC116" s="124">
        <f t="shared" si="21"/>
        <v>0</v>
      </c>
      <c r="BD116" s="124">
        <f t="shared" si="22"/>
        <v>0</v>
      </c>
      <c r="BE116" s="124">
        <f t="shared" si="23"/>
        <v>0</v>
      </c>
      <c r="CA116" s="135">
        <v>12</v>
      </c>
      <c r="CB116" s="135">
        <v>0</v>
      </c>
    </row>
    <row r="117" spans="1:80">
      <c r="A117" s="195">
        <v>106</v>
      </c>
      <c r="B117" s="196" t="s">
        <v>1060</v>
      </c>
      <c r="C117" s="197" t="s">
        <v>1061</v>
      </c>
      <c r="D117" s="198" t="s">
        <v>443</v>
      </c>
      <c r="E117" s="199">
        <v>1</v>
      </c>
      <c r="F117" s="349"/>
      <c r="G117" s="200">
        <f t="shared" si="16"/>
        <v>0</v>
      </c>
      <c r="H117" s="201">
        <v>0</v>
      </c>
      <c r="I117" s="202">
        <f t="shared" si="17"/>
        <v>0</v>
      </c>
      <c r="J117" s="201"/>
      <c r="K117" s="202">
        <f t="shared" si="18"/>
        <v>0</v>
      </c>
      <c r="L117" s="194" t="s">
        <v>1477</v>
      </c>
      <c r="O117" s="135">
        <v>2</v>
      </c>
      <c r="AA117" s="124">
        <v>12</v>
      </c>
      <c r="AB117" s="124">
        <v>0</v>
      </c>
      <c r="AC117" s="124">
        <v>181</v>
      </c>
      <c r="AZ117" s="124">
        <v>2</v>
      </c>
      <c r="BA117" s="124">
        <f t="shared" si="19"/>
        <v>0</v>
      </c>
      <c r="BB117" s="124">
        <f t="shared" si="20"/>
        <v>0</v>
      </c>
      <c r="BC117" s="124">
        <f t="shared" si="21"/>
        <v>0</v>
      </c>
      <c r="BD117" s="124">
        <f t="shared" si="22"/>
        <v>0</v>
      </c>
      <c r="BE117" s="124">
        <f t="shared" si="23"/>
        <v>0</v>
      </c>
      <c r="CA117" s="135">
        <v>12</v>
      </c>
      <c r="CB117" s="135">
        <v>0</v>
      </c>
    </row>
    <row r="118" spans="1:80">
      <c r="A118" s="195">
        <v>107</v>
      </c>
      <c r="B118" s="196" t="s">
        <v>1062</v>
      </c>
      <c r="C118" s="197" t="s">
        <v>1041</v>
      </c>
      <c r="D118" s="198" t="s">
        <v>443</v>
      </c>
      <c r="E118" s="199">
        <v>1</v>
      </c>
      <c r="F118" s="349"/>
      <c r="G118" s="200">
        <f t="shared" si="16"/>
        <v>0</v>
      </c>
      <c r="H118" s="201">
        <v>0</v>
      </c>
      <c r="I118" s="202">
        <f t="shared" si="17"/>
        <v>0</v>
      </c>
      <c r="J118" s="201"/>
      <c r="K118" s="202">
        <f t="shared" si="18"/>
        <v>0</v>
      </c>
      <c r="L118" s="194" t="s">
        <v>1477</v>
      </c>
      <c r="O118" s="135">
        <v>2</v>
      </c>
      <c r="AA118" s="124">
        <v>12</v>
      </c>
      <c r="AB118" s="124">
        <v>0</v>
      </c>
      <c r="AC118" s="124">
        <v>182</v>
      </c>
      <c r="AZ118" s="124">
        <v>2</v>
      </c>
      <c r="BA118" s="124">
        <f t="shared" si="19"/>
        <v>0</v>
      </c>
      <c r="BB118" s="124">
        <f t="shared" si="20"/>
        <v>0</v>
      </c>
      <c r="BC118" s="124">
        <f t="shared" si="21"/>
        <v>0</v>
      </c>
      <c r="BD118" s="124">
        <f t="shared" si="22"/>
        <v>0</v>
      </c>
      <c r="BE118" s="124">
        <f t="shared" si="23"/>
        <v>0</v>
      </c>
      <c r="CA118" s="135">
        <v>12</v>
      </c>
      <c r="CB118" s="135">
        <v>0</v>
      </c>
    </row>
    <row r="119" spans="1:80" ht="22.5">
      <c r="A119" s="195">
        <v>108</v>
      </c>
      <c r="B119" s="196" t="s">
        <v>1063</v>
      </c>
      <c r="C119" s="197" t="s">
        <v>1050</v>
      </c>
      <c r="D119" s="198" t="s">
        <v>443</v>
      </c>
      <c r="E119" s="199">
        <v>1</v>
      </c>
      <c r="F119" s="349"/>
      <c r="G119" s="200">
        <f t="shared" si="16"/>
        <v>0</v>
      </c>
      <c r="H119" s="201">
        <v>390</v>
      </c>
      <c r="I119" s="202">
        <f t="shared" si="17"/>
        <v>390</v>
      </c>
      <c r="J119" s="201"/>
      <c r="K119" s="202">
        <f t="shared" si="18"/>
        <v>0</v>
      </c>
      <c r="L119" s="194" t="s">
        <v>1477</v>
      </c>
      <c r="O119" s="135">
        <v>2</v>
      </c>
      <c r="AA119" s="124">
        <v>12</v>
      </c>
      <c r="AB119" s="124">
        <v>0</v>
      </c>
      <c r="AC119" s="124">
        <v>183</v>
      </c>
      <c r="AZ119" s="124">
        <v>2</v>
      </c>
      <c r="BA119" s="124">
        <f t="shared" si="19"/>
        <v>0</v>
      </c>
      <c r="BB119" s="124">
        <f t="shared" si="20"/>
        <v>0</v>
      </c>
      <c r="BC119" s="124">
        <f t="shared" si="21"/>
        <v>0</v>
      </c>
      <c r="BD119" s="124">
        <f t="shared" si="22"/>
        <v>0</v>
      </c>
      <c r="BE119" s="124">
        <f t="shared" si="23"/>
        <v>0</v>
      </c>
      <c r="CA119" s="135">
        <v>12</v>
      </c>
      <c r="CB119" s="135">
        <v>0</v>
      </c>
    </row>
    <row r="120" spans="1:80">
      <c r="A120" s="195">
        <v>109</v>
      </c>
      <c r="B120" s="196" t="s">
        <v>782</v>
      </c>
      <c r="C120" s="197" t="s">
        <v>1064</v>
      </c>
      <c r="D120" s="198" t="s">
        <v>443</v>
      </c>
      <c r="E120" s="199">
        <v>1</v>
      </c>
      <c r="F120" s="349"/>
      <c r="G120" s="200">
        <f t="shared" si="16"/>
        <v>0</v>
      </c>
      <c r="H120" s="201">
        <v>0</v>
      </c>
      <c r="I120" s="202">
        <f t="shared" si="17"/>
        <v>0</v>
      </c>
      <c r="J120" s="201"/>
      <c r="K120" s="202">
        <f t="shared" si="18"/>
        <v>0</v>
      </c>
      <c r="L120" s="194" t="s">
        <v>1477</v>
      </c>
      <c r="O120" s="135">
        <v>2</v>
      </c>
      <c r="AA120" s="124">
        <v>12</v>
      </c>
      <c r="AB120" s="124">
        <v>0</v>
      </c>
      <c r="AC120" s="124">
        <v>184</v>
      </c>
      <c r="AZ120" s="124">
        <v>2</v>
      </c>
      <c r="BA120" s="124">
        <f t="shared" si="19"/>
        <v>0</v>
      </c>
      <c r="BB120" s="124">
        <f t="shared" si="20"/>
        <v>0</v>
      </c>
      <c r="BC120" s="124">
        <f t="shared" si="21"/>
        <v>0</v>
      </c>
      <c r="BD120" s="124">
        <f t="shared" si="22"/>
        <v>0</v>
      </c>
      <c r="BE120" s="124">
        <f t="shared" si="23"/>
        <v>0</v>
      </c>
      <c r="CA120" s="135">
        <v>12</v>
      </c>
      <c r="CB120" s="135">
        <v>0</v>
      </c>
    </row>
    <row r="121" spans="1:80">
      <c r="A121" s="195">
        <v>110</v>
      </c>
      <c r="B121" s="196" t="s">
        <v>1065</v>
      </c>
      <c r="C121" s="197" t="s">
        <v>1066</v>
      </c>
      <c r="D121" s="198" t="s">
        <v>443</v>
      </c>
      <c r="E121" s="199">
        <v>5</v>
      </c>
      <c r="F121" s="349"/>
      <c r="G121" s="200">
        <f t="shared" si="16"/>
        <v>0</v>
      </c>
      <c r="H121" s="201">
        <v>0</v>
      </c>
      <c r="I121" s="202">
        <f t="shared" si="17"/>
        <v>0</v>
      </c>
      <c r="J121" s="201"/>
      <c r="K121" s="202">
        <f t="shared" si="18"/>
        <v>0</v>
      </c>
      <c r="L121" s="194" t="s">
        <v>1477</v>
      </c>
      <c r="O121" s="135">
        <v>2</v>
      </c>
      <c r="AA121" s="124">
        <v>12</v>
      </c>
      <c r="AB121" s="124">
        <v>0</v>
      </c>
      <c r="AC121" s="124">
        <v>185</v>
      </c>
      <c r="AZ121" s="124">
        <v>2</v>
      </c>
      <c r="BA121" s="124">
        <f t="shared" si="19"/>
        <v>0</v>
      </c>
      <c r="BB121" s="124">
        <f t="shared" si="20"/>
        <v>0</v>
      </c>
      <c r="BC121" s="124">
        <f t="shared" si="21"/>
        <v>0</v>
      </c>
      <c r="BD121" s="124">
        <f t="shared" si="22"/>
        <v>0</v>
      </c>
      <c r="BE121" s="124">
        <f t="shared" si="23"/>
        <v>0</v>
      </c>
      <c r="CA121" s="135">
        <v>12</v>
      </c>
      <c r="CB121" s="135">
        <v>0</v>
      </c>
    </row>
    <row r="122" spans="1:80">
      <c r="A122" s="195">
        <v>111</v>
      </c>
      <c r="B122" s="196" t="s">
        <v>1010</v>
      </c>
      <c r="C122" s="197" t="s">
        <v>1067</v>
      </c>
      <c r="D122" s="198" t="s">
        <v>443</v>
      </c>
      <c r="E122" s="199">
        <v>5</v>
      </c>
      <c r="F122" s="349"/>
      <c r="G122" s="200">
        <f t="shared" si="16"/>
        <v>0</v>
      </c>
      <c r="H122" s="201">
        <v>0</v>
      </c>
      <c r="I122" s="202">
        <f t="shared" si="17"/>
        <v>0</v>
      </c>
      <c r="J122" s="201"/>
      <c r="K122" s="202">
        <f t="shared" si="18"/>
        <v>0</v>
      </c>
      <c r="L122" s="194" t="s">
        <v>1477</v>
      </c>
      <c r="O122" s="135">
        <v>2</v>
      </c>
      <c r="AA122" s="124">
        <v>12</v>
      </c>
      <c r="AB122" s="124">
        <v>0</v>
      </c>
      <c r="AC122" s="124">
        <v>186</v>
      </c>
      <c r="AZ122" s="124">
        <v>2</v>
      </c>
      <c r="BA122" s="124">
        <f t="shared" si="19"/>
        <v>0</v>
      </c>
      <c r="BB122" s="124">
        <f t="shared" si="20"/>
        <v>0</v>
      </c>
      <c r="BC122" s="124">
        <f t="shared" si="21"/>
        <v>0</v>
      </c>
      <c r="BD122" s="124">
        <f t="shared" si="22"/>
        <v>0</v>
      </c>
      <c r="BE122" s="124">
        <f t="shared" si="23"/>
        <v>0</v>
      </c>
      <c r="CA122" s="135">
        <v>12</v>
      </c>
      <c r="CB122" s="135">
        <v>0</v>
      </c>
    </row>
    <row r="123" spans="1:80">
      <c r="A123" s="195">
        <v>112</v>
      </c>
      <c r="B123" s="196" t="s">
        <v>862</v>
      </c>
      <c r="C123" s="197" t="s">
        <v>1068</v>
      </c>
      <c r="D123" s="198" t="s">
        <v>443</v>
      </c>
      <c r="E123" s="199">
        <v>5</v>
      </c>
      <c r="F123" s="349"/>
      <c r="G123" s="200">
        <f t="shared" si="16"/>
        <v>0</v>
      </c>
      <c r="H123" s="201">
        <v>0</v>
      </c>
      <c r="I123" s="202">
        <f t="shared" si="17"/>
        <v>0</v>
      </c>
      <c r="J123" s="201"/>
      <c r="K123" s="202">
        <f t="shared" si="18"/>
        <v>0</v>
      </c>
      <c r="L123" s="194" t="s">
        <v>1477</v>
      </c>
      <c r="O123" s="135">
        <v>2</v>
      </c>
      <c r="AA123" s="124">
        <v>12</v>
      </c>
      <c r="AB123" s="124">
        <v>0</v>
      </c>
      <c r="AC123" s="124">
        <v>187</v>
      </c>
      <c r="AZ123" s="124">
        <v>2</v>
      </c>
      <c r="BA123" s="124">
        <f t="shared" si="19"/>
        <v>0</v>
      </c>
      <c r="BB123" s="124">
        <f t="shared" si="20"/>
        <v>0</v>
      </c>
      <c r="BC123" s="124">
        <f t="shared" si="21"/>
        <v>0</v>
      </c>
      <c r="BD123" s="124">
        <f t="shared" si="22"/>
        <v>0</v>
      </c>
      <c r="BE123" s="124">
        <f t="shared" si="23"/>
        <v>0</v>
      </c>
      <c r="CA123" s="135">
        <v>12</v>
      </c>
      <c r="CB123" s="135">
        <v>0</v>
      </c>
    </row>
    <row r="124" spans="1:80">
      <c r="A124" s="195">
        <v>113</v>
      </c>
      <c r="B124" s="196" t="s">
        <v>1069</v>
      </c>
      <c r="C124" s="197" t="s">
        <v>1070</v>
      </c>
      <c r="D124" s="198" t="s">
        <v>443</v>
      </c>
      <c r="E124" s="199">
        <v>4</v>
      </c>
      <c r="F124" s="349"/>
      <c r="G124" s="200">
        <f t="shared" si="16"/>
        <v>0</v>
      </c>
      <c r="H124" s="201">
        <v>0</v>
      </c>
      <c r="I124" s="202">
        <f t="shared" si="17"/>
        <v>0</v>
      </c>
      <c r="J124" s="201"/>
      <c r="K124" s="202">
        <f t="shared" si="18"/>
        <v>0</v>
      </c>
      <c r="L124" s="194" t="s">
        <v>1477</v>
      </c>
      <c r="O124" s="135">
        <v>2</v>
      </c>
      <c r="AA124" s="124">
        <v>12</v>
      </c>
      <c r="AB124" s="124">
        <v>0</v>
      </c>
      <c r="AC124" s="124">
        <v>188</v>
      </c>
      <c r="AZ124" s="124">
        <v>2</v>
      </c>
      <c r="BA124" s="124">
        <f t="shared" si="19"/>
        <v>0</v>
      </c>
      <c r="BB124" s="124">
        <f t="shared" si="20"/>
        <v>0</v>
      </c>
      <c r="BC124" s="124">
        <f t="shared" si="21"/>
        <v>0</v>
      </c>
      <c r="BD124" s="124">
        <f t="shared" si="22"/>
        <v>0</v>
      </c>
      <c r="BE124" s="124">
        <f t="shared" si="23"/>
        <v>0</v>
      </c>
      <c r="CA124" s="135">
        <v>12</v>
      </c>
      <c r="CB124" s="135">
        <v>0</v>
      </c>
    </row>
    <row r="125" spans="1:80" ht="22.5">
      <c r="A125" s="195">
        <v>114</v>
      </c>
      <c r="B125" s="196" t="s">
        <v>1071</v>
      </c>
      <c r="C125" s="197" t="s">
        <v>1050</v>
      </c>
      <c r="D125" s="198" t="s">
        <v>443</v>
      </c>
      <c r="E125" s="199">
        <v>4</v>
      </c>
      <c r="F125" s="349"/>
      <c r="G125" s="200">
        <f t="shared" si="16"/>
        <v>0</v>
      </c>
      <c r="H125" s="201">
        <v>390</v>
      </c>
      <c r="I125" s="202">
        <f t="shared" si="17"/>
        <v>1560</v>
      </c>
      <c r="J125" s="201"/>
      <c r="K125" s="202">
        <f t="shared" si="18"/>
        <v>0</v>
      </c>
      <c r="L125" s="194" t="s">
        <v>1477</v>
      </c>
      <c r="O125" s="135">
        <v>2</v>
      </c>
      <c r="AA125" s="124">
        <v>12</v>
      </c>
      <c r="AB125" s="124">
        <v>0</v>
      </c>
      <c r="AC125" s="124">
        <v>189</v>
      </c>
      <c r="AZ125" s="124">
        <v>2</v>
      </c>
      <c r="BA125" s="124">
        <f t="shared" si="19"/>
        <v>0</v>
      </c>
      <c r="BB125" s="124">
        <f t="shared" si="20"/>
        <v>0</v>
      </c>
      <c r="BC125" s="124">
        <f t="shared" si="21"/>
        <v>0</v>
      </c>
      <c r="BD125" s="124">
        <f t="shared" si="22"/>
        <v>0</v>
      </c>
      <c r="BE125" s="124">
        <f t="shared" si="23"/>
        <v>0</v>
      </c>
      <c r="CA125" s="135">
        <v>12</v>
      </c>
      <c r="CB125" s="135">
        <v>0</v>
      </c>
    </row>
    <row r="126" spans="1:80">
      <c r="A126" s="195">
        <v>115</v>
      </c>
      <c r="B126" s="196" t="s">
        <v>1072</v>
      </c>
      <c r="C126" s="197" t="s">
        <v>1073</v>
      </c>
      <c r="D126" s="198" t="s">
        <v>443</v>
      </c>
      <c r="E126" s="199">
        <v>8</v>
      </c>
      <c r="F126" s="349"/>
      <c r="G126" s="200">
        <f t="shared" si="16"/>
        <v>0</v>
      </c>
      <c r="H126" s="201">
        <v>198</v>
      </c>
      <c r="I126" s="202">
        <f t="shared" si="17"/>
        <v>1584</v>
      </c>
      <c r="J126" s="201"/>
      <c r="K126" s="202">
        <f t="shared" si="18"/>
        <v>0</v>
      </c>
      <c r="L126" s="194" t="s">
        <v>1477</v>
      </c>
      <c r="O126" s="135">
        <v>2</v>
      </c>
      <c r="AA126" s="124">
        <v>12</v>
      </c>
      <c r="AB126" s="124">
        <v>0</v>
      </c>
      <c r="AC126" s="124">
        <v>190</v>
      </c>
      <c r="AZ126" s="124">
        <v>2</v>
      </c>
      <c r="BA126" s="124">
        <f t="shared" si="19"/>
        <v>0</v>
      </c>
      <c r="BB126" s="124">
        <f t="shared" si="20"/>
        <v>0</v>
      </c>
      <c r="BC126" s="124">
        <f t="shared" si="21"/>
        <v>0</v>
      </c>
      <c r="BD126" s="124">
        <f t="shared" si="22"/>
        <v>0</v>
      </c>
      <c r="BE126" s="124">
        <f t="shared" si="23"/>
        <v>0</v>
      </c>
      <c r="CA126" s="135">
        <v>12</v>
      </c>
      <c r="CB126" s="135">
        <v>0</v>
      </c>
    </row>
    <row r="127" spans="1:80">
      <c r="A127" s="195">
        <v>116</v>
      </c>
      <c r="B127" s="196" t="s">
        <v>1074</v>
      </c>
      <c r="C127" s="197" t="s">
        <v>1035</v>
      </c>
      <c r="D127" s="198" t="s">
        <v>443</v>
      </c>
      <c r="E127" s="199">
        <v>8</v>
      </c>
      <c r="F127" s="349"/>
      <c r="G127" s="200">
        <f t="shared" si="16"/>
        <v>0</v>
      </c>
      <c r="H127" s="201">
        <v>130</v>
      </c>
      <c r="I127" s="202">
        <f t="shared" si="17"/>
        <v>1040</v>
      </c>
      <c r="J127" s="201"/>
      <c r="K127" s="202">
        <f t="shared" si="18"/>
        <v>0</v>
      </c>
      <c r="L127" s="194" t="s">
        <v>1477</v>
      </c>
      <c r="O127" s="135">
        <v>2</v>
      </c>
      <c r="AA127" s="124">
        <v>12</v>
      </c>
      <c r="AB127" s="124">
        <v>0</v>
      </c>
      <c r="AC127" s="124">
        <v>197</v>
      </c>
      <c r="AZ127" s="124">
        <v>2</v>
      </c>
      <c r="BA127" s="124">
        <f t="shared" si="19"/>
        <v>0</v>
      </c>
      <c r="BB127" s="124">
        <f t="shared" si="20"/>
        <v>0</v>
      </c>
      <c r="BC127" s="124">
        <f t="shared" si="21"/>
        <v>0</v>
      </c>
      <c r="BD127" s="124">
        <f t="shared" si="22"/>
        <v>0</v>
      </c>
      <c r="BE127" s="124">
        <f t="shared" si="23"/>
        <v>0</v>
      </c>
      <c r="CA127" s="135">
        <v>12</v>
      </c>
      <c r="CB127" s="135">
        <v>0</v>
      </c>
    </row>
    <row r="128" spans="1:80">
      <c r="A128" s="195">
        <v>117</v>
      </c>
      <c r="B128" s="196" t="s">
        <v>1075</v>
      </c>
      <c r="C128" s="197" t="s">
        <v>1076</v>
      </c>
      <c r="D128" s="198" t="s">
        <v>443</v>
      </c>
      <c r="E128" s="199">
        <v>17</v>
      </c>
      <c r="F128" s="349"/>
      <c r="G128" s="200">
        <f t="shared" si="16"/>
        <v>0</v>
      </c>
      <c r="H128" s="201">
        <v>0</v>
      </c>
      <c r="I128" s="202">
        <f t="shared" si="17"/>
        <v>0</v>
      </c>
      <c r="J128" s="201"/>
      <c r="K128" s="202">
        <f t="shared" si="18"/>
        <v>0</v>
      </c>
      <c r="L128" s="194" t="s">
        <v>1477</v>
      </c>
      <c r="O128" s="135">
        <v>2</v>
      </c>
      <c r="AA128" s="124">
        <v>12</v>
      </c>
      <c r="AB128" s="124">
        <v>0</v>
      </c>
      <c r="AC128" s="124">
        <v>191</v>
      </c>
      <c r="AZ128" s="124">
        <v>2</v>
      </c>
      <c r="BA128" s="124">
        <f t="shared" si="19"/>
        <v>0</v>
      </c>
      <c r="BB128" s="124">
        <f t="shared" si="20"/>
        <v>0</v>
      </c>
      <c r="BC128" s="124">
        <f t="shared" si="21"/>
        <v>0</v>
      </c>
      <c r="BD128" s="124">
        <f t="shared" si="22"/>
        <v>0</v>
      </c>
      <c r="BE128" s="124">
        <f t="shared" si="23"/>
        <v>0</v>
      </c>
      <c r="CA128" s="135">
        <v>12</v>
      </c>
      <c r="CB128" s="135">
        <v>0</v>
      </c>
    </row>
    <row r="129" spans="1:80">
      <c r="A129" s="195">
        <v>118</v>
      </c>
      <c r="B129" s="196" t="s">
        <v>1077</v>
      </c>
      <c r="C129" s="197" t="s">
        <v>1078</v>
      </c>
      <c r="D129" s="198" t="s">
        <v>443</v>
      </c>
      <c r="E129" s="199">
        <v>17</v>
      </c>
      <c r="F129" s="349"/>
      <c r="G129" s="200">
        <f t="shared" si="16"/>
        <v>0</v>
      </c>
      <c r="H129" s="201">
        <v>0</v>
      </c>
      <c r="I129" s="202">
        <f t="shared" si="17"/>
        <v>0</v>
      </c>
      <c r="J129" s="201"/>
      <c r="K129" s="202">
        <f t="shared" si="18"/>
        <v>0</v>
      </c>
      <c r="L129" s="194" t="s">
        <v>1477</v>
      </c>
      <c r="O129" s="135">
        <v>2</v>
      </c>
      <c r="AA129" s="124">
        <v>12</v>
      </c>
      <c r="AB129" s="124">
        <v>0</v>
      </c>
      <c r="AC129" s="124">
        <v>192</v>
      </c>
      <c r="AZ129" s="124">
        <v>2</v>
      </c>
      <c r="BA129" s="124">
        <f t="shared" si="19"/>
        <v>0</v>
      </c>
      <c r="BB129" s="124">
        <f t="shared" si="20"/>
        <v>0</v>
      </c>
      <c r="BC129" s="124">
        <f t="shared" si="21"/>
        <v>0</v>
      </c>
      <c r="BD129" s="124">
        <f t="shared" si="22"/>
        <v>0</v>
      </c>
      <c r="BE129" s="124">
        <f t="shared" si="23"/>
        <v>0</v>
      </c>
      <c r="CA129" s="135">
        <v>12</v>
      </c>
      <c r="CB129" s="135">
        <v>0</v>
      </c>
    </row>
    <row r="130" spans="1:80">
      <c r="A130" s="195">
        <v>119</v>
      </c>
      <c r="B130" s="196" t="s">
        <v>722</v>
      </c>
      <c r="C130" s="197" t="s">
        <v>1079</v>
      </c>
      <c r="D130" s="198" t="s">
        <v>443</v>
      </c>
      <c r="E130" s="199">
        <v>12</v>
      </c>
      <c r="F130" s="349"/>
      <c r="G130" s="200">
        <f t="shared" si="16"/>
        <v>0</v>
      </c>
      <c r="H130" s="201">
        <v>0</v>
      </c>
      <c r="I130" s="202">
        <f t="shared" si="17"/>
        <v>0</v>
      </c>
      <c r="J130" s="201"/>
      <c r="K130" s="202">
        <f t="shared" si="18"/>
        <v>0</v>
      </c>
      <c r="L130" s="194" t="s">
        <v>1477</v>
      </c>
      <c r="O130" s="135">
        <v>2</v>
      </c>
      <c r="AA130" s="124">
        <v>12</v>
      </c>
      <c r="AB130" s="124">
        <v>0</v>
      </c>
      <c r="AC130" s="124">
        <v>193</v>
      </c>
      <c r="AZ130" s="124">
        <v>2</v>
      </c>
      <c r="BA130" s="124">
        <f t="shared" si="19"/>
        <v>0</v>
      </c>
      <c r="BB130" s="124">
        <f t="shared" si="20"/>
        <v>0</v>
      </c>
      <c r="BC130" s="124">
        <f t="shared" si="21"/>
        <v>0</v>
      </c>
      <c r="BD130" s="124">
        <f t="shared" si="22"/>
        <v>0</v>
      </c>
      <c r="BE130" s="124">
        <f t="shared" si="23"/>
        <v>0</v>
      </c>
      <c r="CA130" s="135">
        <v>12</v>
      </c>
      <c r="CB130" s="135">
        <v>0</v>
      </c>
    </row>
    <row r="131" spans="1:80">
      <c r="A131" s="195">
        <v>120</v>
      </c>
      <c r="B131" s="196" t="s">
        <v>1080</v>
      </c>
      <c r="C131" s="197" t="s">
        <v>1081</v>
      </c>
      <c r="D131" s="198" t="s">
        <v>443</v>
      </c>
      <c r="E131" s="199">
        <v>9</v>
      </c>
      <c r="F131" s="349"/>
      <c r="G131" s="200">
        <f t="shared" si="16"/>
        <v>0</v>
      </c>
      <c r="H131" s="201">
        <v>0</v>
      </c>
      <c r="I131" s="202">
        <f t="shared" si="17"/>
        <v>0</v>
      </c>
      <c r="J131" s="201"/>
      <c r="K131" s="202">
        <f t="shared" si="18"/>
        <v>0</v>
      </c>
      <c r="L131" s="194" t="s">
        <v>1477</v>
      </c>
      <c r="O131" s="135">
        <v>2</v>
      </c>
      <c r="AA131" s="124">
        <v>12</v>
      </c>
      <c r="AB131" s="124">
        <v>0</v>
      </c>
      <c r="AC131" s="124">
        <v>194</v>
      </c>
      <c r="AZ131" s="124">
        <v>2</v>
      </c>
      <c r="BA131" s="124">
        <f t="shared" si="19"/>
        <v>0</v>
      </c>
      <c r="BB131" s="124">
        <f t="shared" si="20"/>
        <v>0</v>
      </c>
      <c r="BC131" s="124">
        <f t="shared" si="21"/>
        <v>0</v>
      </c>
      <c r="BD131" s="124">
        <f t="shared" si="22"/>
        <v>0</v>
      </c>
      <c r="BE131" s="124">
        <f t="shared" si="23"/>
        <v>0</v>
      </c>
      <c r="CA131" s="135">
        <v>12</v>
      </c>
      <c r="CB131" s="135">
        <v>0</v>
      </c>
    </row>
    <row r="132" spans="1:80">
      <c r="A132" s="195">
        <v>121</v>
      </c>
      <c r="B132" s="196" t="s">
        <v>1082</v>
      </c>
      <c r="C132" s="197" t="s">
        <v>1083</v>
      </c>
      <c r="D132" s="198" t="s">
        <v>443</v>
      </c>
      <c r="E132" s="199">
        <v>6</v>
      </c>
      <c r="F132" s="349"/>
      <c r="G132" s="200">
        <f t="shared" si="16"/>
        <v>0</v>
      </c>
      <c r="H132" s="201">
        <v>0</v>
      </c>
      <c r="I132" s="202">
        <f t="shared" si="17"/>
        <v>0</v>
      </c>
      <c r="J132" s="201"/>
      <c r="K132" s="202">
        <f t="shared" si="18"/>
        <v>0</v>
      </c>
      <c r="L132" s="194" t="s">
        <v>1477</v>
      </c>
      <c r="O132" s="135">
        <v>2</v>
      </c>
      <c r="AA132" s="124">
        <v>12</v>
      </c>
      <c r="AB132" s="124">
        <v>0</v>
      </c>
      <c r="AC132" s="124">
        <v>195</v>
      </c>
      <c r="AZ132" s="124">
        <v>2</v>
      </c>
      <c r="BA132" s="124">
        <f t="shared" si="19"/>
        <v>0</v>
      </c>
      <c r="BB132" s="124">
        <f t="shared" si="20"/>
        <v>0</v>
      </c>
      <c r="BC132" s="124">
        <f t="shared" si="21"/>
        <v>0</v>
      </c>
      <c r="BD132" s="124">
        <f t="shared" si="22"/>
        <v>0</v>
      </c>
      <c r="BE132" s="124">
        <f t="shared" si="23"/>
        <v>0</v>
      </c>
      <c r="CA132" s="135">
        <v>12</v>
      </c>
      <c r="CB132" s="135">
        <v>0</v>
      </c>
    </row>
    <row r="133" spans="1:80">
      <c r="A133" s="195">
        <v>122</v>
      </c>
      <c r="B133" s="196" t="s">
        <v>1084</v>
      </c>
      <c r="C133" s="197" t="s">
        <v>1085</v>
      </c>
      <c r="D133" s="198" t="s">
        <v>443</v>
      </c>
      <c r="E133" s="199">
        <v>61</v>
      </c>
      <c r="F133" s="349"/>
      <c r="G133" s="200">
        <f t="shared" si="16"/>
        <v>0</v>
      </c>
      <c r="H133" s="201">
        <v>0</v>
      </c>
      <c r="I133" s="202">
        <f t="shared" si="17"/>
        <v>0</v>
      </c>
      <c r="J133" s="201"/>
      <c r="K133" s="202">
        <f t="shared" si="18"/>
        <v>0</v>
      </c>
      <c r="L133" s="194" t="s">
        <v>1477</v>
      </c>
      <c r="O133" s="135">
        <v>2</v>
      </c>
      <c r="AA133" s="124">
        <v>12</v>
      </c>
      <c r="AB133" s="124">
        <v>0</v>
      </c>
      <c r="AC133" s="124">
        <v>196</v>
      </c>
      <c r="AZ133" s="124">
        <v>2</v>
      </c>
      <c r="BA133" s="124">
        <f t="shared" si="19"/>
        <v>0</v>
      </c>
      <c r="BB133" s="124">
        <f t="shared" si="20"/>
        <v>0</v>
      </c>
      <c r="BC133" s="124">
        <f t="shared" si="21"/>
        <v>0</v>
      </c>
      <c r="BD133" s="124">
        <f t="shared" si="22"/>
        <v>0</v>
      </c>
      <c r="BE133" s="124">
        <f t="shared" si="23"/>
        <v>0</v>
      </c>
      <c r="CA133" s="135">
        <v>12</v>
      </c>
      <c r="CB133" s="135">
        <v>0</v>
      </c>
    </row>
    <row r="134" spans="1:80">
      <c r="A134" s="195">
        <v>123</v>
      </c>
      <c r="B134" s="196" t="s">
        <v>1086</v>
      </c>
      <c r="C134" s="197" t="s">
        <v>1087</v>
      </c>
      <c r="D134" s="198" t="s">
        <v>0</v>
      </c>
      <c r="E134" s="199">
        <v>22509.24</v>
      </c>
      <c r="F134" s="349"/>
      <c r="G134" s="200">
        <f t="shared" si="16"/>
        <v>0</v>
      </c>
      <c r="H134" s="201">
        <v>0</v>
      </c>
      <c r="I134" s="202">
        <f t="shared" si="17"/>
        <v>0</v>
      </c>
      <c r="J134" s="201"/>
      <c r="K134" s="202">
        <f t="shared" si="18"/>
        <v>0</v>
      </c>
      <c r="L134" s="194" t="s">
        <v>1476</v>
      </c>
      <c r="O134" s="135">
        <v>2</v>
      </c>
      <c r="AA134" s="124">
        <v>7</v>
      </c>
      <c r="AB134" s="124">
        <v>1002</v>
      </c>
      <c r="AC134" s="124">
        <v>5</v>
      </c>
      <c r="AZ134" s="124">
        <v>2</v>
      </c>
      <c r="BA134" s="124">
        <f t="shared" si="19"/>
        <v>0</v>
      </c>
      <c r="BB134" s="124">
        <f t="shared" si="20"/>
        <v>0</v>
      </c>
      <c r="BC134" s="124">
        <f t="shared" si="21"/>
        <v>0</v>
      </c>
      <c r="BD134" s="124">
        <f t="shared" si="22"/>
        <v>0</v>
      </c>
      <c r="BE134" s="124">
        <f t="shared" si="23"/>
        <v>0</v>
      </c>
      <c r="CA134" s="135">
        <v>7</v>
      </c>
      <c r="CB134" s="135">
        <v>1002</v>
      </c>
    </row>
    <row r="135" spans="1:80">
      <c r="A135" s="203"/>
      <c r="B135" s="204" t="s">
        <v>866</v>
      </c>
      <c r="C135" s="205" t="s">
        <v>1088</v>
      </c>
      <c r="D135" s="206"/>
      <c r="E135" s="207"/>
      <c r="F135" s="208"/>
      <c r="G135" s="209">
        <f>SUM(G80:G134)</f>
        <v>0</v>
      </c>
      <c r="H135" s="210"/>
      <c r="I135" s="211">
        <f>SUM(I80:I134)</f>
        <v>133003</v>
      </c>
      <c r="J135" s="210"/>
      <c r="K135" s="211">
        <f>SUM(K80:K134)</f>
        <v>0</v>
      </c>
      <c r="L135" s="187"/>
      <c r="O135" s="135">
        <v>4</v>
      </c>
      <c r="BA135" s="136">
        <f>SUM(BA80:BA134)</f>
        <v>0</v>
      </c>
      <c r="BB135" s="136">
        <f>SUM(BB80:BB134)</f>
        <v>0</v>
      </c>
      <c r="BC135" s="136">
        <f>SUM(BC80:BC134)</f>
        <v>0</v>
      </c>
      <c r="BD135" s="136">
        <f>SUM(BD80:BD134)</f>
        <v>0</v>
      </c>
      <c r="BE135" s="136">
        <f>SUM(BE80:BE134)</f>
        <v>0</v>
      </c>
    </row>
    <row r="136" spans="1:80">
      <c r="A136" s="133" t="s">
        <v>125</v>
      </c>
      <c r="B136" s="134" t="s">
        <v>800</v>
      </c>
      <c r="C136" s="188" t="s">
        <v>801</v>
      </c>
      <c r="D136" s="189"/>
      <c r="E136" s="190"/>
      <c r="F136" s="190"/>
      <c r="G136" s="191"/>
      <c r="H136" s="192"/>
      <c r="I136" s="193"/>
      <c r="J136" s="192"/>
      <c r="K136" s="193"/>
      <c r="L136" s="194"/>
      <c r="O136" s="135">
        <v>1</v>
      </c>
    </row>
    <row r="137" spans="1:80">
      <c r="A137" s="195">
        <v>124</v>
      </c>
      <c r="B137" s="196" t="s">
        <v>37</v>
      </c>
      <c r="C137" s="197" t="s">
        <v>1089</v>
      </c>
      <c r="D137" s="198" t="s">
        <v>917</v>
      </c>
      <c r="E137" s="199">
        <v>12</v>
      </c>
      <c r="F137" s="349"/>
      <c r="G137" s="200">
        <f t="shared" ref="G137:G143" si="24">E137*F137</f>
        <v>0</v>
      </c>
      <c r="H137" s="201">
        <v>0</v>
      </c>
      <c r="I137" s="202">
        <f t="shared" ref="I137:I143" si="25">E137*H137</f>
        <v>0</v>
      </c>
      <c r="J137" s="201"/>
      <c r="K137" s="202">
        <f t="shared" ref="K137:K143" si="26">E137*J137</f>
        <v>0</v>
      </c>
      <c r="L137" s="194" t="s">
        <v>1477</v>
      </c>
      <c r="O137" s="135">
        <v>2</v>
      </c>
      <c r="AA137" s="124">
        <v>12</v>
      </c>
      <c r="AB137" s="124">
        <v>0</v>
      </c>
      <c r="AC137" s="124">
        <v>125</v>
      </c>
      <c r="AZ137" s="124">
        <v>2</v>
      </c>
      <c r="BA137" s="124">
        <f t="shared" ref="BA137:BA143" si="27">IF(AZ137=1,G137,0)</f>
        <v>0</v>
      </c>
      <c r="BB137" s="124">
        <f t="shared" ref="BB137:BB143" si="28">IF(AZ137=2,G137,0)</f>
        <v>0</v>
      </c>
      <c r="BC137" s="124">
        <f t="shared" ref="BC137:BC143" si="29">IF(AZ137=3,G137,0)</f>
        <v>0</v>
      </c>
      <c r="BD137" s="124">
        <f t="shared" ref="BD137:BD143" si="30">IF(AZ137=4,G137,0)</f>
        <v>0</v>
      </c>
      <c r="BE137" s="124">
        <f t="shared" ref="BE137:BE143" si="31">IF(AZ137=5,G137,0)</f>
        <v>0</v>
      </c>
      <c r="CA137" s="135">
        <v>12</v>
      </c>
      <c r="CB137" s="135">
        <v>0</v>
      </c>
    </row>
    <row r="138" spans="1:80">
      <c r="A138" s="195">
        <v>125</v>
      </c>
      <c r="B138" s="196" t="s">
        <v>846</v>
      </c>
      <c r="C138" s="197" t="s">
        <v>1090</v>
      </c>
      <c r="D138" s="198" t="s">
        <v>917</v>
      </c>
      <c r="E138" s="199">
        <v>12</v>
      </c>
      <c r="F138" s="349"/>
      <c r="G138" s="200">
        <f t="shared" si="24"/>
        <v>0</v>
      </c>
      <c r="H138" s="201">
        <v>0</v>
      </c>
      <c r="I138" s="202">
        <f t="shared" si="25"/>
        <v>0</v>
      </c>
      <c r="J138" s="201"/>
      <c r="K138" s="202">
        <f t="shared" si="26"/>
        <v>0</v>
      </c>
      <c r="L138" s="194" t="s">
        <v>1477</v>
      </c>
      <c r="O138" s="135">
        <v>2</v>
      </c>
      <c r="AA138" s="124">
        <v>12</v>
      </c>
      <c r="AB138" s="124">
        <v>0</v>
      </c>
      <c r="AC138" s="124">
        <v>127</v>
      </c>
      <c r="AZ138" s="124">
        <v>2</v>
      </c>
      <c r="BA138" s="124">
        <f t="shared" si="27"/>
        <v>0</v>
      </c>
      <c r="BB138" s="124">
        <f t="shared" si="28"/>
        <v>0</v>
      </c>
      <c r="BC138" s="124">
        <f t="shared" si="29"/>
        <v>0</v>
      </c>
      <c r="BD138" s="124">
        <f t="shared" si="30"/>
        <v>0</v>
      </c>
      <c r="BE138" s="124">
        <f t="shared" si="31"/>
        <v>0</v>
      </c>
      <c r="CA138" s="135">
        <v>12</v>
      </c>
      <c r="CB138" s="135">
        <v>0</v>
      </c>
    </row>
    <row r="139" spans="1:80">
      <c r="A139" s="195">
        <v>126</v>
      </c>
      <c r="B139" s="196" t="s">
        <v>848</v>
      </c>
      <c r="C139" s="197" t="s">
        <v>1091</v>
      </c>
      <c r="D139" s="198" t="s">
        <v>917</v>
      </c>
      <c r="E139" s="199">
        <v>20</v>
      </c>
      <c r="F139" s="349"/>
      <c r="G139" s="200">
        <f t="shared" si="24"/>
        <v>0</v>
      </c>
      <c r="H139" s="201">
        <v>0</v>
      </c>
      <c r="I139" s="202">
        <f t="shared" si="25"/>
        <v>0</v>
      </c>
      <c r="J139" s="201"/>
      <c r="K139" s="202">
        <f t="shared" si="26"/>
        <v>0</v>
      </c>
      <c r="L139" s="194" t="s">
        <v>1477</v>
      </c>
      <c r="O139" s="135">
        <v>2</v>
      </c>
      <c r="AA139" s="124">
        <v>12</v>
      </c>
      <c r="AB139" s="124">
        <v>0</v>
      </c>
      <c r="AC139" s="124">
        <v>128</v>
      </c>
      <c r="AZ139" s="124">
        <v>2</v>
      </c>
      <c r="BA139" s="124">
        <f t="shared" si="27"/>
        <v>0</v>
      </c>
      <c r="BB139" s="124">
        <f t="shared" si="28"/>
        <v>0</v>
      </c>
      <c r="BC139" s="124">
        <f t="shared" si="29"/>
        <v>0</v>
      </c>
      <c r="BD139" s="124">
        <f t="shared" si="30"/>
        <v>0</v>
      </c>
      <c r="BE139" s="124">
        <f t="shared" si="31"/>
        <v>0</v>
      </c>
      <c r="CA139" s="135">
        <v>12</v>
      </c>
      <c r="CB139" s="135">
        <v>0</v>
      </c>
    </row>
    <row r="140" spans="1:80">
      <c r="A140" s="195">
        <v>127</v>
      </c>
      <c r="B140" s="196" t="s">
        <v>850</v>
      </c>
      <c r="C140" s="197" t="s">
        <v>921</v>
      </c>
      <c r="D140" s="198" t="s">
        <v>434</v>
      </c>
      <c r="E140" s="199">
        <v>1</v>
      </c>
      <c r="F140" s="349"/>
      <c r="G140" s="200">
        <f t="shared" si="24"/>
        <v>0</v>
      </c>
      <c r="H140" s="201">
        <v>0</v>
      </c>
      <c r="I140" s="202">
        <f t="shared" si="25"/>
        <v>0</v>
      </c>
      <c r="J140" s="201"/>
      <c r="K140" s="202">
        <f t="shared" si="26"/>
        <v>0</v>
      </c>
      <c r="L140" s="194" t="s">
        <v>1477</v>
      </c>
      <c r="O140" s="135">
        <v>2</v>
      </c>
      <c r="AA140" s="124">
        <v>12</v>
      </c>
      <c r="AB140" s="124">
        <v>0</v>
      </c>
      <c r="AC140" s="124">
        <v>134</v>
      </c>
      <c r="AZ140" s="124">
        <v>2</v>
      </c>
      <c r="BA140" s="124">
        <f t="shared" si="27"/>
        <v>0</v>
      </c>
      <c r="BB140" s="124">
        <f t="shared" si="28"/>
        <v>0</v>
      </c>
      <c r="BC140" s="124">
        <f t="shared" si="29"/>
        <v>0</v>
      </c>
      <c r="BD140" s="124">
        <f t="shared" si="30"/>
        <v>0</v>
      </c>
      <c r="BE140" s="124">
        <f t="shared" si="31"/>
        <v>0</v>
      </c>
      <c r="CA140" s="135">
        <v>12</v>
      </c>
      <c r="CB140" s="135">
        <v>0</v>
      </c>
    </row>
    <row r="141" spans="1:80">
      <c r="A141" s="195">
        <v>127</v>
      </c>
      <c r="B141" s="196" t="s">
        <v>850</v>
      </c>
      <c r="C141" s="197" t="s">
        <v>804</v>
      </c>
      <c r="D141" s="198" t="s">
        <v>434</v>
      </c>
      <c r="E141" s="199">
        <v>1</v>
      </c>
      <c r="F141" s="349"/>
      <c r="G141" s="200">
        <f t="shared" si="24"/>
        <v>0</v>
      </c>
      <c r="H141" s="201">
        <v>0</v>
      </c>
      <c r="I141" s="202">
        <f t="shared" si="25"/>
        <v>0</v>
      </c>
      <c r="J141" s="201"/>
      <c r="K141" s="202">
        <f t="shared" si="26"/>
        <v>0</v>
      </c>
      <c r="L141" s="194" t="s">
        <v>1477</v>
      </c>
      <c r="O141" s="135">
        <v>2</v>
      </c>
      <c r="AA141" s="124">
        <v>12</v>
      </c>
      <c r="AB141" s="124">
        <v>0</v>
      </c>
      <c r="AC141" s="124">
        <v>134</v>
      </c>
      <c r="AZ141" s="124">
        <v>2</v>
      </c>
      <c r="BA141" s="124">
        <f t="shared" si="27"/>
        <v>0</v>
      </c>
      <c r="BB141" s="124">
        <f t="shared" si="28"/>
        <v>0</v>
      </c>
      <c r="BC141" s="124">
        <f t="shared" si="29"/>
        <v>0</v>
      </c>
      <c r="BD141" s="124">
        <f t="shared" si="30"/>
        <v>0</v>
      </c>
      <c r="BE141" s="124">
        <f t="shared" si="31"/>
        <v>0</v>
      </c>
      <c r="CA141" s="135">
        <v>12</v>
      </c>
      <c r="CB141" s="135">
        <v>0</v>
      </c>
    </row>
    <row r="142" spans="1:80">
      <c r="A142" s="195">
        <v>127</v>
      </c>
      <c r="B142" s="196" t="s">
        <v>850</v>
      </c>
      <c r="C142" s="197" t="s">
        <v>805</v>
      </c>
      <c r="D142" s="198" t="s">
        <v>434</v>
      </c>
      <c r="E142" s="199">
        <v>1</v>
      </c>
      <c r="F142" s="349"/>
      <c r="G142" s="200">
        <f t="shared" si="24"/>
        <v>0</v>
      </c>
      <c r="H142" s="201">
        <v>0</v>
      </c>
      <c r="I142" s="202">
        <f t="shared" si="25"/>
        <v>0</v>
      </c>
      <c r="J142" s="201"/>
      <c r="K142" s="202">
        <f t="shared" si="26"/>
        <v>0</v>
      </c>
      <c r="L142" s="194" t="s">
        <v>1477</v>
      </c>
      <c r="O142" s="135">
        <v>2</v>
      </c>
      <c r="AA142" s="124">
        <v>12</v>
      </c>
      <c r="AB142" s="124">
        <v>0</v>
      </c>
      <c r="AC142" s="124">
        <v>134</v>
      </c>
      <c r="AZ142" s="124">
        <v>2</v>
      </c>
      <c r="BA142" s="124">
        <f t="shared" si="27"/>
        <v>0</v>
      </c>
      <c r="BB142" s="124">
        <f t="shared" si="28"/>
        <v>0</v>
      </c>
      <c r="BC142" s="124">
        <f t="shared" si="29"/>
        <v>0</v>
      </c>
      <c r="BD142" s="124">
        <f t="shared" si="30"/>
        <v>0</v>
      </c>
      <c r="BE142" s="124">
        <f t="shared" si="31"/>
        <v>0</v>
      </c>
      <c r="CA142" s="135">
        <v>12</v>
      </c>
      <c r="CB142" s="135">
        <v>0</v>
      </c>
    </row>
    <row r="143" spans="1:80">
      <c r="A143" s="195">
        <v>127</v>
      </c>
      <c r="B143" s="196" t="s">
        <v>850</v>
      </c>
      <c r="C143" s="197" t="s">
        <v>806</v>
      </c>
      <c r="D143" s="198" t="s">
        <v>434</v>
      </c>
      <c r="E143" s="199">
        <v>1</v>
      </c>
      <c r="F143" s="349"/>
      <c r="G143" s="200">
        <f t="shared" si="24"/>
        <v>0</v>
      </c>
      <c r="H143" s="201">
        <v>0</v>
      </c>
      <c r="I143" s="202">
        <f t="shared" si="25"/>
        <v>0</v>
      </c>
      <c r="J143" s="201"/>
      <c r="K143" s="202">
        <f t="shared" si="26"/>
        <v>0</v>
      </c>
      <c r="L143" s="194" t="s">
        <v>1477</v>
      </c>
      <c r="O143" s="135">
        <v>2</v>
      </c>
      <c r="AA143" s="124">
        <v>12</v>
      </c>
      <c r="AB143" s="124">
        <v>0</v>
      </c>
      <c r="AC143" s="124">
        <v>134</v>
      </c>
      <c r="AZ143" s="124">
        <v>2</v>
      </c>
      <c r="BA143" s="124">
        <f t="shared" si="27"/>
        <v>0</v>
      </c>
      <c r="BB143" s="124">
        <f t="shared" si="28"/>
        <v>0</v>
      </c>
      <c r="BC143" s="124">
        <f t="shared" si="29"/>
        <v>0</v>
      </c>
      <c r="BD143" s="124">
        <f t="shared" si="30"/>
        <v>0</v>
      </c>
      <c r="BE143" s="124">
        <f t="shared" si="31"/>
        <v>0</v>
      </c>
      <c r="CA143" s="135">
        <v>12</v>
      </c>
      <c r="CB143" s="135">
        <v>0</v>
      </c>
    </row>
    <row r="144" spans="1:80">
      <c r="A144" s="203"/>
      <c r="B144" s="204" t="s">
        <v>866</v>
      </c>
      <c r="C144" s="205" t="s">
        <v>922</v>
      </c>
      <c r="D144" s="206"/>
      <c r="E144" s="207"/>
      <c r="F144" s="208"/>
      <c r="G144" s="209">
        <f>SUM(G136:G143)</f>
        <v>0</v>
      </c>
      <c r="H144" s="210"/>
      <c r="I144" s="211">
        <f>SUM(I136:I143)</f>
        <v>0</v>
      </c>
      <c r="J144" s="210"/>
      <c r="K144" s="211">
        <f>SUM(K136:K143)</f>
        <v>0</v>
      </c>
      <c r="L144" s="187"/>
      <c r="O144" s="135">
        <v>4</v>
      </c>
      <c r="BA144" s="136">
        <f>SUM(BA136:BA143)</f>
        <v>0</v>
      </c>
      <c r="BB144" s="136">
        <f>SUM(BB136:BB143)</f>
        <v>0</v>
      </c>
      <c r="BC144" s="136">
        <f>SUM(BC136:BC143)</f>
        <v>0</v>
      </c>
      <c r="BD144" s="136">
        <f>SUM(BD136:BD143)</f>
        <v>0</v>
      </c>
      <c r="BE144" s="136">
        <f>SUM(BE136:BE143)</f>
        <v>0</v>
      </c>
    </row>
    <row r="145" spans="1:80">
      <c r="A145" s="133" t="s">
        <v>125</v>
      </c>
      <c r="B145" s="134" t="s">
        <v>802</v>
      </c>
      <c r="C145" s="188" t="s">
        <v>803</v>
      </c>
      <c r="D145" s="189"/>
      <c r="E145" s="190"/>
      <c r="F145" s="190"/>
      <c r="G145" s="191"/>
      <c r="H145" s="192"/>
      <c r="I145" s="193"/>
      <c r="J145" s="192"/>
      <c r="K145" s="193"/>
      <c r="L145" s="194"/>
      <c r="O145" s="135">
        <v>1</v>
      </c>
    </row>
    <row r="146" spans="1:80">
      <c r="A146" s="195">
        <v>128</v>
      </c>
      <c r="B146" s="196" t="s">
        <v>1092</v>
      </c>
      <c r="C146" s="197" t="s">
        <v>1093</v>
      </c>
      <c r="D146" s="198" t="s">
        <v>155</v>
      </c>
      <c r="E146" s="199">
        <v>204</v>
      </c>
      <c r="F146" s="349"/>
      <c r="G146" s="200">
        <f t="shared" ref="G146:G159" si="32">E146*F146</f>
        <v>0</v>
      </c>
      <c r="H146" s="201">
        <v>0</v>
      </c>
      <c r="I146" s="202">
        <f t="shared" ref="I146:I159" si="33">E146*H146</f>
        <v>0</v>
      </c>
      <c r="J146" s="201">
        <v>-1.98E-3</v>
      </c>
      <c r="K146" s="202">
        <f t="shared" ref="K146:K159" si="34">E146*J146</f>
        <v>-0.40392</v>
      </c>
      <c r="L146" s="194" t="s">
        <v>1476</v>
      </c>
      <c r="O146" s="135">
        <v>2</v>
      </c>
      <c r="AA146" s="124">
        <v>1</v>
      </c>
      <c r="AB146" s="124">
        <v>7</v>
      </c>
      <c r="AC146" s="124">
        <v>7</v>
      </c>
      <c r="AZ146" s="124">
        <v>2</v>
      </c>
      <c r="BA146" s="124">
        <f t="shared" ref="BA146:BA159" si="35">IF(AZ146=1,G146,0)</f>
        <v>0</v>
      </c>
      <c r="BB146" s="124">
        <f t="shared" ref="BB146:BB159" si="36">IF(AZ146=2,G146,0)</f>
        <v>0</v>
      </c>
      <c r="BC146" s="124">
        <f t="shared" ref="BC146:BC159" si="37">IF(AZ146=3,G146,0)</f>
        <v>0</v>
      </c>
      <c r="BD146" s="124">
        <f t="shared" ref="BD146:BD159" si="38">IF(AZ146=4,G146,0)</f>
        <v>0</v>
      </c>
      <c r="BE146" s="124">
        <f t="shared" ref="BE146:BE159" si="39">IF(AZ146=5,G146,0)</f>
        <v>0</v>
      </c>
      <c r="CA146" s="135">
        <v>1</v>
      </c>
      <c r="CB146" s="135">
        <v>7</v>
      </c>
    </row>
    <row r="147" spans="1:80">
      <c r="A147" s="195">
        <v>129</v>
      </c>
      <c r="B147" s="196" t="s">
        <v>1094</v>
      </c>
      <c r="C147" s="197" t="s">
        <v>1095</v>
      </c>
      <c r="D147" s="198" t="s">
        <v>129</v>
      </c>
      <c r="E147" s="199">
        <v>1.8</v>
      </c>
      <c r="F147" s="349"/>
      <c r="G147" s="200">
        <f t="shared" si="32"/>
        <v>0</v>
      </c>
      <c r="H147" s="201">
        <v>0</v>
      </c>
      <c r="I147" s="202">
        <f t="shared" si="33"/>
        <v>0</v>
      </c>
      <c r="J147" s="201">
        <v>0</v>
      </c>
      <c r="K147" s="202">
        <f t="shared" si="34"/>
        <v>0</v>
      </c>
      <c r="L147" s="194" t="s">
        <v>1476</v>
      </c>
      <c r="O147" s="135">
        <v>2</v>
      </c>
      <c r="AA147" s="124">
        <v>1</v>
      </c>
      <c r="AB147" s="124">
        <v>7</v>
      </c>
      <c r="AC147" s="124">
        <v>7</v>
      </c>
      <c r="AZ147" s="124">
        <v>2</v>
      </c>
      <c r="BA147" s="124">
        <f t="shared" si="35"/>
        <v>0</v>
      </c>
      <c r="BB147" s="124">
        <f t="shared" si="36"/>
        <v>0</v>
      </c>
      <c r="BC147" s="124">
        <f t="shared" si="37"/>
        <v>0</v>
      </c>
      <c r="BD147" s="124">
        <f t="shared" si="38"/>
        <v>0</v>
      </c>
      <c r="BE147" s="124">
        <f t="shared" si="39"/>
        <v>0</v>
      </c>
      <c r="CA147" s="135">
        <v>1</v>
      </c>
      <c r="CB147" s="135">
        <v>7</v>
      </c>
    </row>
    <row r="148" spans="1:80" ht="22.5">
      <c r="A148" s="195">
        <v>130</v>
      </c>
      <c r="B148" s="196" t="s">
        <v>1096</v>
      </c>
      <c r="C148" s="197" t="s">
        <v>1097</v>
      </c>
      <c r="D148" s="198" t="s">
        <v>155</v>
      </c>
      <c r="E148" s="199">
        <v>261</v>
      </c>
      <c r="F148" s="349"/>
      <c r="G148" s="200">
        <f t="shared" si="32"/>
        <v>0</v>
      </c>
      <c r="H148" s="201">
        <v>0</v>
      </c>
      <c r="I148" s="202">
        <f t="shared" si="33"/>
        <v>0</v>
      </c>
      <c r="J148" s="201">
        <v>-2.1299999999999999E-3</v>
      </c>
      <c r="K148" s="202">
        <f t="shared" si="34"/>
        <v>-0.55593000000000004</v>
      </c>
      <c r="L148" s="194" t="s">
        <v>1476</v>
      </c>
      <c r="O148" s="135">
        <v>2</v>
      </c>
      <c r="AA148" s="124">
        <v>1</v>
      </c>
      <c r="AB148" s="124">
        <v>7</v>
      </c>
      <c r="AC148" s="124">
        <v>7</v>
      </c>
      <c r="AZ148" s="124">
        <v>2</v>
      </c>
      <c r="BA148" s="124">
        <f t="shared" si="35"/>
        <v>0</v>
      </c>
      <c r="BB148" s="124">
        <f t="shared" si="36"/>
        <v>0</v>
      </c>
      <c r="BC148" s="124">
        <f t="shared" si="37"/>
        <v>0</v>
      </c>
      <c r="BD148" s="124">
        <f t="shared" si="38"/>
        <v>0</v>
      </c>
      <c r="BE148" s="124">
        <f t="shared" si="39"/>
        <v>0</v>
      </c>
      <c r="CA148" s="135">
        <v>1</v>
      </c>
      <c r="CB148" s="135">
        <v>7</v>
      </c>
    </row>
    <row r="149" spans="1:80" ht="22.5">
      <c r="A149" s="195">
        <v>131</v>
      </c>
      <c r="B149" s="196" t="s">
        <v>1098</v>
      </c>
      <c r="C149" s="197" t="s">
        <v>1099</v>
      </c>
      <c r="D149" s="198" t="s">
        <v>155</v>
      </c>
      <c r="E149" s="199">
        <v>92</v>
      </c>
      <c r="F149" s="349"/>
      <c r="G149" s="200">
        <f t="shared" si="32"/>
        <v>0</v>
      </c>
      <c r="H149" s="201">
        <v>0</v>
      </c>
      <c r="I149" s="202">
        <f t="shared" si="33"/>
        <v>0</v>
      </c>
      <c r="J149" s="201">
        <v>-4.9699999999999996E-3</v>
      </c>
      <c r="K149" s="202">
        <f t="shared" si="34"/>
        <v>-0.45723999999999998</v>
      </c>
      <c r="L149" s="194" t="s">
        <v>1476</v>
      </c>
      <c r="O149" s="135">
        <v>2</v>
      </c>
      <c r="AA149" s="124">
        <v>1</v>
      </c>
      <c r="AB149" s="124">
        <v>7</v>
      </c>
      <c r="AC149" s="124">
        <v>7</v>
      </c>
      <c r="AZ149" s="124">
        <v>2</v>
      </c>
      <c r="BA149" s="124">
        <f t="shared" si="35"/>
        <v>0</v>
      </c>
      <c r="BB149" s="124">
        <f t="shared" si="36"/>
        <v>0</v>
      </c>
      <c r="BC149" s="124">
        <f t="shared" si="37"/>
        <v>0</v>
      </c>
      <c r="BD149" s="124">
        <f t="shared" si="38"/>
        <v>0</v>
      </c>
      <c r="BE149" s="124">
        <f t="shared" si="39"/>
        <v>0</v>
      </c>
      <c r="CA149" s="135">
        <v>1</v>
      </c>
      <c r="CB149" s="135">
        <v>7</v>
      </c>
    </row>
    <row r="150" spans="1:80">
      <c r="A150" s="195">
        <v>132</v>
      </c>
      <c r="B150" s="196" t="s">
        <v>1100</v>
      </c>
      <c r="C150" s="197" t="s">
        <v>1101</v>
      </c>
      <c r="D150" s="198" t="s">
        <v>145</v>
      </c>
      <c r="E150" s="199">
        <v>2</v>
      </c>
      <c r="F150" s="349"/>
      <c r="G150" s="200">
        <f t="shared" si="32"/>
        <v>0</v>
      </c>
      <c r="H150" s="201">
        <v>0</v>
      </c>
      <c r="I150" s="202">
        <f t="shared" si="33"/>
        <v>0</v>
      </c>
      <c r="J150" s="201">
        <v>-5.2999999999999998E-4</v>
      </c>
      <c r="K150" s="202">
        <f t="shared" si="34"/>
        <v>-1.06E-3</v>
      </c>
      <c r="L150" s="194" t="s">
        <v>1476</v>
      </c>
      <c r="O150" s="135">
        <v>2</v>
      </c>
      <c r="AA150" s="124">
        <v>1</v>
      </c>
      <c r="AB150" s="124">
        <v>7</v>
      </c>
      <c r="AC150" s="124">
        <v>7</v>
      </c>
      <c r="AZ150" s="124">
        <v>2</v>
      </c>
      <c r="BA150" s="124">
        <f t="shared" si="35"/>
        <v>0</v>
      </c>
      <c r="BB150" s="124">
        <f t="shared" si="36"/>
        <v>0</v>
      </c>
      <c r="BC150" s="124">
        <f t="shared" si="37"/>
        <v>0</v>
      </c>
      <c r="BD150" s="124">
        <f t="shared" si="38"/>
        <v>0</v>
      </c>
      <c r="BE150" s="124">
        <f t="shared" si="39"/>
        <v>0</v>
      </c>
      <c r="CA150" s="135">
        <v>1</v>
      </c>
      <c r="CB150" s="135">
        <v>7</v>
      </c>
    </row>
    <row r="151" spans="1:80">
      <c r="A151" s="195">
        <v>133</v>
      </c>
      <c r="B151" s="196" t="s">
        <v>1102</v>
      </c>
      <c r="C151" s="197" t="s">
        <v>1103</v>
      </c>
      <c r="D151" s="198" t="s">
        <v>467</v>
      </c>
      <c r="E151" s="199">
        <v>2</v>
      </c>
      <c r="F151" s="349"/>
      <c r="G151" s="200">
        <f t="shared" si="32"/>
        <v>0</v>
      </c>
      <c r="H151" s="201">
        <v>0</v>
      </c>
      <c r="I151" s="202">
        <f t="shared" si="33"/>
        <v>0</v>
      </c>
      <c r="J151" s="201">
        <v>0</v>
      </c>
      <c r="K151" s="202">
        <f t="shared" si="34"/>
        <v>0</v>
      </c>
      <c r="L151" s="194" t="s">
        <v>1476</v>
      </c>
      <c r="O151" s="135">
        <v>2</v>
      </c>
      <c r="AA151" s="124">
        <v>1</v>
      </c>
      <c r="AB151" s="124">
        <v>7</v>
      </c>
      <c r="AC151" s="124">
        <v>7</v>
      </c>
      <c r="AZ151" s="124">
        <v>2</v>
      </c>
      <c r="BA151" s="124">
        <f t="shared" si="35"/>
        <v>0</v>
      </c>
      <c r="BB151" s="124">
        <f t="shared" si="36"/>
        <v>0</v>
      </c>
      <c r="BC151" s="124">
        <f t="shared" si="37"/>
        <v>0</v>
      </c>
      <c r="BD151" s="124">
        <f t="shared" si="38"/>
        <v>0</v>
      </c>
      <c r="BE151" s="124">
        <f t="shared" si="39"/>
        <v>0</v>
      </c>
      <c r="CA151" s="135">
        <v>1</v>
      </c>
      <c r="CB151" s="135">
        <v>7</v>
      </c>
    </row>
    <row r="152" spans="1:80">
      <c r="A152" s="195">
        <v>134</v>
      </c>
      <c r="B152" s="196" t="s">
        <v>1104</v>
      </c>
      <c r="C152" s="197" t="s">
        <v>1105</v>
      </c>
      <c r="D152" s="198" t="s">
        <v>129</v>
      </c>
      <c r="E152" s="199">
        <v>2.8</v>
      </c>
      <c r="F152" s="349"/>
      <c r="G152" s="200">
        <f t="shared" si="32"/>
        <v>0</v>
      </c>
      <c r="H152" s="201">
        <v>0</v>
      </c>
      <c r="I152" s="202">
        <f t="shared" si="33"/>
        <v>0</v>
      </c>
      <c r="J152" s="201">
        <v>0</v>
      </c>
      <c r="K152" s="202">
        <f t="shared" si="34"/>
        <v>0</v>
      </c>
      <c r="L152" s="194" t="s">
        <v>1476</v>
      </c>
      <c r="O152" s="135">
        <v>2</v>
      </c>
      <c r="AA152" s="124">
        <v>1</v>
      </c>
      <c r="AB152" s="124">
        <v>7</v>
      </c>
      <c r="AC152" s="124">
        <v>7</v>
      </c>
      <c r="AZ152" s="124">
        <v>2</v>
      </c>
      <c r="BA152" s="124">
        <f t="shared" si="35"/>
        <v>0</v>
      </c>
      <c r="BB152" s="124">
        <f t="shared" si="36"/>
        <v>0</v>
      </c>
      <c r="BC152" s="124">
        <f t="shared" si="37"/>
        <v>0</v>
      </c>
      <c r="BD152" s="124">
        <f t="shared" si="38"/>
        <v>0</v>
      </c>
      <c r="BE152" s="124">
        <f t="shared" si="39"/>
        <v>0</v>
      </c>
      <c r="CA152" s="135">
        <v>1</v>
      </c>
      <c r="CB152" s="135">
        <v>7</v>
      </c>
    </row>
    <row r="153" spans="1:80">
      <c r="A153" s="195">
        <v>135</v>
      </c>
      <c r="B153" s="196" t="s">
        <v>1106</v>
      </c>
      <c r="C153" s="197" t="s">
        <v>1107</v>
      </c>
      <c r="D153" s="198" t="s">
        <v>467</v>
      </c>
      <c r="E153" s="199">
        <v>17</v>
      </c>
      <c r="F153" s="349"/>
      <c r="G153" s="200">
        <f t="shared" si="32"/>
        <v>0</v>
      </c>
      <c r="H153" s="201">
        <v>0</v>
      </c>
      <c r="I153" s="202">
        <f t="shared" si="33"/>
        <v>0</v>
      </c>
      <c r="J153" s="201">
        <v>-3.4200000000000001E-2</v>
      </c>
      <c r="K153" s="202">
        <f t="shared" si="34"/>
        <v>-0.58140000000000003</v>
      </c>
      <c r="L153" s="194" t="s">
        <v>1476</v>
      </c>
      <c r="O153" s="135">
        <v>2</v>
      </c>
      <c r="AA153" s="124">
        <v>1</v>
      </c>
      <c r="AB153" s="124">
        <v>7</v>
      </c>
      <c r="AC153" s="124">
        <v>7</v>
      </c>
      <c r="AZ153" s="124">
        <v>2</v>
      </c>
      <c r="BA153" s="124">
        <f t="shared" si="35"/>
        <v>0</v>
      </c>
      <c r="BB153" s="124">
        <f t="shared" si="36"/>
        <v>0</v>
      </c>
      <c r="BC153" s="124">
        <f t="shared" si="37"/>
        <v>0</v>
      </c>
      <c r="BD153" s="124">
        <f t="shared" si="38"/>
        <v>0</v>
      </c>
      <c r="BE153" s="124">
        <f t="shared" si="39"/>
        <v>0</v>
      </c>
      <c r="CA153" s="135">
        <v>1</v>
      </c>
      <c r="CB153" s="135">
        <v>7</v>
      </c>
    </row>
    <row r="154" spans="1:80">
      <c r="A154" s="195">
        <v>136</v>
      </c>
      <c r="B154" s="196" t="s">
        <v>1108</v>
      </c>
      <c r="C154" s="197" t="s">
        <v>1109</v>
      </c>
      <c r="D154" s="198" t="s">
        <v>467</v>
      </c>
      <c r="E154" s="199">
        <v>8</v>
      </c>
      <c r="F154" s="349"/>
      <c r="G154" s="200">
        <f t="shared" si="32"/>
        <v>0</v>
      </c>
      <c r="H154" s="201">
        <v>0</v>
      </c>
      <c r="I154" s="202">
        <f t="shared" si="33"/>
        <v>0</v>
      </c>
      <c r="J154" s="201">
        <v>-1.72E-2</v>
      </c>
      <c r="K154" s="202">
        <f t="shared" si="34"/>
        <v>-0.1376</v>
      </c>
      <c r="L154" s="194" t="s">
        <v>1476</v>
      </c>
      <c r="O154" s="135">
        <v>2</v>
      </c>
      <c r="AA154" s="124">
        <v>1</v>
      </c>
      <c r="AB154" s="124">
        <v>7</v>
      </c>
      <c r="AC154" s="124">
        <v>7</v>
      </c>
      <c r="AZ154" s="124">
        <v>2</v>
      </c>
      <c r="BA154" s="124">
        <f t="shared" si="35"/>
        <v>0</v>
      </c>
      <c r="BB154" s="124">
        <f t="shared" si="36"/>
        <v>0</v>
      </c>
      <c r="BC154" s="124">
        <f t="shared" si="37"/>
        <v>0</v>
      </c>
      <c r="BD154" s="124">
        <f t="shared" si="38"/>
        <v>0</v>
      </c>
      <c r="BE154" s="124">
        <f t="shared" si="39"/>
        <v>0</v>
      </c>
      <c r="CA154" s="135">
        <v>1</v>
      </c>
      <c r="CB154" s="135">
        <v>7</v>
      </c>
    </row>
    <row r="155" spans="1:80">
      <c r="A155" s="195">
        <v>137</v>
      </c>
      <c r="B155" s="196" t="s">
        <v>1110</v>
      </c>
      <c r="C155" s="197" t="s">
        <v>1111</v>
      </c>
      <c r="D155" s="198" t="s">
        <v>467</v>
      </c>
      <c r="E155" s="199">
        <v>11</v>
      </c>
      <c r="F155" s="349"/>
      <c r="G155" s="200">
        <f t="shared" si="32"/>
        <v>0</v>
      </c>
      <c r="H155" s="201">
        <v>0</v>
      </c>
      <c r="I155" s="202">
        <f t="shared" si="33"/>
        <v>0</v>
      </c>
      <c r="J155" s="201">
        <v>-1.9460000000000002E-2</v>
      </c>
      <c r="K155" s="202">
        <f t="shared" si="34"/>
        <v>-0.21406000000000003</v>
      </c>
      <c r="L155" s="194" t="s">
        <v>1476</v>
      </c>
      <c r="O155" s="135">
        <v>2</v>
      </c>
      <c r="AA155" s="124">
        <v>1</v>
      </c>
      <c r="AB155" s="124">
        <v>7</v>
      </c>
      <c r="AC155" s="124">
        <v>7</v>
      </c>
      <c r="AZ155" s="124">
        <v>2</v>
      </c>
      <c r="BA155" s="124">
        <f t="shared" si="35"/>
        <v>0</v>
      </c>
      <c r="BB155" s="124">
        <f t="shared" si="36"/>
        <v>0</v>
      </c>
      <c r="BC155" s="124">
        <f t="shared" si="37"/>
        <v>0</v>
      </c>
      <c r="BD155" s="124">
        <f t="shared" si="38"/>
        <v>0</v>
      </c>
      <c r="BE155" s="124">
        <f t="shared" si="39"/>
        <v>0</v>
      </c>
      <c r="CA155" s="135">
        <v>1</v>
      </c>
      <c r="CB155" s="135">
        <v>7</v>
      </c>
    </row>
    <row r="156" spans="1:80">
      <c r="A156" s="195">
        <v>138</v>
      </c>
      <c r="B156" s="196" t="s">
        <v>1112</v>
      </c>
      <c r="C156" s="197" t="s">
        <v>1113</v>
      </c>
      <c r="D156" s="198" t="s">
        <v>467</v>
      </c>
      <c r="E156" s="199">
        <v>1</v>
      </c>
      <c r="F156" s="349"/>
      <c r="G156" s="200">
        <f t="shared" si="32"/>
        <v>0</v>
      </c>
      <c r="H156" s="201">
        <v>0</v>
      </c>
      <c r="I156" s="202">
        <f t="shared" si="33"/>
        <v>0</v>
      </c>
      <c r="J156" s="201">
        <v>-1.7600000000000001E-2</v>
      </c>
      <c r="K156" s="202">
        <f t="shared" si="34"/>
        <v>-1.7600000000000001E-2</v>
      </c>
      <c r="L156" s="194" t="s">
        <v>1476</v>
      </c>
      <c r="O156" s="135">
        <v>2</v>
      </c>
      <c r="AA156" s="124">
        <v>1</v>
      </c>
      <c r="AB156" s="124">
        <v>7</v>
      </c>
      <c r="AC156" s="124">
        <v>7</v>
      </c>
      <c r="AZ156" s="124">
        <v>2</v>
      </c>
      <c r="BA156" s="124">
        <f t="shared" si="35"/>
        <v>0</v>
      </c>
      <c r="BB156" s="124">
        <f t="shared" si="36"/>
        <v>0</v>
      </c>
      <c r="BC156" s="124">
        <f t="shared" si="37"/>
        <v>0</v>
      </c>
      <c r="BD156" s="124">
        <f t="shared" si="38"/>
        <v>0</v>
      </c>
      <c r="BE156" s="124">
        <f t="shared" si="39"/>
        <v>0</v>
      </c>
      <c r="CA156" s="135">
        <v>1</v>
      </c>
      <c r="CB156" s="135">
        <v>7</v>
      </c>
    </row>
    <row r="157" spans="1:80">
      <c r="A157" s="195">
        <v>139</v>
      </c>
      <c r="B157" s="196" t="s">
        <v>1114</v>
      </c>
      <c r="C157" s="197" t="s">
        <v>1115</v>
      </c>
      <c r="D157" s="198" t="s">
        <v>467</v>
      </c>
      <c r="E157" s="199">
        <v>4</v>
      </c>
      <c r="F157" s="349"/>
      <c r="G157" s="200">
        <f t="shared" si="32"/>
        <v>0</v>
      </c>
      <c r="H157" s="201">
        <v>0</v>
      </c>
      <c r="I157" s="202">
        <f t="shared" si="33"/>
        <v>0</v>
      </c>
      <c r="J157" s="201">
        <v>-1.7069999999999998E-2</v>
      </c>
      <c r="K157" s="202">
        <f t="shared" si="34"/>
        <v>-6.8279999999999993E-2</v>
      </c>
      <c r="L157" s="194" t="s">
        <v>1476</v>
      </c>
      <c r="O157" s="135">
        <v>2</v>
      </c>
      <c r="AA157" s="124">
        <v>1</v>
      </c>
      <c r="AB157" s="124">
        <v>7</v>
      </c>
      <c r="AC157" s="124">
        <v>7</v>
      </c>
      <c r="AZ157" s="124">
        <v>2</v>
      </c>
      <c r="BA157" s="124">
        <f t="shared" si="35"/>
        <v>0</v>
      </c>
      <c r="BB157" s="124">
        <f t="shared" si="36"/>
        <v>0</v>
      </c>
      <c r="BC157" s="124">
        <f t="shared" si="37"/>
        <v>0</v>
      </c>
      <c r="BD157" s="124">
        <f t="shared" si="38"/>
        <v>0</v>
      </c>
      <c r="BE157" s="124">
        <f t="shared" si="39"/>
        <v>0</v>
      </c>
      <c r="CA157" s="135">
        <v>1</v>
      </c>
      <c r="CB157" s="135">
        <v>7</v>
      </c>
    </row>
    <row r="158" spans="1:80">
      <c r="A158" s="195">
        <v>140</v>
      </c>
      <c r="B158" s="196" t="s">
        <v>1116</v>
      </c>
      <c r="C158" s="197" t="s">
        <v>1117</v>
      </c>
      <c r="D158" s="198" t="s">
        <v>129</v>
      </c>
      <c r="E158" s="199">
        <v>1</v>
      </c>
      <c r="F158" s="349"/>
      <c r="G158" s="200">
        <f t="shared" si="32"/>
        <v>0</v>
      </c>
      <c r="H158" s="201">
        <v>0</v>
      </c>
      <c r="I158" s="202">
        <f t="shared" si="33"/>
        <v>0</v>
      </c>
      <c r="J158" s="201">
        <v>0</v>
      </c>
      <c r="K158" s="202">
        <f t="shared" si="34"/>
        <v>0</v>
      </c>
      <c r="L158" s="194" t="s">
        <v>1476</v>
      </c>
      <c r="O158" s="135">
        <v>2</v>
      </c>
      <c r="AA158" s="124">
        <v>1</v>
      </c>
      <c r="AB158" s="124">
        <v>7</v>
      </c>
      <c r="AC158" s="124">
        <v>7</v>
      </c>
      <c r="AZ158" s="124">
        <v>2</v>
      </c>
      <c r="BA158" s="124">
        <f t="shared" si="35"/>
        <v>0</v>
      </c>
      <c r="BB158" s="124">
        <f t="shared" si="36"/>
        <v>0</v>
      </c>
      <c r="BC158" s="124">
        <f t="shared" si="37"/>
        <v>0</v>
      </c>
      <c r="BD158" s="124">
        <f t="shared" si="38"/>
        <v>0</v>
      </c>
      <c r="BE158" s="124">
        <f t="shared" si="39"/>
        <v>0</v>
      </c>
      <c r="CA158" s="135">
        <v>1</v>
      </c>
      <c r="CB158" s="135">
        <v>7</v>
      </c>
    </row>
    <row r="159" spans="1:80">
      <c r="A159" s="195">
        <v>141</v>
      </c>
      <c r="B159" s="196" t="s">
        <v>1118</v>
      </c>
      <c r="C159" s="197" t="s">
        <v>1119</v>
      </c>
      <c r="D159" s="198" t="s">
        <v>467</v>
      </c>
      <c r="E159" s="199">
        <v>16</v>
      </c>
      <c r="F159" s="349"/>
      <c r="G159" s="200">
        <f t="shared" si="32"/>
        <v>0</v>
      </c>
      <c r="H159" s="201">
        <v>0</v>
      </c>
      <c r="I159" s="202">
        <f t="shared" si="33"/>
        <v>0</v>
      </c>
      <c r="J159" s="201">
        <v>-1.56E-3</v>
      </c>
      <c r="K159" s="202">
        <f t="shared" si="34"/>
        <v>-2.496E-2</v>
      </c>
      <c r="L159" s="194" t="s">
        <v>1476</v>
      </c>
      <c r="O159" s="135">
        <v>2</v>
      </c>
      <c r="AA159" s="124">
        <v>1</v>
      </c>
      <c r="AB159" s="124">
        <v>7</v>
      </c>
      <c r="AC159" s="124">
        <v>7</v>
      </c>
      <c r="AZ159" s="124">
        <v>2</v>
      </c>
      <c r="BA159" s="124">
        <f t="shared" si="35"/>
        <v>0</v>
      </c>
      <c r="BB159" s="124">
        <f t="shared" si="36"/>
        <v>0</v>
      </c>
      <c r="BC159" s="124">
        <f t="shared" si="37"/>
        <v>0</v>
      </c>
      <c r="BD159" s="124">
        <f t="shared" si="38"/>
        <v>0</v>
      </c>
      <c r="BE159" s="124">
        <f t="shared" si="39"/>
        <v>0</v>
      </c>
      <c r="CA159" s="135">
        <v>1</v>
      </c>
      <c r="CB159" s="135">
        <v>7</v>
      </c>
    </row>
    <row r="160" spans="1:80">
      <c r="A160" s="203"/>
      <c r="B160" s="204" t="s">
        <v>866</v>
      </c>
      <c r="C160" s="205" t="s">
        <v>1120</v>
      </c>
      <c r="D160" s="206"/>
      <c r="E160" s="207"/>
      <c r="F160" s="208"/>
      <c r="G160" s="209">
        <f>SUM(G145:G159)</f>
        <v>0</v>
      </c>
      <c r="H160" s="210"/>
      <c r="I160" s="211">
        <f>SUM(I145:I159)</f>
        <v>0</v>
      </c>
      <c r="J160" s="210"/>
      <c r="K160" s="211">
        <f>SUM(K145:K159)</f>
        <v>-2.4620500000000001</v>
      </c>
      <c r="L160" s="187"/>
      <c r="O160" s="135">
        <v>4</v>
      </c>
      <c r="BA160" s="136">
        <f>SUM(BA145:BA159)</f>
        <v>0</v>
      </c>
      <c r="BB160" s="136">
        <f>SUM(BB145:BB159)</f>
        <v>0</v>
      </c>
      <c r="BC160" s="136">
        <f>SUM(BC145:BC159)</f>
        <v>0</v>
      </c>
      <c r="BD160" s="136">
        <f>SUM(BD145:BD159)</f>
        <v>0</v>
      </c>
      <c r="BE160" s="136">
        <f>SUM(BE145:BE159)</f>
        <v>0</v>
      </c>
    </row>
    <row r="161" spans="1:57">
      <c r="E161" s="124"/>
    </row>
    <row r="162" spans="1:57">
      <c r="A162" s="203"/>
      <c r="B162" s="204"/>
      <c r="C162" s="205" t="s">
        <v>25</v>
      </c>
      <c r="D162" s="206"/>
      <c r="E162" s="207"/>
      <c r="F162" s="208"/>
      <c r="G162" s="209">
        <f>G160+G144+G135+G79+G36</f>
        <v>0</v>
      </c>
      <c r="H162" s="210"/>
      <c r="I162" s="211">
        <f>SUM(I147:I161)</f>
        <v>0</v>
      </c>
      <c r="J162" s="210"/>
      <c r="K162" s="211">
        <f>SUM(K147:K161)</f>
        <v>-4.5201799999999999</v>
      </c>
      <c r="L162" s="187"/>
      <c r="O162" s="135">
        <v>4</v>
      </c>
      <c r="BA162" s="136">
        <f>SUM(BA147:BA161)</f>
        <v>0</v>
      </c>
      <c r="BB162" s="136">
        <f>SUM(BB147:BB161)</f>
        <v>0</v>
      </c>
      <c r="BC162" s="136">
        <f>SUM(BC147:BC161)</f>
        <v>0</v>
      </c>
      <c r="BD162" s="136">
        <f>SUM(BD147:BD161)</f>
        <v>0</v>
      </c>
      <c r="BE162" s="136">
        <f>SUM(BE147:BE161)</f>
        <v>0</v>
      </c>
    </row>
    <row r="163" spans="1:57">
      <c r="E163" s="124"/>
    </row>
    <row r="164" spans="1:57">
      <c r="E164" s="124"/>
    </row>
    <row r="165" spans="1:57">
      <c r="E165" s="124"/>
    </row>
    <row r="166" spans="1:57">
      <c r="E166" s="124"/>
    </row>
    <row r="167" spans="1:57">
      <c r="E167" s="124"/>
    </row>
    <row r="168" spans="1:57">
      <c r="E168" s="124"/>
    </row>
    <row r="169" spans="1:57">
      <c r="E169" s="124"/>
    </row>
    <row r="170" spans="1:57">
      <c r="E170" s="124"/>
    </row>
    <row r="171" spans="1:57">
      <c r="E171" s="124"/>
    </row>
    <row r="172" spans="1:57">
      <c r="E172" s="124"/>
    </row>
    <row r="173" spans="1:57">
      <c r="E173" s="124"/>
    </row>
    <row r="174" spans="1:57">
      <c r="E174" s="124"/>
    </row>
    <row r="175" spans="1:57">
      <c r="E175" s="124"/>
    </row>
    <row r="176" spans="1:57">
      <c r="E176" s="124"/>
    </row>
    <row r="177" spans="5:5">
      <c r="E177" s="124"/>
    </row>
    <row r="178" spans="5:5">
      <c r="E178" s="124"/>
    </row>
    <row r="179" spans="5:5">
      <c r="E179" s="124"/>
    </row>
    <row r="180" spans="5:5">
      <c r="E180" s="124"/>
    </row>
    <row r="181" spans="5:5">
      <c r="E181" s="124"/>
    </row>
    <row r="182" spans="5:5">
      <c r="E182" s="124"/>
    </row>
    <row r="183" spans="5:5">
      <c r="E183" s="124"/>
    </row>
    <row r="184" spans="5:5">
      <c r="E184" s="124"/>
    </row>
    <row r="185" spans="5:5">
      <c r="E185" s="124"/>
    </row>
    <row r="186" spans="5:5">
      <c r="E186" s="124"/>
    </row>
    <row r="187" spans="5:5">
      <c r="E187" s="124"/>
    </row>
    <row r="188" spans="5:5">
      <c r="E188" s="124"/>
    </row>
    <row r="189" spans="5:5">
      <c r="E189" s="124"/>
    </row>
    <row r="190" spans="5:5">
      <c r="E190" s="124"/>
    </row>
    <row r="191" spans="5:5">
      <c r="E191" s="124"/>
    </row>
    <row r="192" spans="5:5">
      <c r="E192" s="124"/>
    </row>
    <row r="193" spans="5:5">
      <c r="E193" s="124"/>
    </row>
    <row r="194" spans="5:5">
      <c r="E194" s="124"/>
    </row>
    <row r="195" spans="5:5">
      <c r="E195" s="124"/>
    </row>
    <row r="196" spans="5:5">
      <c r="E196" s="124"/>
    </row>
    <row r="197" spans="5:5">
      <c r="E197" s="124"/>
    </row>
    <row r="198" spans="5:5">
      <c r="E198" s="124"/>
    </row>
    <row r="199" spans="5:5">
      <c r="E199" s="124"/>
    </row>
    <row r="200" spans="5:5">
      <c r="E200" s="124"/>
    </row>
    <row r="201" spans="5:5">
      <c r="E201" s="124"/>
    </row>
    <row r="202" spans="5:5">
      <c r="E202" s="124"/>
    </row>
    <row r="203" spans="5:5">
      <c r="E203" s="124"/>
    </row>
    <row r="204" spans="5:5">
      <c r="E204" s="124"/>
    </row>
    <row r="205" spans="5:5">
      <c r="E205" s="124"/>
    </row>
    <row r="206" spans="5:5">
      <c r="E206" s="124"/>
    </row>
    <row r="207" spans="5:5">
      <c r="E207" s="124"/>
    </row>
    <row r="208" spans="5:5">
      <c r="E208" s="124"/>
    </row>
    <row r="209" spans="1:7">
      <c r="E209" s="124"/>
    </row>
    <row r="210" spans="1:7">
      <c r="E210" s="124"/>
    </row>
    <row r="211" spans="1:7">
      <c r="E211" s="124"/>
    </row>
    <row r="212" spans="1:7">
      <c r="E212" s="124"/>
    </row>
    <row r="213" spans="1:7">
      <c r="E213" s="124"/>
    </row>
    <row r="214" spans="1:7">
      <c r="E214" s="124"/>
    </row>
    <row r="215" spans="1:7">
      <c r="E215" s="124"/>
    </row>
    <row r="216" spans="1:7">
      <c r="E216" s="124"/>
    </row>
    <row r="217" spans="1:7">
      <c r="E217" s="124"/>
    </row>
    <row r="218" spans="1:7">
      <c r="E218" s="124"/>
    </row>
    <row r="219" spans="1:7">
      <c r="A219" s="137"/>
      <c r="B219" s="137"/>
    </row>
    <row r="220" spans="1:7">
      <c r="C220" s="138"/>
      <c r="D220" s="138"/>
      <c r="E220" s="139"/>
      <c r="F220" s="138"/>
      <c r="G220" s="140"/>
    </row>
    <row r="221" spans="1:7">
      <c r="A221" s="137"/>
      <c r="B221" s="137"/>
    </row>
  </sheetData>
  <sheetProtection algorithmName="SHA-512" hashValue="YAmwtKN34ZOsow5D9tQig23zm1h/MlgHrxTMUZByTMQP/qI5NJAAoraWLLTlyq/75IW6GrDqRj8n0PtOhhdUQg==" saltValue="Avnqb7Q0vsafO2CltB9Pqw==" spinCount="100000" sheet="1" objects="1" scenarios="1"/>
  <protectedRanges>
    <protectedRange sqref="F8:F35 F38:F78 F81:F134 F137:F143 F146:F159" name="Oblast1"/>
  </protectedRanges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9110-DAFA-4F48-9C88-A444105EED32}">
  <sheetPr>
    <outlinePr summaryBelow="0"/>
  </sheetPr>
  <dimension ref="A1:BH5099"/>
  <sheetViews>
    <sheetView workbookViewId="0">
      <pane ySplit="7" topLeftCell="A42" activePane="bottomLeft" state="frozen"/>
      <selection pane="bottomLeft" activeCell="G132" sqref="G132"/>
    </sheetView>
  </sheetViews>
  <sheetFormatPr defaultRowHeight="12.75" outlineLevelRow="1"/>
  <cols>
    <col min="1" max="1" width="4.85546875" customWidth="1"/>
    <col min="2" max="2" width="14.140625" style="86" customWidth="1"/>
    <col min="3" max="3" width="63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42" max="42" width="11.7109375" bestFit="1" customWidth="1"/>
  </cols>
  <sheetData>
    <row r="1" spans="1:60" ht="15.75" customHeight="1">
      <c r="A1" s="508" t="s">
        <v>1547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144" t="s">
        <v>7</v>
      </c>
      <c r="B2" s="145"/>
      <c r="C2" s="523" t="s">
        <v>1548</v>
      </c>
      <c r="D2" s="510"/>
      <c r="E2" s="510"/>
      <c r="F2" s="510"/>
      <c r="G2" s="511"/>
      <c r="AG2" t="s">
        <v>100</v>
      </c>
      <c r="AP2" s="76"/>
    </row>
    <row r="3" spans="1:60" ht="24.95" customHeight="1">
      <c r="A3" s="144" t="s">
        <v>8</v>
      </c>
      <c r="B3" s="145"/>
      <c r="C3" s="509"/>
      <c r="D3" s="510"/>
      <c r="E3" s="510"/>
      <c r="F3" s="510"/>
      <c r="G3" s="511"/>
      <c r="AC3" s="86" t="s">
        <v>100</v>
      </c>
      <c r="AG3" t="s">
        <v>101</v>
      </c>
      <c r="AP3" s="76"/>
    </row>
    <row r="4" spans="1:60" ht="24.95" customHeight="1">
      <c r="A4" s="146" t="s">
        <v>9</v>
      </c>
      <c r="B4" s="147"/>
      <c r="C4" s="512" t="s">
        <v>1549</v>
      </c>
      <c r="D4" s="513"/>
      <c r="E4" s="513"/>
      <c r="F4" s="513"/>
      <c r="G4" s="514"/>
      <c r="AG4" t="s">
        <v>102</v>
      </c>
      <c r="AP4" s="76"/>
    </row>
    <row r="5" spans="1:60">
      <c r="D5" s="10"/>
    </row>
    <row r="6" spans="1:60" ht="38.2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AP6" s="76"/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60">
      <c r="A8" s="212" t="s">
        <v>125</v>
      </c>
      <c r="B8" s="212" t="s">
        <v>1122</v>
      </c>
      <c r="C8" s="212" t="s">
        <v>1123</v>
      </c>
      <c r="D8" s="212"/>
      <c r="E8" s="212"/>
      <c r="F8" s="212"/>
      <c r="G8" s="213">
        <f>G11+G56</f>
        <v>0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106"/>
      <c r="V8" s="106"/>
      <c r="W8" s="106"/>
      <c r="X8" s="106"/>
    </row>
    <row r="9" spans="1:60">
      <c r="A9" s="214"/>
      <c r="B9" s="214" t="s">
        <v>1122</v>
      </c>
      <c r="C9" s="214" t="s">
        <v>803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106"/>
      <c r="V9" s="106"/>
      <c r="W9" s="106"/>
      <c r="X9" s="106"/>
    </row>
    <row r="10" spans="1:60" ht="36">
      <c r="A10" s="215">
        <v>1</v>
      </c>
      <c r="B10" s="216"/>
      <c r="C10" s="217" t="s">
        <v>1126</v>
      </c>
      <c r="D10" s="216" t="s">
        <v>1127</v>
      </c>
      <c r="E10" s="218">
        <v>1</v>
      </c>
      <c r="F10" s="350"/>
      <c r="G10" s="218">
        <f>F10*E10</f>
        <v>0</v>
      </c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 t="s">
        <v>182</v>
      </c>
      <c r="T10" s="220" t="s">
        <v>183</v>
      </c>
      <c r="U10" s="106"/>
      <c r="V10" s="106"/>
      <c r="W10" s="106"/>
      <c r="X10" s="106"/>
    </row>
    <row r="11" spans="1:60" outlineLevel="1">
      <c r="A11" s="214" t="s">
        <v>125</v>
      </c>
      <c r="B11" s="214" t="s">
        <v>1122</v>
      </c>
      <c r="C11" s="214" t="s">
        <v>1128</v>
      </c>
      <c r="D11" s="214" t="s">
        <v>1122</v>
      </c>
      <c r="E11" s="214"/>
      <c r="F11" s="214"/>
      <c r="G11" s="221">
        <f>ROUND(SUM(G10:G10),0)</f>
        <v>0</v>
      </c>
      <c r="H11" s="214">
        <v>0</v>
      </c>
      <c r="I11" s="214" t="e">
        <f>ROUND(#REF!*H11,2)</f>
        <v>#REF!</v>
      </c>
      <c r="J11" s="214">
        <v>487.06</v>
      </c>
      <c r="K11" s="214" t="e">
        <f>ROUND(#REF!*J11,2)</f>
        <v>#REF!</v>
      </c>
      <c r="L11" s="214">
        <v>21</v>
      </c>
      <c r="M11" s="214">
        <f t="shared" ref="M11" si="0">G11*(1+L11/100)</f>
        <v>0</v>
      </c>
      <c r="N11" s="214">
        <v>0</v>
      </c>
      <c r="O11" s="214" t="e">
        <f>ROUND(#REF!*N11,2)</f>
        <v>#REF!</v>
      </c>
      <c r="P11" s="214">
        <v>0</v>
      </c>
      <c r="Q11" s="214" t="e">
        <f>ROUND(#REF!*P11,2)</f>
        <v>#REF!</v>
      </c>
      <c r="R11" s="214"/>
      <c r="S11" s="221"/>
      <c r="T11" s="221"/>
      <c r="U11" s="110">
        <v>0</v>
      </c>
      <c r="V11" s="110" t="e">
        <f>ROUND(#REF!*U11,2)</f>
        <v>#REF!</v>
      </c>
      <c r="W11" s="110"/>
      <c r="X11" s="110" t="s">
        <v>132</v>
      </c>
      <c r="Y11" s="104"/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214" t="s">
        <v>125</v>
      </c>
      <c r="B12" s="214" t="s">
        <v>1122</v>
      </c>
      <c r="C12" s="214" t="s">
        <v>1550</v>
      </c>
      <c r="D12" s="214" t="s">
        <v>1122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21"/>
      <c r="T12" s="221"/>
      <c r="U12" s="3"/>
      <c r="V12" s="3"/>
      <c r="W12" s="3"/>
      <c r="X12" s="3"/>
      <c r="AE12">
        <v>15</v>
      </c>
      <c r="AF12">
        <v>21</v>
      </c>
      <c r="AG12" t="s">
        <v>111</v>
      </c>
    </row>
    <row r="13" spans="1:60" ht="108">
      <c r="A13" s="215">
        <v>22</v>
      </c>
      <c r="B13" s="216" t="s">
        <v>1129</v>
      </c>
      <c r="C13" s="217" t="s">
        <v>1130</v>
      </c>
      <c r="D13" s="216" t="s">
        <v>443</v>
      </c>
      <c r="E13" s="218">
        <v>1</v>
      </c>
      <c r="F13" s="350"/>
      <c r="G13" s="218">
        <f t="shared" ref="G13:G54" si="1">F13*E13</f>
        <v>0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0" t="s">
        <v>182</v>
      </c>
      <c r="T13" s="220" t="s">
        <v>183</v>
      </c>
      <c r="AG13" t="s">
        <v>680</v>
      </c>
    </row>
    <row r="14" spans="1:60" ht="60">
      <c r="A14" s="215"/>
      <c r="B14" s="216"/>
      <c r="C14" s="217" t="s">
        <v>1551</v>
      </c>
      <c r="D14" s="216" t="s">
        <v>1127</v>
      </c>
      <c r="E14" s="218">
        <v>1</v>
      </c>
      <c r="F14" s="350"/>
      <c r="G14" s="218">
        <f t="shared" si="1"/>
        <v>0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0" t="s">
        <v>182</v>
      </c>
      <c r="T14" s="220" t="s">
        <v>183</v>
      </c>
    </row>
    <row r="15" spans="1:60">
      <c r="A15" s="215"/>
      <c r="B15" s="216"/>
      <c r="C15" s="217"/>
      <c r="D15" s="216"/>
      <c r="E15" s="218"/>
      <c r="F15" s="218"/>
      <c r="G15" s="21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0"/>
      <c r="T15" s="220"/>
    </row>
    <row r="16" spans="1:60" ht="60">
      <c r="A16" s="215"/>
      <c r="B16" s="216" t="s">
        <v>1131</v>
      </c>
      <c r="C16" s="223" t="s">
        <v>1552</v>
      </c>
      <c r="D16" s="224" t="s">
        <v>443</v>
      </c>
      <c r="E16" s="225">
        <v>4</v>
      </c>
      <c r="F16" s="350"/>
      <c r="G16" s="218">
        <f t="shared" ref="G16:G34" si="2">F16*E16</f>
        <v>0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0" t="s">
        <v>182</v>
      </c>
      <c r="T16" s="220" t="s">
        <v>183</v>
      </c>
    </row>
    <row r="17" spans="1:20">
      <c r="A17" s="215"/>
      <c r="B17" s="216"/>
      <c r="C17" s="217"/>
      <c r="D17" s="216"/>
      <c r="E17" s="218"/>
      <c r="F17" s="218"/>
      <c r="G17" s="21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0"/>
      <c r="T17" s="220"/>
    </row>
    <row r="18" spans="1:20" ht="24">
      <c r="A18" s="215"/>
      <c r="B18" s="216"/>
      <c r="C18" s="223" t="s">
        <v>1132</v>
      </c>
      <c r="D18" s="216" t="s">
        <v>1133</v>
      </c>
      <c r="E18" s="218">
        <v>40</v>
      </c>
      <c r="F18" s="350"/>
      <c r="G18" s="218">
        <f t="shared" si="2"/>
        <v>0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0"/>
      <c r="T18" s="220"/>
    </row>
    <row r="19" spans="1:20">
      <c r="A19" s="215"/>
      <c r="B19" s="216"/>
      <c r="C19" s="226" t="s">
        <v>1134</v>
      </c>
      <c r="D19" s="216" t="s">
        <v>1133</v>
      </c>
      <c r="E19" s="218">
        <v>40</v>
      </c>
      <c r="F19" s="350"/>
      <c r="G19" s="218">
        <f t="shared" si="2"/>
        <v>0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0"/>
      <c r="T19" s="220"/>
    </row>
    <row r="20" spans="1:20" ht="24">
      <c r="A20" s="215">
        <v>109</v>
      </c>
      <c r="B20" s="216" t="s">
        <v>1144</v>
      </c>
      <c r="C20" s="217" t="s">
        <v>1553</v>
      </c>
      <c r="D20" s="216" t="s">
        <v>443</v>
      </c>
      <c r="E20" s="218">
        <v>1</v>
      </c>
      <c r="F20" s="350"/>
      <c r="G20" s="218">
        <f t="shared" si="2"/>
        <v>0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0" t="s">
        <v>182</v>
      </c>
      <c r="T20" s="220" t="s">
        <v>183</v>
      </c>
    </row>
    <row r="21" spans="1:20">
      <c r="A21" s="215">
        <v>110</v>
      </c>
      <c r="B21" s="216" t="s">
        <v>1122</v>
      </c>
      <c r="C21" s="217" t="s">
        <v>1135</v>
      </c>
      <c r="D21" s="216" t="s">
        <v>1122</v>
      </c>
      <c r="E21" s="218"/>
      <c r="F21" s="218"/>
      <c r="G21" s="218">
        <f t="shared" si="2"/>
        <v>0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0" t="s">
        <v>182</v>
      </c>
      <c r="T21" s="220" t="s">
        <v>183</v>
      </c>
    </row>
    <row r="22" spans="1:20">
      <c r="A22" s="215">
        <v>111</v>
      </c>
      <c r="B22" s="216" t="s">
        <v>1122</v>
      </c>
      <c r="C22" s="217" t="s">
        <v>1554</v>
      </c>
      <c r="D22" s="216" t="s">
        <v>443</v>
      </c>
      <c r="E22" s="218">
        <v>2</v>
      </c>
      <c r="F22" s="350"/>
      <c r="G22" s="218">
        <f t="shared" si="2"/>
        <v>0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0" t="s">
        <v>182</v>
      </c>
      <c r="T22" s="220" t="s">
        <v>183</v>
      </c>
    </row>
    <row r="23" spans="1:20">
      <c r="A23" s="215">
        <v>112</v>
      </c>
      <c r="B23" s="216" t="s">
        <v>1122</v>
      </c>
      <c r="C23" s="217" t="s">
        <v>1555</v>
      </c>
      <c r="D23" s="216" t="s">
        <v>443</v>
      </c>
      <c r="E23" s="218">
        <v>1</v>
      </c>
      <c r="F23" s="350"/>
      <c r="G23" s="218">
        <f t="shared" si="2"/>
        <v>0</v>
      </c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0" t="s">
        <v>182</v>
      </c>
      <c r="T23" s="220" t="s">
        <v>183</v>
      </c>
    </row>
    <row r="24" spans="1:20" ht="24">
      <c r="A24" s="215">
        <v>29</v>
      </c>
      <c r="B24" s="216" t="s">
        <v>1556</v>
      </c>
      <c r="C24" s="217" t="s">
        <v>1557</v>
      </c>
      <c r="D24" s="216" t="s">
        <v>443</v>
      </c>
      <c r="E24" s="218">
        <v>2</v>
      </c>
      <c r="F24" s="350"/>
      <c r="G24" s="218">
        <f t="shared" si="2"/>
        <v>0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0" t="s">
        <v>182</v>
      </c>
      <c r="T24" s="220" t="s">
        <v>183</v>
      </c>
    </row>
    <row r="25" spans="1:20" ht="84">
      <c r="A25" s="215">
        <v>29</v>
      </c>
      <c r="B25" s="216" t="s">
        <v>1556</v>
      </c>
      <c r="C25" s="217" t="s">
        <v>1558</v>
      </c>
      <c r="D25" s="216" t="s">
        <v>443</v>
      </c>
      <c r="E25" s="218">
        <v>28</v>
      </c>
      <c r="F25" s="350"/>
      <c r="G25" s="218">
        <f t="shared" si="2"/>
        <v>0</v>
      </c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0" t="s">
        <v>182</v>
      </c>
      <c r="T25" s="220" t="s">
        <v>183</v>
      </c>
    </row>
    <row r="26" spans="1:20" ht="24">
      <c r="A26" s="215"/>
      <c r="B26" s="216" t="s">
        <v>1136</v>
      </c>
      <c r="C26" s="217" t="s">
        <v>1559</v>
      </c>
      <c r="D26" s="216" t="s">
        <v>443</v>
      </c>
      <c r="E26" s="218">
        <v>11</v>
      </c>
      <c r="F26" s="350"/>
      <c r="G26" s="218">
        <f t="shared" si="2"/>
        <v>0</v>
      </c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0" t="s">
        <v>182</v>
      </c>
      <c r="T26" s="220" t="s">
        <v>183</v>
      </c>
    </row>
    <row r="27" spans="1:20">
      <c r="A27" s="215"/>
      <c r="B27" s="216" t="s">
        <v>1137</v>
      </c>
      <c r="C27" s="217" t="s">
        <v>1560</v>
      </c>
      <c r="D27" s="216" t="s">
        <v>443</v>
      </c>
      <c r="E27" s="218">
        <v>11</v>
      </c>
      <c r="F27" s="350"/>
      <c r="G27" s="218">
        <f t="shared" si="2"/>
        <v>0</v>
      </c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0"/>
      <c r="T27" s="220"/>
    </row>
    <row r="28" spans="1:20">
      <c r="A28" s="215">
        <v>74</v>
      </c>
      <c r="B28" s="216" t="s">
        <v>1561</v>
      </c>
      <c r="C28" s="217" t="s">
        <v>1562</v>
      </c>
      <c r="D28" s="216" t="s">
        <v>443</v>
      </c>
      <c r="E28" s="218">
        <v>28</v>
      </c>
      <c r="F28" s="350"/>
      <c r="G28" s="218">
        <f t="shared" si="2"/>
        <v>0</v>
      </c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0" t="s">
        <v>182</v>
      </c>
      <c r="T28" s="220" t="s">
        <v>183</v>
      </c>
    </row>
    <row r="29" spans="1:20">
      <c r="A29" s="215">
        <v>75</v>
      </c>
      <c r="B29" s="216" t="s">
        <v>1563</v>
      </c>
      <c r="C29" s="217" t="s">
        <v>1564</v>
      </c>
      <c r="D29" s="216" t="s">
        <v>443</v>
      </c>
      <c r="E29" s="218">
        <v>1</v>
      </c>
      <c r="F29" s="350"/>
      <c r="G29" s="218">
        <f t="shared" si="2"/>
        <v>0</v>
      </c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0" t="s">
        <v>182</v>
      </c>
      <c r="T29" s="220" t="s">
        <v>183</v>
      </c>
    </row>
    <row r="30" spans="1:20">
      <c r="A30" s="215">
        <v>75</v>
      </c>
      <c r="B30" s="216" t="s">
        <v>1563</v>
      </c>
      <c r="C30" s="217" t="s">
        <v>1565</v>
      </c>
      <c r="D30" s="216" t="s">
        <v>443</v>
      </c>
      <c r="E30" s="218">
        <v>2</v>
      </c>
      <c r="F30" s="350"/>
      <c r="G30" s="218">
        <f t="shared" si="2"/>
        <v>0</v>
      </c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0" t="s">
        <v>182</v>
      </c>
      <c r="T30" s="220" t="s">
        <v>183</v>
      </c>
    </row>
    <row r="31" spans="1:20" ht="24">
      <c r="A31" s="215">
        <v>30</v>
      </c>
      <c r="B31" s="216" t="s">
        <v>1566</v>
      </c>
      <c r="C31" s="217" t="s">
        <v>1567</v>
      </c>
      <c r="D31" s="216" t="s">
        <v>443</v>
      </c>
      <c r="E31" s="218">
        <v>2</v>
      </c>
      <c r="F31" s="350"/>
      <c r="G31" s="218">
        <f t="shared" si="2"/>
        <v>0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0" t="s">
        <v>182</v>
      </c>
      <c r="T31" s="220" t="s">
        <v>183</v>
      </c>
    </row>
    <row r="32" spans="1:20" ht="36">
      <c r="A32" s="215">
        <v>62</v>
      </c>
      <c r="B32" s="216" t="s">
        <v>1568</v>
      </c>
      <c r="C32" s="217" t="s">
        <v>1569</v>
      </c>
      <c r="D32" s="216" t="s">
        <v>443</v>
      </c>
      <c r="E32" s="218">
        <v>24</v>
      </c>
      <c r="F32" s="350"/>
      <c r="G32" s="218">
        <f t="shared" si="2"/>
        <v>0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0" t="s">
        <v>182</v>
      </c>
      <c r="T32" s="220" t="s">
        <v>183</v>
      </c>
    </row>
    <row r="33" spans="1:20" ht="36">
      <c r="A33" s="215">
        <v>63</v>
      </c>
      <c r="B33" s="216" t="s">
        <v>1570</v>
      </c>
      <c r="C33" s="217" t="s">
        <v>1571</v>
      </c>
      <c r="D33" s="216" t="s">
        <v>443</v>
      </c>
      <c r="E33" s="218">
        <v>72</v>
      </c>
      <c r="F33" s="350"/>
      <c r="G33" s="218">
        <f t="shared" si="2"/>
        <v>0</v>
      </c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0" t="s">
        <v>182</v>
      </c>
      <c r="T33" s="220" t="s">
        <v>183</v>
      </c>
    </row>
    <row r="34" spans="1:20">
      <c r="A34" s="215">
        <v>30</v>
      </c>
      <c r="B34" s="216" t="s">
        <v>1566</v>
      </c>
      <c r="C34" s="217" t="s">
        <v>1572</v>
      </c>
      <c r="D34" s="216" t="s">
        <v>443</v>
      </c>
      <c r="E34" s="218">
        <v>1</v>
      </c>
      <c r="F34" s="350"/>
      <c r="G34" s="218">
        <f t="shared" si="2"/>
        <v>0</v>
      </c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0" t="s">
        <v>182</v>
      </c>
      <c r="T34" s="220" t="s">
        <v>183</v>
      </c>
    </row>
    <row r="35" spans="1:20">
      <c r="A35" s="215"/>
      <c r="B35" s="216"/>
      <c r="C35" s="217"/>
      <c r="D35" s="216"/>
      <c r="E35" s="218"/>
      <c r="F35" s="218"/>
      <c r="G35" s="21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0"/>
      <c r="T35" s="220"/>
    </row>
    <row r="36" spans="1:20">
      <c r="A36" s="215"/>
      <c r="B36" s="224" t="s">
        <v>1138</v>
      </c>
      <c r="C36" s="223" t="s">
        <v>1573</v>
      </c>
      <c r="D36" s="216"/>
      <c r="E36" s="218"/>
      <c r="F36" s="218"/>
      <c r="G36" s="218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0"/>
      <c r="T36" s="220"/>
    </row>
    <row r="37" spans="1:20">
      <c r="A37" s="215"/>
      <c r="B37" s="227"/>
      <c r="C37" s="226"/>
      <c r="D37" s="216"/>
      <c r="E37" s="218"/>
      <c r="F37" s="218"/>
      <c r="G37" s="218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0"/>
      <c r="T37" s="220"/>
    </row>
    <row r="38" spans="1:20">
      <c r="A38" s="215">
        <v>161</v>
      </c>
      <c r="B38" s="216" t="s">
        <v>1574</v>
      </c>
      <c r="C38" s="217" t="s">
        <v>1575</v>
      </c>
      <c r="D38" s="216" t="s">
        <v>155</v>
      </c>
      <c r="E38" s="218">
        <v>80</v>
      </c>
      <c r="F38" s="350"/>
      <c r="G38" s="218">
        <f t="shared" ref="G38" si="3">F38*E38</f>
        <v>0</v>
      </c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0" t="s">
        <v>182</v>
      </c>
      <c r="T38" s="220" t="s">
        <v>183</v>
      </c>
    </row>
    <row r="39" spans="1:20">
      <c r="A39" s="215"/>
      <c r="B39" s="216"/>
      <c r="C39" s="217"/>
      <c r="D39" s="216"/>
      <c r="E39" s="218"/>
      <c r="F39" s="218"/>
      <c r="G39" s="218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0"/>
      <c r="T39" s="220"/>
    </row>
    <row r="40" spans="1:20">
      <c r="A40" s="222"/>
      <c r="B40" s="216" t="s">
        <v>1122</v>
      </c>
      <c r="C40" s="217" t="s">
        <v>1576</v>
      </c>
      <c r="D40" s="216" t="s">
        <v>164</v>
      </c>
      <c r="E40" s="218">
        <v>180</v>
      </c>
      <c r="F40" s="350"/>
      <c r="G40" s="218">
        <f t="shared" ref="G40" si="4">F40*E40</f>
        <v>0</v>
      </c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0" t="s">
        <v>182</v>
      </c>
      <c r="T40" s="220" t="s">
        <v>183</v>
      </c>
    </row>
    <row r="41" spans="1:20">
      <c r="A41" s="215"/>
      <c r="B41" s="216"/>
      <c r="C41" s="217"/>
      <c r="D41" s="216"/>
      <c r="E41" s="218"/>
      <c r="F41" s="218"/>
      <c r="G41" s="21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0"/>
      <c r="T41" s="220"/>
    </row>
    <row r="42" spans="1:20" ht="84">
      <c r="A42" s="215">
        <v>76</v>
      </c>
      <c r="B42" s="216" t="s">
        <v>1122</v>
      </c>
      <c r="C42" s="217" t="s">
        <v>1577</v>
      </c>
      <c r="D42" s="216" t="s">
        <v>164</v>
      </c>
      <c r="E42" s="218">
        <v>320</v>
      </c>
      <c r="F42" s="350"/>
      <c r="G42" s="218">
        <f t="shared" ref="G42" si="5">F42*E42</f>
        <v>0</v>
      </c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0" t="s">
        <v>182</v>
      </c>
      <c r="T42" s="220" t="s">
        <v>183</v>
      </c>
    </row>
    <row r="43" spans="1:20">
      <c r="A43" s="215"/>
      <c r="B43" s="216"/>
      <c r="C43" s="217"/>
      <c r="D43" s="216"/>
      <c r="E43" s="218"/>
      <c r="F43" s="218"/>
      <c r="G43" s="218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0"/>
      <c r="T43" s="220"/>
    </row>
    <row r="44" spans="1:20" ht="24">
      <c r="A44" s="215">
        <v>32</v>
      </c>
      <c r="B44" s="216" t="s">
        <v>1122</v>
      </c>
      <c r="C44" s="217" t="s">
        <v>1578</v>
      </c>
      <c r="D44" s="216" t="s">
        <v>1133</v>
      </c>
      <c r="E44" s="218">
        <v>7.7</v>
      </c>
      <c r="F44" s="350"/>
      <c r="G44" s="218">
        <f t="shared" ref="G44" si="6">F44*E44</f>
        <v>0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0" t="s">
        <v>182</v>
      </c>
      <c r="T44" s="220" t="s">
        <v>183</v>
      </c>
    </row>
    <row r="45" spans="1:20" ht="24">
      <c r="A45" s="215">
        <v>32</v>
      </c>
      <c r="B45" s="216" t="s">
        <v>1122</v>
      </c>
      <c r="C45" s="217" t="s">
        <v>1579</v>
      </c>
      <c r="D45" s="216" t="s">
        <v>1133</v>
      </c>
      <c r="E45" s="218">
        <v>0.7</v>
      </c>
      <c r="F45" s="350"/>
      <c r="G45" s="218">
        <f t="shared" si="1"/>
        <v>0</v>
      </c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0" t="s">
        <v>182</v>
      </c>
      <c r="T45" s="220" t="s">
        <v>183</v>
      </c>
    </row>
    <row r="46" spans="1:20" ht="24">
      <c r="A46" s="215">
        <v>33</v>
      </c>
      <c r="B46" s="216" t="s">
        <v>1122</v>
      </c>
      <c r="C46" s="217" t="s">
        <v>1580</v>
      </c>
      <c r="D46" s="216" t="s">
        <v>1133</v>
      </c>
      <c r="E46" s="218">
        <v>0.8</v>
      </c>
      <c r="F46" s="350"/>
      <c r="G46" s="218">
        <f t="shared" si="1"/>
        <v>0</v>
      </c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0" t="s">
        <v>182</v>
      </c>
      <c r="T46" s="220" t="s">
        <v>183</v>
      </c>
    </row>
    <row r="47" spans="1:20" ht="24">
      <c r="A47" s="215">
        <v>33</v>
      </c>
      <c r="B47" s="216" t="s">
        <v>1122</v>
      </c>
      <c r="C47" s="217" t="s">
        <v>1581</v>
      </c>
      <c r="D47" s="216" t="s">
        <v>1133</v>
      </c>
      <c r="E47" s="218">
        <v>0.3</v>
      </c>
      <c r="F47" s="350"/>
      <c r="G47" s="218">
        <f t="shared" si="1"/>
        <v>0</v>
      </c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0" t="s">
        <v>182</v>
      </c>
      <c r="T47" s="220" t="s">
        <v>183</v>
      </c>
    </row>
    <row r="48" spans="1:20">
      <c r="A48" s="215"/>
      <c r="B48" s="216"/>
      <c r="C48" s="217"/>
      <c r="D48" s="216"/>
      <c r="E48" s="218"/>
      <c r="F48" s="218"/>
      <c r="G48" s="218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0"/>
      <c r="T48" s="220"/>
    </row>
    <row r="49" spans="1:20">
      <c r="A49" s="215"/>
      <c r="B49" s="216"/>
      <c r="C49" s="217"/>
      <c r="D49" s="216"/>
      <c r="E49" s="218"/>
      <c r="F49" s="218"/>
      <c r="G49" s="218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0"/>
      <c r="T49" s="220"/>
    </row>
    <row r="50" spans="1:20">
      <c r="A50" s="215">
        <v>34</v>
      </c>
      <c r="B50" s="216" t="s">
        <v>1122</v>
      </c>
      <c r="C50" s="217" t="s">
        <v>1582</v>
      </c>
      <c r="D50" s="216" t="s">
        <v>1133</v>
      </c>
      <c r="E50" s="218">
        <v>12</v>
      </c>
      <c r="F50" s="350"/>
      <c r="G50" s="218">
        <f t="shared" si="1"/>
        <v>0</v>
      </c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0" t="s">
        <v>182</v>
      </c>
      <c r="T50" s="220" t="s">
        <v>183</v>
      </c>
    </row>
    <row r="51" spans="1:20">
      <c r="A51" s="215">
        <v>35</v>
      </c>
      <c r="B51" s="216" t="s">
        <v>1122</v>
      </c>
      <c r="C51" s="217" t="s">
        <v>1583</v>
      </c>
      <c r="D51" s="216" t="s">
        <v>1133</v>
      </c>
      <c r="E51" s="218">
        <v>17</v>
      </c>
      <c r="F51" s="350"/>
      <c r="G51" s="218">
        <f t="shared" si="1"/>
        <v>0</v>
      </c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0" t="s">
        <v>182</v>
      </c>
      <c r="T51" s="220" t="s">
        <v>183</v>
      </c>
    </row>
    <row r="52" spans="1:20">
      <c r="A52" s="215">
        <v>36</v>
      </c>
      <c r="B52" s="216" t="s">
        <v>1122</v>
      </c>
      <c r="C52" s="217" t="s">
        <v>1584</v>
      </c>
      <c r="D52" s="216" t="s">
        <v>1133</v>
      </c>
      <c r="E52" s="218">
        <v>25</v>
      </c>
      <c r="F52" s="350"/>
      <c r="G52" s="218">
        <f t="shared" si="1"/>
        <v>0</v>
      </c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0" t="s">
        <v>182</v>
      </c>
      <c r="T52" s="220" t="s">
        <v>183</v>
      </c>
    </row>
    <row r="53" spans="1:20">
      <c r="A53" s="215">
        <v>36</v>
      </c>
      <c r="B53" s="216" t="s">
        <v>1122</v>
      </c>
      <c r="C53" s="217" t="s">
        <v>1585</v>
      </c>
      <c r="D53" s="216" t="s">
        <v>1133</v>
      </c>
      <c r="E53" s="218">
        <v>25</v>
      </c>
      <c r="F53" s="350"/>
      <c r="G53" s="218">
        <f t="shared" si="1"/>
        <v>0</v>
      </c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0" t="s">
        <v>182</v>
      </c>
      <c r="T53" s="220" t="s">
        <v>183</v>
      </c>
    </row>
    <row r="54" spans="1:20">
      <c r="A54" s="215">
        <v>36</v>
      </c>
      <c r="B54" s="216" t="s">
        <v>1122</v>
      </c>
      <c r="C54" s="217" t="s">
        <v>1586</v>
      </c>
      <c r="D54" s="216" t="s">
        <v>1133</v>
      </c>
      <c r="E54" s="218">
        <v>30</v>
      </c>
      <c r="F54" s="350"/>
      <c r="G54" s="218">
        <f t="shared" si="1"/>
        <v>0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0" t="s">
        <v>182</v>
      </c>
      <c r="T54" s="220" t="s">
        <v>183</v>
      </c>
    </row>
    <row r="55" spans="1:20">
      <c r="A55" s="215"/>
      <c r="B55" s="216"/>
      <c r="C55" s="217"/>
      <c r="D55" s="216"/>
      <c r="E55" s="218"/>
      <c r="F55" s="218"/>
      <c r="G55" s="218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0"/>
      <c r="T55" s="220"/>
    </row>
    <row r="56" spans="1:20">
      <c r="A56" s="214"/>
      <c r="B56" s="214" t="s">
        <v>1122</v>
      </c>
      <c r="C56" s="228" t="s">
        <v>1587</v>
      </c>
      <c r="D56" s="214" t="s">
        <v>1122</v>
      </c>
      <c r="E56" s="221"/>
      <c r="F56" s="221"/>
      <c r="G56" s="221">
        <f>ROUND(SUM(G13:Q54),0)</f>
        <v>0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</row>
    <row r="57" spans="1:20">
      <c r="A57" s="212" t="s">
        <v>125</v>
      </c>
      <c r="B57" s="212" t="s">
        <v>1122</v>
      </c>
      <c r="C57" s="212" t="s">
        <v>1588</v>
      </c>
      <c r="D57" s="212" t="s">
        <v>1122</v>
      </c>
      <c r="E57" s="212"/>
      <c r="F57" s="212"/>
      <c r="G57" s="213">
        <f>ROUND(SUM(G58:G72),0)</f>
        <v>0</v>
      </c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</row>
    <row r="58" spans="1:20" ht="108">
      <c r="A58" s="215">
        <v>81</v>
      </c>
      <c r="B58" s="216" t="s">
        <v>1139</v>
      </c>
      <c r="C58" s="217" t="s">
        <v>1140</v>
      </c>
      <c r="D58" s="216" t="s">
        <v>443</v>
      </c>
      <c r="E58" s="218">
        <v>1</v>
      </c>
      <c r="F58" s="350"/>
      <c r="G58" s="218">
        <f t="shared" ref="G58:G72" si="7">F58*E58</f>
        <v>0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0" t="s">
        <v>182</v>
      </c>
      <c r="T58" s="220" t="s">
        <v>183</v>
      </c>
    </row>
    <row r="59" spans="1:20">
      <c r="A59" s="215"/>
      <c r="B59" s="216" t="s">
        <v>1122</v>
      </c>
      <c r="C59" s="217" t="s">
        <v>1122</v>
      </c>
      <c r="D59" s="216" t="s">
        <v>1122</v>
      </c>
      <c r="E59" s="218"/>
      <c r="F59" s="218"/>
      <c r="G59" s="218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0"/>
      <c r="T59" s="220"/>
    </row>
    <row r="60" spans="1:20" ht="24">
      <c r="A60" s="215">
        <v>90</v>
      </c>
      <c r="B60" s="216" t="s">
        <v>1141</v>
      </c>
      <c r="C60" s="217" t="s">
        <v>1589</v>
      </c>
      <c r="D60" s="216" t="s">
        <v>443</v>
      </c>
      <c r="E60" s="218">
        <v>4</v>
      </c>
      <c r="F60" s="350"/>
      <c r="G60" s="218">
        <f t="shared" si="7"/>
        <v>0</v>
      </c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0" t="s">
        <v>182</v>
      </c>
      <c r="T60" s="220" t="s">
        <v>183</v>
      </c>
    </row>
    <row r="61" spans="1:20">
      <c r="A61" s="215"/>
      <c r="B61" s="216" t="s">
        <v>1122</v>
      </c>
      <c r="C61" s="217" t="s">
        <v>1122</v>
      </c>
      <c r="D61" s="216" t="s">
        <v>1122</v>
      </c>
      <c r="E61" s="218"/>
      <c r="F61" s="218"/>
      <c r="G61" s="218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0"/>
      <c r="T61" s="220"/>
    </row>
    <row r="62" spans="1:20">
      <c r="A62" s="215">
        <v>91</v>
      </c>
      <c r="B62" s="216" t="s">
        <v>1142</v>
      </c>
      <c r="C62" s="217" t="s">
        <v>1590</v>
      </c>
      <c r="D62" s="216" t="s">
        <v>443</v>
      </c>
      <c r="E62" s="218">
        <v>3</v>
      </c>
      <c r="F62" s="350"/>
      <c r="G62" s="218">
        <f t="shared" si="7"/>
        <v>0</v>
      </c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0" t="s">
        <v>182</v>
      </c>
      <c r="T62" s="220" t="s">
        <v>183</v>
      </c>
    </row>
    <row r="63" spans="1:20">
      <c r="A63" s="215">
        <v>92</v>
      </c>
      <c r="B63" s="216" t="s">
        <v>1143</v>
      </c>
      <c r="C63" s="229" t="s">
        <v>1591</v>
      </c>
      <c r="D63" s="216" t="s">
        <v>443</v>
      </c>
      <c r="E63" s="218">
        <v>3</v>
      </c>
      <c r="F63" s="350"/>
      <c r="G63" s="218">
        <f t="shared" si="7"/>
        <v>0</v>
      </c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0" t="s">
        <v>182</v>
      </c>
      <c r="T63" s="220" t="s">
        <v>183</v>
      </c>
    </row>
    <row r="64" spans="1:20">
      <c r="A64" s="215"/>
      <c r="B64" s="216" t="s">
        <v>1122</v>
      </c>
      <c r="C64" s="217" t="s">
        <v>1122</v>
      </c>
      <c r="D64" s="216" t="s">
        <v>1122</v>
      </c>
      <c r="E64" s="218"/>
      <c r="F64" s="218"/>
      <c r="G64" s="218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0"/>
      <c r="T64" s="220"/>
    </row>
    <row r="65" spans="1:20">
      <c r="A65" s="215">
        <v>93</v>
      </c>
      <c r="B65" s="216" t="s">
        <v>1592</v>
      </c>
      <c r="C65" s="217" t="s">
        <v>1572</v>
      </c>
      <c r="D65" s="216" t="s">
        <v>443</v>
      </c>
      <c r="E65" s="218">
        <v>1</v>
      </c>
      <c r="F65" s="350"/>
      <c r="G65" s="218">
        <f t="shared" si="7"/>
        <v>0</v>
      </c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0" t="s">
        <v>182</v>
      </c>
      <c r="T65" s="220" t="s">
        <v>183</v>
      </c>
    </row>
    <row r="66" spans="1:20">
      <c r="A66" s="215"/>
      <c r="B66" s="216" t="s">
        <v>1122</v>
      </c>
      <c r="C66" s="217" t="s">
        <v>1122</v>
      </c>
      <c r="D66" s="216" t="s">
        <v>1122</v>
      </c>
      <c r="E66" s="218"/>
      <c r="F66" s="218"/>
      <c r="G66" s="218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0"/>
      <c r="T66" s="220"/>
    </row>
    <row r="67" spans="1:20">
      <c r="A67" s="215">
        <v>96</v>
      </c>
      <c r="B67" s="216" t="s">
        <v>1593</v>
      </c>
      <c r="C67" s="217" t="s">
        <v>1594</v>
      </c>
      <c r="D67" s="216" t="s">
        <v>1133</v>
      </c>
      <c r="E67" s="218">
        <v>20</v>
      </c>
      <c r="F67" s="350"/>
      <c r="G67" s="218">
        <f t="shared" si="7"/>
        <v>0</v>
      </c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0" t="s">
        <v>182</v>
      </c>
      <c r="T67" s="220" t="s">
        <v>183</v>
      </c>
    </row>
    <row r="68" spans="1:20">
      <c r="A68" s="215"/>
      <c r="B68" s="216" t="s">
        <v>1122</v>
      </c>
      <c r="C68" s="217" t="s">
        <v>1122</v>
      </c>
      <c r="D68" s="216" t="s">
        <v>1122</v>
      </c>
      <c r="E68" s="218"/>
      <c r="F68" s="218"/>
      <c r="G68" s="218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0"/>
      <c r="T68" s="220"/>
    </row>
    <row r="69" spans="1:20">
      <c r="A69" s="215">
        <v>100</v>
      </c>
      <c r="B69" s="216" t="s">
        <v>1595</v>
      </c>
      <c r="C69" s="217" t="s">
        <v>1576</v>
      </c>
      <c r="D69" s="216" t="s">
        <v>164</v>
      </c>
      <c r="E69" s="218">
        <v>15</v>
      </c>
      <c r="F69" s="350"/>
      <c r="G69" s="218">
        <f t="shared" ref="G69" si="8">F69*E69</f>
        <v>0</v>
      </c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0" t="s">
        <v>182</v>
      </c>
      <c r="T69" s="220" t="s">
        <v>183</v>
      </c>
    </row>
    <row r="70" spans="1:20">
      <c r="A70" s="215"/>
      <c r="B70" s="216" t="s">
        <v>1122</v>
      </c>
      <c r="C70" s="217" t="s">
        <v>1122</v>
      </c>
      <c r="D70" s="216" t="s">
        <v>1122</v>
      </c>
      <c r="E70" s="218"/>
      <c r="F70" s="218"/>
      <c r="G70" s="218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0"/>
      <c r="T70" s="220"/>
    </row>
    <row r="71" spans="1:20">
      <c r="A71" s="215">
        <v>106</v>
      </c>
      <c r="B71" s="216" t="s">
        <v>1122</v>
      </c>
      <c r="C71" s="217" t="s">
        <v>1596</v>
      </c>
      <c r="D71" s="216" t="s">
        <v>1133</v>
      </c>
      <c r="E71" s="218">
        <v>30</v>
      </c>
      <c r="F71" s="350"/>
      <c r="G71" s="218">
        <f t="shared" si="7"/>
        <v>0</v>
      </c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0" t="s">
        <v>182</v>
      </c>
      <c r="T71" s="220" t="s">
        <v>183</v>
      </c>
    </row>
    <row r="72" spans="1:20">
      <c r="A72" s="215">
        <v>107</v>
      </c>
      <c r="B72" s="216" t="s">
        <v>1122</v>
      </c>
      <c r="C72" s="217" t="s">
        <v>1597</v>
      </c>
      <c r="D72" s="216" t="s">
        <v>1133</v>
      </c>
      <c r="E72" s="218">
        <v>8</v>
      </c>
      <c r="F72" s="350"/>
      <c r="G72" s="218">
        <f t="shared" si="7"/>
        <v>0</v>
      </c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0" t="s">
        <v>182</v>
      </c>
      <c r="T72" s="220" t="s">
        <v>183</v>
      </c>
    </row>
    <row r="73" spans="1:20">
      <c r="A73" s="215"/>
      <c r="B73" s="216" t="s">
        <v>1122</v>
      </c>
      <c r="C73" s="217" t="s">
        <v>1122</v>
      </c>
      <c r="D73" s="216" t="s">
        <v>1122</v>
      </c>
      <c r="E73" s="218"/>
      <c r="F73" s="218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0"/>
      <c r="T73" s="220"/>
    </row>
    <row r="74" spans="1:20">
      <c r="A74" s="212"/>
      <c r="B74" s="212" t="s">
        <v>1122</v>
      </c>
      <c r="C74" s="212" t="s">
        <v>1598</v>
      </c>
      <c r="D74" s="212" t="s">
        <v>1122</v>
      </c>
      <c r="E74" s="212"/>
      <c r="F74" s="212"/>
      <c r="G74" s="213">
        <f>ROUND(SUM(G75:Q102),0)</f>
        <v>0</v>
      </c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</row>
    <row r="75" spans="1:20" ht="24">
      <c r="A75" s="215">
        <v>109</v>
      </c>
      <c r="B75" s="216" t="s">
        <v>1144</v>
      </c>
      <c r="C75" s="217" t="s">
        <v>1553</v>
      </c>
      <c r="D75" s="216" t="s">
        <v>443</v>
      </c>
      <c r="E75" s="218">
        <v>1</v>
      </c>
      <c r="F75" s="350"/>
      <c r="G75" s="218">
        <f t="shared" ref="G75:G102" si="9">F75*E75</f>
        <v>0</v>
      </c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0" t="s">
        <v>182</v>
      </c>
      <c r="T75" s="220" t="s">
        <v>183</v>
      </c>
    </row>
    <row r="76" spans="1:20">
      <c r="A76" s="215">
        <v>110</v>
      </c>
      <c r="B76" s="216" t="s">
        <v>1122</v>
      </c>
      <c r="C76" s="217" t="s">
        <v>1135</v>
      </c>
      <c r="D76" s="216" t="s">
        <v>1122</v>
      </c>
      <c r="E76" s="218"/>
      <c r="F76" s="218"/>
      <c r="G76" s="218">
        <f t="shared" si="9"/>
        <v>0</v>
      </c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0" t="s">
        <v>182</v>
      </c>
      <c r="T76" s="220" t="s">
        <v>183</v>
      </c>
    </row>
    <row r="77" spans="1:20">
      <c r="A77" s="215">
        <v>111</v>
      </c>
      <c r="B77" s="216" t="s">
        <v>1122</v>
      </c>
      <c r="C77" s="217" t="s">
        <v>1554</v>
      </c>
      <c r="D77" s="216" t="s">
        <v>443</v>
      </c>
      <c r="E77" s="218">
        <v>2</v>
      </c>
      <c r="F77" s="350"/>
      <c r="G77" s="218">
        <f t="shared" si="9"/>
        <v>0</v>
      </c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0" t="s">
        <v>182</v>
      </c>
      <c r="T77" s="220" t="s">
        <v>183</v>
      </c>
    </row>
    <row r="78" spans="1:20">
      <c r="A78" s="215">
        <v>112</v>
      </c>
      <c r="B78" s="216" t="s">
        <v>1122</v>
      </c>
      <c r="C78" s="217" t="s">
        <v>1555</v>
      </c>
      <c r="D78" s="216" t="s">
        <v>443</v>
      </c>
      <c r="E78" s="218">
        <v>1</v>
      </c>
      <c r="F78" s="350"/>
      <c r="G78" s="218">
        <f t="shared" si="9"/>
        <v>0</v>
      </c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0" t="s">
        <v>182</v>
      </c>
      <c r="T78" s="220" t="s">
        <v>183</v>
      </c>
    </row>
    <row r="79" spans="1:20" ht="24">
      <c r="A79" s="215">
        <v>113</v>
      </c>
      <c r="B79" s="216" t="s">
        <v>1145</v>
      </c>
      <c r="C79" s="217" t="s">
        <v>1553</v>
      </c>
      <c r="D79" s="216" t="s">
        <v>443</v>
      </c>
      <c r="E79" s="218">
        <v>1</v>
      </c>
      <c r="F79" s="350"/>
      <c r="G79" s="218">
        <f t="shared" si="9"/>
        <v>0</v>
      </c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0" t="s">
        <v>182</v>
      </c>
      <c r="T79" s="220" t="s">
        <v>183</v>
      </c>
    </row>
    <row r="80" spans="1:20">
      <c r="A80" s="215">
        <v>114</v>
      </c>
      <c r="B80" s="216" t="s">
        <v>1122</v>
      </c>
      <c r="C80" s="217" t="s">
        <v>1135</v>
      </c>
      <c r="D80" s="216" t="s">
        <v>1122</v>
      </c>
      <c r="E80" s="218"/>
      <c r="F80" s="218"/>
      <c r="G80" s="218">
        <f t="shared" si="9"/>
        <v>0</v>
      </c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0" t="s">
        <v>182</v>
      </c>
      <c r="T80" s="220" t="s">
        <v>183</v>
      </c>
    </row>
    <row r="81" spans="1:20">
      <c r="A81" s="215">
        <v>115</v>
      </c>
      <c r="B81" s="216" t="s">
        <v>1122</v>
      </c>
      <c r="C81" s="217" t="s">
        <v>1554</v>
      </c>
      <c r="D81" s="216" t="s">
        <v>443</v>
      </c>
      <c r="E81" s="218">
        <v>2</v>
      </c>
      <c r="F81" s="350"/>
      <c r="G81" s="218">
        <f t="shared" si="9"/>
        <v>0</v>
      </c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0" t="s">
        <v>182</v>
      </c>
      <c r="T81" s="220" t="s">
        <v>183</v>
      </c>
    </row>
    <row r="82" spans="1:20">
      <c r="A82" s="215">
        <v>116</v>
      </c>
      <c r="B82" s="216" t="s">
        <v>1122</v>
      </c>
      <c r="C82" s="217" t="s">
        <v>1555</v>
      </c>
      <c r="D82" s="216" t="s">
        <v>443</v>
      </c>
      <c r="E82" s="218">
        <v>1</v>
      </c>
      <c r="F82" s="350"/>
      <c r="G82" s="218">
        <f t="shared" si="9"/>
        <v>0</v>
      </c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0" t="s">
        <v>182</v>
      </c>
      <c r="T82" s="220" t="s">
        <v>183</v>
      </c>
    </row>
    <row r="83" spans="1:20" ht="24">
      <c r="A83" s="215">
        <v>113</v>
      </c>
      <c r="B83" s="216" t="s">
        <v>1146</v>
      </c>
      <c r="C83" s="217" t="s">
        <v>1553</v>
      </c>
      <c r="D83" s="216" t="s">
        <v>443</v>
      </c>
      <c r="E83" s="218">
        <v>1</v>
      </c>
      <c r="F83" s="350"/>
      <c r="G83" s="218">
        <f t="shared" si="9"/>
        <v>0</v>
      </c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0" t="s">
        <v>182</v>
      </c>
      <c r="T83" s="220" t="s">
        <v>183</v>
      </c>
    </row>
    <row r="84" spans="1:20">
      <c r="A84" s="215">
        <v>117</v>
      </c>
      <c r="B84" s="216" t="s">
        <v>1122</v>
      </c>
      <c r="C84" s="217" t="s">
        <v>1135</v>
      </c>
      <c r="D84" s="216" t="s">
        <v>1122</v>
      </c>
      <c r="E84" s="218"/>
      <c r="F84" s="218"/>
      <c r="G84" s="218">
        <f t="shared" si="9"/>
        <v>0</v>
      </c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0" t="s">
        <v>182</v>
      </c>
      <c r="T84" s="220" t="s">
        <v>183</v>
      </c>
    </row>
    <row r="85" spans="1:20">
      <c r="A85" s="215">
        <v>118</v>
      </c>
      <c r="B85" s="216" t="s">
        <v>1122</v>
      </c>
      <c r="C85" s="217" t="s">
        <v>1554</v>
      </c>
      <c r="D85" s="216" t="s">
        <v>443</v>
      </c>
      <c r="E85" s="218">
        <v>2</v>
      </c>
      <c r="F85" s="350"/>
      <c r="G85" s="218">
        <f t="shared" si="9"/>
        <v>0</v>
      </c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0" t="s">
        <v>182</v>
      </c>
      <c r="T85" s="220" t="s">
        <v>183</v>
      </c>
    </row>
    <row r="86" spans="1:20">
      <c r="A86" s="215">
        <v>119</v>
      </c>
      <c r="B86" s="216" t="s">
        <v>1122</v>
      </c>
      <c r="C86" s="217" t="s">
        <v>1555</v>
      </c>
      <c r="D86" s="216" t="s">
        <v>443</v>
      </c>
      <c r="E86" s="218">
        <v>1</v>
      </c>
      <c r="F86" s="350"/>
      <c r="G86" s="218">
        <f t="shared" si="9"/>
        <v>0</v>
      </c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0" t="s">
        <v>182</v>
      </c>
      <c r="T86" s="220" t="s">
        <v>183</v>
      </c>
    </row>
    <row r="87" spans="1:20" ht="24">
      <c r="A87" s="215">
        <v>120</v>
      </c>
      <c r="B87" s="216" t="s">
        <v>1147</v>
      </c>
      <c r="C87" s="217" t="s">
        <v>1553</v>
      </c>
      <c r="D87" s="216" t="s">
        <v>443</v>
      </c>
      <c r="E87" s="218">
        <v>1</v>
      </c>
      <c r="F87" s="350"/>
      <c r="G87" s="218">
        <f t="shared" si="9"/>
        <v>0</v>
      </c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0" t="s">
        <v>182</v>
      </c>
      <c r="T87" s="220" t="s">
        <v>183</v>
      </c>
    </row>
    <row r="88" spans="1:20">
      <c r="A88" s="215">
        <v>121</v>
      </c>
      <c r="B88" s="216" t="s">
        <v>1122</v>
      </c>
      <c r="C88" s="217" t="s">
        <v>1554</v>
      </c>
      <c r="D88" s="216" t="s">
        <v>443</v>
      </c>
      <c r="E88" s="218">
        <v>2</v>
      </c>
      <c r="F88" s="350"/>
      <c r="G88" s="218">
        <f t="shared" si="9"/>
        <v>0</v>
      </c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0" t="s">
        <v>182</v>
      </c>
      <c r="T88" s="220" t="s">
        <v>183</v>
      </c>
    </row>
    <row r="89" spans="1:20">
      <c r="A89" s="215">
        <v>122</v>
      </c>
      <c r="B89" s="216" t="s">
        <v>1122</v>
      </c>
      <c r="C89" s="217" t="s">
        <v>1555</v>
      </c>
      <c r="D89" s="216" t="s">
        <v>443</v>
      </c>
      <c r="E89" s="218">
        <v>1</v>
      </c>
      <c r="F89" s="350"/>
      <c r="G89" s="218">
        <f t="shared" si="9"/>
        <v>0</v>
      </c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0" t="s">
        <v>182</v>
      </c>
      <c r="T89" s="220" t="s">
        <v>183</v>
      </c>
    </row>
    <row r="90" spans="1:20">
      <c r="A90" s="215"/>
      <c r="B90" s="216"/>
      <c r="C90" s="217"/>
      <c r="D90" s="216"/>
      <c r="E90" s="218"/>
      <c r="F90" s="218"/>
      <c r="G90" s="218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0"/>
      <c r="T90" s="220"/>
    </row>
    <row r="91" spans="1:20">
      <c r="A91" s="215">
        <v>158</v>
      </c>
      <c r="B91" s="216" t="s">
        <v>1148</v>
      </c>
      <c r="C91" s="217" t="s">
        <v>1599</v>
      </c>
      <c r="D91" s="216" t="s">
        <v>443</v>
      </c>
      <c r="E91" s="218">
        <v>25</v>
      </c>
      <c r="F91" s="350"/>
      <c r="G91" s="218">
        <f t="shared" ref="G91:G92" si="10">F91*E91</f>
        <v>0</v>
      </c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0" t="s">
        <v>182</v>
      </c>
      <c r="T91" s="220" t="s">
        <v>183</v>
      </c>
    </row>
    <row r="92" spans="1:20">
      <c r="A92" s="215">
        <v>74</v>
      </c>
      <c r="B92" s="216" t="s">
        <v>1149</v>
      </c>
      <c r="C92" s="217" t="s">
        <v>1600</v>
      </c>
      <c r="D92" s="216" t="s">
        <v>443</v>
      </c>
      <c r="E92" s="218">
        <v>2</v>
      </c>
      <c r="F92" s="350"/>
      <c r="G92" s="218">
        <f t="shared" si="10"/>
        <v>0</v>
      </c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0" t="s">
        <v>182</v>
      </c>
      <c r="T92" s="220" t="s">
        <v>183</v>
      </c>
    </row>
    <row r="93" spans="1:20">
      <c r="A93" s="215"/>
      <c r="B93" s="216"/>
      <c r="C93" s="217"/>
      <c r="D93" s="216"/>
      <c r="E93" s="218"/>
      <c r="F93" s="218"/>
      <c r="G93" s="218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0"/>
      <c r="T93" s="220"/>
    </row>
    <row r="94" spans="1:20">
      <c r="A94" s="215">
        <v>93</v>
      </c>
      <c r="B94" s="216" t="s">
        <v>1150</v>
      </c>
      <c r="C94" s="217" t="s">
        <v>1601</v>
      </c>
      <c r="D94" s="216" t="s">
        <v>443</v>
      </c>
      <c r="E94" s="218">
        <v>3</v>
      </c>
      <c r="F94" s="350"/>
      <c r="G94" s="218">
        <f t="shared" ref="G94" si="11">F94*E94</f>
        <v>0</v>
      </c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0" t="s">
        <v>182</v>
      </c>
      <c r="T94" s="220" t="s">
        <v>183</v>
      </c>
    </row>
    <row r="95" spans="1:20">
      <c r="A95" s="215"/>
      <c r="B95" s="216"/>
      <c r="C95" s="217"/>
      <c r="D95" s="216"/>
      <c r="E95" s="218"/>
      <c r="F95" s="218"/>
      <c r="G95" s="218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0"/>
      <c r="T95" s="220"/>
    </row>
    <row r="96" spans="1:20">
      <c r="A96" s="215"/>
      <c r="B96" s="224" t="s">
        <v>1151</v>
      </c>
      <c r="C96" s="223" t="s">
        <v>1573</v>
      </c>
      <c r="D96" s="216"/>
      <c r="E96" s="218"/>
      <c r="F96" s="218"/>
      <c r="G96" s="218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0"/>
      <c r="T96" s="220"/>
    </row>
    <row r="97" spans="1:20">
      <c r="A97" s="215"/>
      <c r="B97" s="227"/>
      <c r="C97" s="226"/>
      <c r="D97" s="216"/>
      <c r="E97" s="218"/>
      <c r="F97" s="218"/>
      <c r="G97" s="218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0"/>
      <c r="T97" s="220"/>
    </row>
    <row r="98" spans="1:20">
      <c r="A98" s="215">
        <v>96</v>
      </c>
      <c r="B98" s="216" t="s">
        <v>1152</v>
      </c>
      <c r="C98" s="217" t="s">
        <v>1602</v>
      </c>
      <c r="D98" s="216" t="s">
        <v>1133</v>
      </c>
      <c r="E98" s="218">
        <v>26</v>
      </c>
      <c r="F98" s="350"/>
      <c r="G98" s="218">
        <f t="shared" ref="G98" si="12">F98*E98</f>
        <v>0</v>
      </c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0" t="s">
        <v>182</v>
      </c>
      <c r="T98" s="220" t="s">
        <v>183</v>
      </c>
    </row>
    <row r="99" spans="1:20">
      <c r="A99" s="215"/>
      <c r="B99" s="216"/>
      <c r="C99" s="217"/>
      <c r="D99" s="216"/>
      <c r="E99" s="218"/>
      <c r="F99" s="218"/>
      <c r="G99" s="218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0"/>
      <c r="T99" s="220"/>
    </row>
    <row r="100" spans="1:20">
      <c r="A100" s="215">
        <v>163</v>
      </c>
      <c r="B100" s="216" t="s">
        <v>1122</v>
      </c>
      <c r="C100" s="217" t="s">
        <v>1603</v>
      </c>
      <c r="D100" s="216" t="s">
        <v>1133</v>
      </c>
      <c r="E100" s="218">
        <v>13</v>
      </c>
      <c r="F100" s="350"/>
      <c r="G100" s="218">
        <f t="shared" si="9"/>
        <v>0</v>
      </c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0" t="s">
        <v>182</v>
      </c>
      <c r="T100" s="220" t="s">
        <v>183</v>
      </c>
    </row>
    <row r="101" spans="1:20">
      <c r="A101" s="215">
        <v>164</v>
      </c>
      <c r="B101" s="216" t="s">
        <v>1122</v>
      </c>
      <c r="C101" s="217" t="s">
        <v>1604</v>
      </c>
      <c r="D101" s="216" t="s">
        <v>1133</v>
      </c>
      <c r="E101" s="218">
        <v>25</v>
      </c>
      <c r="F101" s="350"/>
      <c r="G101" s="218">
        <f t="shared" si="9"/>
        <v>0</v>
      </c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0" t="s">
        <v>182</v>
      </c>
      <c r="T101" s="220" t="s">
        <v>183</v>
      </c>
    </row>
    <row r="102" spans="1:20">
      <c r="A102" s="215">
        <v>164</v>
      </c>
      <c r="B102" s="216" t="s">
        <v>1122</v>
      </c>
      <c r="C102" s="217" t="s">
        <v>1605</v>
      </c>
      <c r="D102" s="216" t="s">
        <v>1133</v>
      </c>
      <c r="E102" s="218">
        <v>0.1</v>
      </c>
      <c r="F102" s="350"/>
      <c r="G102" s="218">
        <f t="shared" si="9"/>
        <v>0</v>
      </c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0" t="s">
        <v>182</v>
      </c>
      <c r="T102" s="220" t="s">
        <v>183</v>
      </c>
    </row>
    <row r="103" spans="1:20">
      <c r="A103" s="212"/>
      <c r="B103" s="212" t="s">
        <v>1122</v>
      </c>
      <c r="C103" s="212" t="s">
        <v>1606</v>
      </c>
      <c r="D103" s="212" t="s">
        <v>1122</v>
      </c>
      <c r="E103" s="212"/>
      <c r="F103" s="212"/>
      <c r="G103" s="213">
        <f>ROUND(SUM(G104:Q112),0)</f>
        <v>0</v>
      </c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</row>
    <row r="104" spans="1:20" ht="48">
      <c r="A104" s="215">
        <v>210</v>
      </c>
      <c r="B104" s="216" t="s">
        <v>1153</v>
      </c>
      <c r="C104" s="217" t="s">
        <v>1607</v>
      </c>
      <c r="D104" s="216" t="s">
        <v>443</v>
      </c>
      <c r="E104" s="218">
        <v>1</v>
      </c>
      <c r="F104" s="350"/>
      <c r="G104" s="218">
        <f t="shared" ref="G104:G112" si="13">F104*E104</f>
        <v>0</v>
      </c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0" t="s">
        <v>182</v>
      </c>
      <c r="T104" s="220" t="s">
        <v>183</v>
      </c>
    </row>
    <row r="105" spans="1:20" ht="24">
      <c r="A105" s="215">
        <v>211</v>
      </c>
      <c r="B105" s="216" t="s">
        <v>1154</v>
      </c>
      <c r="C105" s="217" t="s">
        <v>1608</v>
      </c>
      <c r="D105" s="216" t="s">
        <v>443</v>
      </c>
      <c r="E105" s="218">
        <v>1</v>
      </c>
      <c r="F105" s="350"/>
      <c r="G105" s="218">
        <f t="shared" si="13"/>
        <v>0</v>
      </c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0" t="s">
        <v>182</v>
      </c>
      <c r="T105" s="220" t="s">
        <v>183</v>
      </c>
    </row>
    <row r="106" spans="1:20">
      <c r="A106" s="215"/>
      <c r="B106" s="216"/>
      <c r="C106" s="217" t="s">
        <v>1155</v>
      </c>
      <c r="D106" s="216" t="s">
        <v>443</v>
      </c>
      <c r="E106" s="218">
        <v>1</v>
      </c>
      <c r="F106" s="350"/>
      <c r="G106" s="218">
        <f t="shared" si="13"/>
        <v>0</v>
      </c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0" t="s">
        <v>182</v>
      </c>
      <c r="T106" s="220" t="s">
        <v>183</v>
      </c>
    </row>
    <row r="107" spans="1:20">
      <c r="A107" s="215"/>
      <c r="B107" s="216"/>
      <c r="C107" s="217" t="s">
        <v>1156</v>
      </c>
      <c r="D107" s="216" t="s">
        <v>443</v>
      </c>
      <c r="E107" s="218">
        <v>1</v>
      </c>
      <c r="F107" s="350"/>
      <c r="G107" s="218">
        <f t="shared" si="13"/>
        <v>0</v>
      </c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0" t="s">
        <v>182</v>
      </c>
      <c r="T107" s="220" t="s">
        <v>183</v>
      </c>
    </row>
    <row r="108" spans="1:20">
      <c r="A108" s="215">
        <v>212</v>
      </c>
      <c r="B108" s="216" t="s">
        <v>1122</v>
      </c>
      <c r="C108" s="217" t="s">
        <v>1609</v>
      </c>
      <c r="D108" s="216" t="s">
        <v>1133</v>
      </c>
      <c r="E108" s="218">
        <v>8</v>
      </c>
      <c r="F108" s="350"/>
      <c r="G108" s="218">
        <f t="shared" si="13"/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0" t="s">
        <v>182</v>
      </c>
      <c r="T108" s="220" t="s">
        <v>183</v>
      </c>
    </row>
    <row r="109" spans="1:20">
      <c r="A109" s="215"/>
      <c r="B109" s="216"/>
      <c r="C109" s="217" t="s">
        <v>1134</v>
      </c>
      <c r="D109" s="216" t="s">
        <v>1133</v>
      </c>
      <c r="E109" s="218">
        <v>8</v>
      </c>
      <c r="F109" s="350"/>
      <c r="G109" s="218">
        <f t="shared" si="13"/>
        <v>0</v>
      </c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0" t="s">
        <v>182</v>
      </c>
      <c r="T109" s="220" t="s">
        <v>183</v>
      </c>
    </row>
    <row r="110" spans="1:20">
      <c r="A110" s="215">
        <v>213</v>
      </c>
      <c r="B110" s="216" t="s">
        <v>1122</v>
      </c>
      <c r="C110" s="223" t="s">
        <v>1157</v>
      </c>
      <c r="D110" s="216" t="s">
        <v>1127</v>
      </c>
      <c r="E110" s="218">
        <v>1</v>
      </c>
      <c r="F110" s="350"/>
      <c r="G110" s="218">
        <f t="shared" si="13"/>
        <v>0</v>
      </c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0" t="s">
        <v>182</v>
      </c>
      <c r="T110" s="220" t="s">
        <v>183</v>
      </c>
    </row>
    <row r="111" spans="1:20">
      <c r="A111" s="215">
        <v>214</v>
      </c>
      <c r="B111" s="216" t="s">
        <v>1122</v>
      </c>
      <c r="C111" s="223" t="s">
        <v>1158</v>
      </c>
      <c r="D111" s="216" t="s">
        <v>1133</v>
      </c>
      <c r="E111" s="218">
        <v>8</v>
      </c>
      <c r="F111" s="350"/>
      <c r="G111" s="218">
        <f t="shared" si="13"/>
        <v>0</v>
      </c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0" t="s">
        <v>182</v>
      </c>
      <c r="T111" s="220" t="s">
        <v>183</v>
      </c>
    </row>
    <row r="112" spans="1:20">
      <c r="A112" s="215"/>
      <c r="B112" s="216"/>
      <c r="C112" s="223" t="s">
        <v>1159</v>
      </c>
      <c r="D112" s="216" t="s">
        <v>443</v>
      </c>
      <c r="E112" s="218">
        <v>1</v>
      </c>
      <c r="F112" s="350"/>
      <c r="G112" s="218">
        <f t="shared" si="13"/>
        <v>0</v>
      </c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0" t="s">
        <v>182</v>
      </c>
      <c r="T112" s="220" t="s">
        <v>183</v>
      </c>
    </row>
    <row r="113" spans="1:20">
      <c r="A113" s="222"/>
      <c r="B113" s="216" t="s">
        <v>1122</v>
      </c>
      <c r="C113" s="217" t="s">
        <v>1122</v>
      </c>
      <c r="D113" s="216" t="s">
        <v>1122</v>
      </c>
      <c r="E113" s="230"/>
      <c r="F113" s="230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0"/>
      <c r="T113" s="220"/>
    </row>
    <row r="114" spans="1:20">
      <c r="A114" s="212"/>
      <c r="B114" s="212" t="s">
        <v>1122</v>
      </c>
      <c r="C114" s="212" t="s">
        <v>1124</v>
      </c>
      <c r="D114" s="212" t="s">
        <v>1122</v>
      </c>
      <c r="E114" s="212"/>
      <c r="F114" s="212"/>
      <c r="G114" s="213">
        <f>ROUND(SUM(G115:G115),0)</f>
        <v>0</v>
      </c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</row>
    <row r="115" spans="1:20">
      <c r="A115" s="215">
        <v>219</v>
      </c>
      <c r="B115" s="216" t="s">
        <v>1122</v>
      </c>
      <c r="C115" s="217" t="s">
        <v>1160</v>
      </c>
      <c r="D115" s="216" t="s">
        <v>1127</v>
      </c>
      <c r="E115" s="218">
        <v>1</v>
      </c>
      <c r="F115" s="350"/>
      <c r="G115" s="218">
        <f t="shared" ref="G115" si="14">F115*E115</f>
        <v>0</v>
      </c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0" t="s">
        <v>182</v>
      </c>
      <c r="T115" s="220" t="s">
        <v>183</v>
      </c>
    </row>
    <row r="116" spans="1:20">
      <c r="A116" s="222"/>
      <c r="B116" s="216" t="s">
        <v>1122</v>
      </c>
      <c r="C116" s="217" t="s">
        <v>1122</v>
      </c>
      <c r="D116" s="216" t="s">
        <v>1122</v>
      </c>
      <c r="E116" s="218"/>
      <c r="F116" s="218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0"/>
      <c r="T116" s="220"/>
    </row>
    <row r="117" spans="1:20">
      <c r="A117" s="212"/>
      <c r="B117" s="212" t="s">
        <v>1122</v>
      </c>
      <c r="C117" s="212" t="s">
        <v>1121</v>
      </c>
      <c r="D117" s="212" t="s">
        <v>1122</v>
      </c>
      <c r="E117" s="212"/>
      <c r="F117" s="212"/>
      <c r="G117" s="213">
        <f>ROUND(SUM(G118:G119),0)</f>
        <v>0</v>
      </c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</row>
    <row r="118" spans="1:20">
      <c r="A118" s="215">
        <v>220</v>
      </c>
      <c r="B118" s="216" t="s">
        <v>1122</v>
      </c>
      <c r="C118" s="217" t="s">
        <v>1610</v>
      </c>
      <c r="D118" s="216" t="s">
        <v>164</v>
      </c>
      <c r="E118" s="218">
        <v>5</v>
      </c>
      <c r="F118" s="350"/>
      <c r="G118" s="218">
        <f t="shared" ref="G118:G119" si="15">F118*E118</f>
        <v>0</v>
      </c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0" t="s">
        <v>182</v>
      </c>
      <c r="T118" s="220" t="s">
        <v>183</v>
      </c>
    </row>
    <row r="119" spans="1:20">
      <c r="A119" s="215">
        <v>222</v>
      </c>
      <c r="B119" s="216" t="s">
        <v>1122</v>
      </c>
      <c r="C119" s="217" t="s">
        <v>1611</v>
      </c>
      <c r="D119" s="216" t="s">
        <v>1161</v>
      </c>
      <c r="E119" s="218">
        <v>16</v>
      </c>
      <c r="F119" s="350"/>
      <c r="G119" s="218">
        <f t="shared" si="15"/>
        <v>0</v>
      </c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0" t="s">
        <v>182</v>
      </c>
      <c r="T119" s="220" t="s">
        <v>183</v>
      </c>
    </row>
    <row r="120" spans="1:20">
      <c r="A120" s="212"/>
      <c r="B120" s="212" t="s">
        <v>1122</v>
      </c>
      <c r="C120" s="212" t="s">
        <v>1125</v>
      </c>
      <c r="D120" s="212" t="s">
        <v>1122</v>
      </c>
      <c r="E120" s="212"/>
      <c r="F120" s="212"/>
      <c r="G120" s="213">
        <f>ROUND(SUM(G121),0)</f>
        <v>0</v>
      </c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</row>
    <row r="121" spans="1:20" ht="24">
      <c r="A121" s="215">
        <v>223</v>
      </c>
      <c r="B121" s="216" t="s">
        <v>1122</v>
      </c>
      <c r="C121" s="217" t="s">
        <v>1612</v>
      </c>
      <c r="D121" s="216" t="s">
        <v>434</v>
      </c>
      <c r="E121" s="218">
        <v>1</v>
      </c>
      <c r="F121" s="350"/>
      <c r="G121" s="218">
        <f t="shared" ref="G121" si="16">F121*E121</f>
        <v>0</v>
      </c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0" t="s">
        <v>182</v>
      </c>
      <c r="T121" s="220" t="s">
        <v>183</v>
      </c>
    </row>
    <row r="122" spans="1:20">
      <c r="A122" s="212"/>
      <c r="B122" s="212" t="s">
        <v>1122</v>
      </c>
      <c r="C122" s="212" t="s">
        <v>801</v>
      </c>
      <c r="D122" s="212" t="s">
        <v>1122</v>
      </c>
      <c r="E122" s="212"/>
      <c r="F122" s="212"/>
      <c r="G122" s="213">
        <f>ROUND(SUM(G123:G130),0)</f>
        <v>0</v>
      </c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</row>
    <row r="123" spans="1:20" ht="24">
      <c r="A123" s="215">
        <v>224</v>
      </c>
      <c r="B123" s="216" t="s">
        <v>1122</v>
      </c>
      <c r="C123" s="217" t="s">
        <v>1613</v>
      </c>
      <c r="D123" s="216" t="s">
        <v>1162</v>
      </c>
      <c r="E123" s="218">
        <v>8</v>
      </c>
      <c r="F123" s="350"/>
      <c r="G123" s="218">
        <f t="shared" ref="G123:G130" si="17">F123*E123</f>
        <v>0</v>
      </c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0" t="s">
        <v>182</v>
      </c>
      <c r="T123" s="220" t="s">
        <v>183</v>
      </c>
    </row>
    <row r="124" spans="1:20">
      <c r="A124" s="215">
        <v>225</v>
      </c>
      <c r="B124" s="216" t="s">
        <v>1122</v>
      </c>
      <c r="C124" s="217" t="s">
        <v>1163</v>
      </c>
      <c r="D124" s="216" t="s">
        <v>443</v>
      </c>
      <c r="E124" s="218">
        <v>20</v>
      </c>
      <c r="F124" s="350"/>
      <c r="G124" s="218">
        <f t="shared" si="17"/>
        <v>0</v>
      </c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0" t="s">
        <v>182</v>
      </c>
      <c r="T124" s="220" t="s">
        <v>183</v>
      </c>
    </row>
    <row r="125" spans="1:20">
      <c r="A125" s="215">
        <v>226</v>
      </c>
      <c r="B125" s="216" t="s">
        <v>1122</v>
      </c>
      <c r="C125" s="217" t="s">
        <v>1164</v>
      </c>
      <c r="D125" s="216" t="s">
        <v>1133</v>
      </c>
      <c r="E125" s="218">
        <v>3</v>
      </c>
      <c r="F125" s="350"/>
      <c r="G125" s="218">
        <f t="shared" si="17"/>
        <v>0</v>
      </c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0" t="s">
        <v>182</v>
      </c>
      <c r="T125" s="220" t="s">
        <v>183</v>
      </c>
    </row>
    <row r="126" spans="1:20">
      <c r="A126" s="215">
        <v>227</v>
      </c>
      <c r="B126" s="216" t="s">
        <v>1122</v>
      </c>
      <c r="C126" s="217" t="s">
        <v>1165</v>
      </c>
      <c r="D126" s="216" t="s">
        <v>917</v>
      </c>
      <c r="E126" s="218">
        <v>2</v>
      </c>
      <c r="F126" s="350"/>
      <c r="G126" s="218">
        <f t="shared" si="17"/>
        <v>0</v>
      </c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0" t="s">
        <v>182</v>
      </c>
      <c r="T126" s="220" t="s">
        <v>183</v>
      </c>
    </row>
    <row r="127" spans="1:20">
      <c r="A127" s="215">
        <v>228</v>
      </c>
      <c r="B127" s="216" t="s">
        <v>1122</v>
      </c>
      <c r="C127" s="217" t="s">
        <v>1166</v>
      </c>
      <c r="D127" s="216" t="s">
        <v>1167</v>
      </c>
      <c r="E127" s="218">
        <v>1</v>
      </c>
      <c r="F127" s="350"/>
      <c r="G127" s="218">
        <f t="shared" si="17"/>
        <v>0</v>
      </c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0" t="s">
        <v>182</v>
      </c>
      <c r="T127" s="220" t="s">
        <v>183</v>
      </c>
    </row>
    <row r="128" spans="1:20">
      <c r="A128" s="215">
        <v>229</v>
      </c>
      <c r="B128" s="216" t="s">
        <v>1122</v>
      </c>
      <c r="C128" s="217" t="s">
        <v>1168</v>
      </c>
      <c r="D128" s="216" t="s">
        <v>164</v>
      </c>
      <c r="E128" s="218">
        <v>2</v>
      </c>
      <c r="F128" s="350"/>
      <c r="G128" s="218">
        <f t="shared" si="17"/>
        <v>0</v>
      </c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0" t="s">
        <v>182</v>
      </c>
      <c r="T128" s="220" t="s">
        <v>183</v>
      </c>
    </row>
    <row r="129" spans="1:20">
      <c r="A129" s="215">
        <v>230</v>
      </c>
      <c r="B129" s="216" t="s">
        <v>1122</v>
      </c>
      <c r="C129" s="217" t="s">
        <v>1169</v>
      </c>
      <c r="D129" s="216" t="s">
        <v>1161</v>
      </c>
      <c r="E129" s="218">
        <v>48</v>
      </c>
      <c r="F129" s="350"/>
      <c r="G129" s="218">
        <f t="shared" si="17"/>
        <v>0</v>
      </c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0" t="s">
        <v>182</v>
      </c>
      <c r="T129" s="220" t="s">
        <v>183</v>
      </c>
    </row>
    <row r="130" spans="1:20">
      <c r="A130" s="215">
        <v>231</v>
      </c>
      <c r="B130" s="216" t="s">
        <v>1122</v>
      </c>
      <c r="C130" s="217" t="s">
        <v>1170</v>
      </c>
      <c r="D130" s="216" t="s">
        <v>443</v>
      </c>
      <c r="E130" s="218">
        <v>1</v>
      </c>
      <c r="F130" s="350"/>
      <c r="G130" s="218">
        <f t="shared" si="17"/>
        <v>0</v>
      </c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0" t="s">
        <v>182</v>
      </c>
      <c r="T130" s="220" t="s">
        <v>183</v>
      </c>
    </row>
    <row r="131" spans="1:20">
      <c r="B131" s="4"/>
      <c r="C131" s="4"/>
      <c r="D131" s="6"/>
      <c r="E131" s="105"/>
      <c r="F131" s="106"/>
    </row>
    <row r="132" spans="1:20">
      <c r="A132" s="214"/>
      <c r="B132" s="214" t="s">
        <v>1122</v>
      </c>
      <c r="C132" s="228" t="s">
        <v>25</v>
      </c>
      <c r="D132" s="214" t="s">
        <v>1122</v>
      </c>
      <c r="E132" s="221"/>
      <c r="F132" s="221"/>
      <c r="G132" s="221">
        <f>G122+G120+G117+G114+G103+G74+G57+G8</f>
        <v>0</v>
      </c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</row>
    <row r="133" spans="1:20">
      <c r="D133" s="10"/>
    </row>
    <row r="134" spans="1:20">
      <c r="D134" s="10"/>
    </row>
    <row r="135" spans="1:20">
      <c r="C135" s="118"/>
      <c r="D135" s="10"/>
    </row>
    <row r="136" spans="1:20">
      <c r="D136" s="10"/>
    </row>
    <row r="137" spans="1:20">
      <c r="D137" s="10"/>
    </row>
    <row r="138" spans="1:20">
      <c r="D138" s="10"/>
    </row>
    <row r="139" spans="1:20">
      <c r="D139" s="10"/>
    </row>
    <row r="140" spans="1:20">
      <c r="D140" s="10"/>
    </row>
    <row r="141" spans="1:20">
      <c r="D141" s="10"/>
    </row>
    <row r="142" spans="1:20">
      <c r="D142" s="10"/>
    </row>
    <row r="143" spans="1:20">
      <c r="D143" s="10"/>
    </row>
    <row r="144" spans="1:2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  <row r="5026" spans="4:4">
      <c r="D5026" s="10"/>
    </row>
    <row r="5027" spans="4:4">
      <c r="D5027" s="10"/>
    </row>
    <row r="5028" spans="4:4">
      <c r="D5028" s="10"/>
    </row>
    <row r="5029" spans="4:4">
      <c r="D5029" s="10"/>
    </row>
    <row r="5030" spans="4:4">
      <c r="D5030" s="10"/>
    </row>
    <row r="5031" spans="4:4">
      <c r="D5031" s="10"/>
    </row>
    <row r="5032" spans="4:4">
      <c r="D5032" s="10"/>
    </row>
    <row r="5033" spans="4:4">
      <c r="D5033" s="10"/>
    </row>
    <row r="5034" spans="4:4">
      <c r="D5034" s="10"/>
    </row>
    <row r="5035" spans="4:4">
      <c r="D5035" s="10"/>
    </row>
    <row r="5036" spans="4:4">
      <c r="D5036" s="10"/>
    </row>
    <row r="5037" spans="4:4">
      <c r="D5037" s="10"/>
    </row>
    <row r="5038" spans="4:4">
      <c r="D5038" s="10"/>
    </row>
    <row r="5039" spans="4:4">
      <c r="D5039" s="10"/>
    </row>
    <row r="5040" spans="4:4">
      <c r="D5040" s="10"/>
    </row>
    <row r="5041" spans="4:4">
      <c r="D5041" s="10"/>
    </row>
    <row r="5042" spans="4:4">
      <c r="D5042" s="10"/>
    </row>
    <row r="5043" spans="4:4">
      <c r="D5043" s="10"/>
    </row>
    <row r="5044" spans="4:4">
      <c r="D5044" s="10"/>
    </row>
    <row r="5045" spans="4:4">
      <c r="D5045" s="10"/>
    </row>
    <row r="5046" spans="4:4">
      <c r="D5046" s="10"/>
    </row>
    <row r="5047" spans="4:4">
      <c r="D5047" s="10"/>
    </row>
    <row r="5048" spans="4:4">
      <c r="D5048" s="10"/>
    </row>
    <row r="5049" spans="4:4">
      <c r="D5049" s="10"/>
    </row>
    <row r="5050" spans="4:4">
      <c r="D5050" s="10"/>
    </row>
    <row r="5051" spans="4:4">
      <c r="D5051" s="10"/>
    </row>
    <row r="5052" spans="4:4">
      <c r="D5052" s="10"/>
    </row>
    <row r="5053" spans="4:4">
      <c r="D5053" s="10"/>
    </row>
    <row r="5054" spans="4:4">
      <c r="D5054" s="10"/>
    </row>
    <row r="5055" spans="4:4">
      <c r="D5055" s="10"/>
    </row>
    <row r="5056" spans="4:4">
      <c r="D5056" s="10"/>
    </row>
    <row r="5057" spans="4:4">
      <c r="D5057" s="10"/>
    </row>
    <row r="5058" spans="4:4">
      <c r="D5058" s="10"/>
    </row>
    <row r="5059" spans="4:4">
      <c r="D5059" s="10"/>
    </row>
    <row r="5060" spans="4:4">
      <c r="D5060" s="10"/>
    </row>
    <row r="5061" spans="4:4">
      <c r="D5061" s="10"/>
    </row>
    <row r="5062" spans="4:4">
      <c r="D5062" s="10"/>
    </row>
    <row r="5063" spans="4:4">
      <c r="D5063" s="10"/>
    </row>
    <row r="5064" spans="4:4">
      <c r="D5064" s="10"/>
    </row>
    <row r="5065" spans="4:4">
      <c r="D5065" s="10"/>
    </row>
    <row r="5066" spans="4:4">
      <c r="D5066" s="10"/>
    </row>
    <row r="5067" spans="4:4">
      <c r="D5067" s="10"/>
    </row>
    <row r="5068" spans="4:4">
      <c r="D5068" s="10"/>
    </row>
    <row r="5069" spans="4:4">
      <c r="D5069" s="10"/>
    </row>
    <row r="5070" spans="4:4">
      <c r="D5070" s="10"/>
    </row>
    <row r="5071" spans="4:4">
      <c r="D5071" s="10"/>
    </row>
    <row r="5072" spans="4:4">
      <c r="D5072" s="10"/>
    </row>
    <row r="5073" spans="4:4">
      <c r="D5073" s="10"/>
    </row>
    <row r="5074" spans="4:4">
      <c r="D5074" s="10"/>
    </row>
    <row r="5075" spans="4:4">
      <c r="D5075" s="10"/>
    </row>
    <row r="5076" spans="4:4">
      <c r="D5076" s="10"/>
    </row>
    <row r="5077" spans="4:4">
      <c r="D5077" s="10"/>
    </row>
    <row r="5078" spans="4:4">
      <c r="D5078" s="10"/>
    </row>
    <row r="5079" spans="4:4">
      <c r="D5079" s="10"/>
    </row>
    <row r="5080" spans="4:4">
      <c r="D5080" s="10"/>
    </row>
    <row r="5081" spans="4:4">
      <c r="D5081" s="10"/>
    </row>
    <row r="5082" spans="4:4">
      <c r="D5082" s="10"/>
    </row>
    <row r="5083" spans="4:4">
      <c r="D5083" s="10"/>
    </row>
    <row r="5084" spans="4:4">
      <c r="D5084" s="10"/>
    </row>
    <row r="5085" spans="4:4">
      <c r="D5085" s="10"/>
    </row>
    <row r="5086" spans="4:4">
      <c r="D5086" s="10"/>
    </row>
    <row r="5087" spans="4:4">
      <c r="D5087" s="10"/>
    </row>
    <row r="5088" spans="4:4">
      <c r="D5088" s="10"/>
    </row>
    <row r="5089" spans="4:4">
      <c r="D5089" s="10"/>
    </row>
    <row r="5090" spans="4:4">
      <c r="D5090" s="10"/>
    </row>
    <row r="5091" spans="4:4">
      <c r="D5091" s="10"/>
    </row>
    <row r="5092" spans="4:4">
      <c r="D5092" s="10"/>
    </row>
    <row r="5093" spans="4:4">
      <c r="D5093" s="10"/>
    </row>
    <row r="5094" spans="4:4">
      <c r="D5094" s="10"/>
    </row>
    <row r="5095" spans="4:4">
      <c r="D5095" s="10"/>
    </row>
    <row r="5096" spans="4:4">
      <c r="D5096" s="10"/>
    </row>
    <row r="5097" spans="4:4">
      <c r="D5097" s="10"/>
    </row>
    <row r="5098" spans="4:4">
      <c r="D5098" s="10"/>
    </row>
    <row r="5099" spans="4:4">
      <c r="D5099" s="10"/>
    </row>
  </sheetData>
  <sheetProtection algorithmName="SHA-512" hashValue="68KIQKGdCA8cHnenDmdfddJJPjSpX6LJsBhnxvGx6Rdtr/x0ywuYJ8Tyan6gDajL208+ZEO6Ry8+cxCa1DAPMQ==" saltValue="g8/4a6p66Mgpv0voxuxTsw==" spinCount="100000" sheet="1" objects="1" scenarios="1"/>
  <protectedRanges>
    <protectedRange sqref="F10:F130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4CFF-BC24-4134-93A9-823C766994FB}">
  <sheetPr>
    <outlinePr summaryBelow="0"/>
  </sheetPr>
  <dimension ref="A1:BH5003"/>
  <sheetViews>
    <sheetView workbookViewId="0">
      <pane ySplit="7" topLeftCell="A389" activePane="bottomLeft" state="frozen"/>
      <selection pane="bottomLeft" activeCell="E316" sqref="E316"/>
    </sheetView>
  </sheetViews>
  <sheetFormatPr defaultRowHeight="12.75" outlineLevelRow="3"/>
  <cols>
    <col min="1" max="1" width="3.42578125" customWidth="1"/>
    <col min="2" max="2" width="12.5703125" style="86" customWidth="1"/>
    <col min="3" max="3" width="63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8" t="s">
        <v>1547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318" t="s">
        <v>7</v>
      </c>
      <c r="B2" s="145" t="s">
        <v>1171</v>
      </c>
      <c r="C2" s="509" t="s">
        <v>1172</v>
      </c>
      <c r="D2" s="510"/>
      <c r="E2" s="510"/>
      <c r="F2" s="510"/>
      <c r="G2" s="511"/>
      <c r="AG2" t="s">
        <v>100</v>
      </c>
    </row>
    <row r="3" spans="1:60" ht="24.95" customHeight="1">
      <c r="A3" s="318" t="s">
        <v>8</v>
      </c>
      <c r="B3" s="145" t="s">
        <v>1173</v>
      </c>
      <c r="C3" s="509" t="s">
        <v>1174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319" t="s">
        <v>9</v>
      </c>
      <c r="B4" s="147" t="s">
        <v>1175</v>
      </c>
      <c r="C4" s="512" t="s">
        <v>1176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320" t="s">
        <v>103</v>
      </c>
      <c r="B6" s="321" t="s">
        <v>104</v>
      </c>
      <c r="C6" s="321" t="s">
        <v>105</v>
      </c>
      <c r="D6" s="322" t="s">
        <v>106</v>
      </c>
      <c r="E6" s="320" t="s">
        <v>107</v>
      </c>
      <c r="F6" s="323" t="s">
        <v>108</v>
      </c>
      <c r="G6" s="320" t="s">
        <v>25</v>
      </c>
      <c r="H6" s="324" t="s">
        <v>26</v>
      </c>
      <c r="I6" s="324" t="s">
        <v>109</v>
      </c>
      <c r="J6" s="324" t="s">
        <v>27</v>
      </c>
      <c r="K6" s="324" t="s">
        <v>110</v>
      </c>
      <c r="L6" s="324" t="s">
        <v>111</v>
      </c>
      <c r="M6" s="324" t="s">
        <v>112</v>
      </c>
      <c r="N6" s="324" t="s">
        <v>113</v>
      </c>
      <c r="O6" s="324" t="s">
        <v>114</v>
      </c>
      <c r="P6" s="324" t="s">
        <v>115</v>
      </c>
      <c r="Q6" s="324" t="s">
        <v>116</v>
      </c>
      <c r="R6" s="324" t="s">
        <v>117</v>
      </c>
      <c r="S6" s="324" t="s">
        <v>118</v>
      </c>
      <c r="T6" s="324" t="s">
        <v>119</v>
      </c>
      <c r="U6" s="324" t="s">
        <v>120</v>
      </c>
      <c r="V6" s="324" t="s">
        <v>121</v>
      </c>
      <c r="W6" s="324" t="s">
        <v>122</v>
      </c>
      <c r="X6" s="324" t="s">
        <v>123</v>
      </c>
      <c r="Y6" s="32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1177</v>
      </c>
      <c r="C8" s="155" t="s">
        <v>1178</v>
      </c>
      <c r="D8" s="156"/>
      <c r="E8" s="157"/>
      <c r="F8" s="158"/>
      <c r="G8" s="158">
        <f>SUMIF(AG9:AG83,"&lt;&gt;NOR",G9:G83)</f>
        <v>0</v>
      </c>
      <c r="H8" s="158"/>
      <c r="I8" s="158">
        <f>SUM(I9:I83)</f>
        <v>0</v>
      </c>
      <c r="J8" s="158"/>
      <c r="K8" s="158">
        <f>SUM(K9:K83)</f>
        <v>0</v>
      </c>
      <c r="L8" s="158"/>
      <c r="M8" s="158">
        <f>SUM(M9:M83)</f>
        <v>0</v>
      </c>
      <c r="N8" s="157"/>
      <c r="O8" s="157">
        <f>SUM(O9:O83)</f>
        <v>3.5599999999999996</v>
      </c>
      <c r="P8" s="157"/>
      <c r="Q8" s="157">
        <f>SUM(Q9:Q83)</f>
        <v>0</v>
      </c>
      <c r="R8" s="158"/>
      <c r="S8" s="158"/>
      <c r="T8" s="159"/>
      <c r="U8" s="114"/>
      <c r="V8" s="114">
        <f>SUM(V9:V83)</f>
        <v>1574.83</v>
      </c>
      <c r="W8" s="114"/>
      <c r="X8" s="114"/>
      <c r="Y8" s="114"/>
      <c r="AG8" t="s">
        <v>126</v>
      </c>
    </row>
    <row r="9" spans="1:60" outlineLevel="1">
      <c r="A9" s="325">
        <v>1</v>
      </c>
      <c r="B9" s="326" t="s">
        <v>1201</v>
      </c>
      <c r="C9" s="327" t="s">
        <v>2045</v>
      </c>
      <c r="D9" s="328" t="s">
        <v>155</v>
      </c>
      <c r="E9" s="329">
        <v>6400</v>
      </c>
      <c r="F9" s="330"/>
      <c r="G9" s="331">
        <f>ROUND(E9*F9,2)</f>
        <v>0</v>
      </c>
      <c r="H9" s="330"/>
      <c r="I9" s="331">
        <f>ROUND(E9*H9,2)</f>
        <v>0</v>
      </c>
      <c r="J9" s="330"/>
      <c r="K9" s="331">
        <f>ROUND(E9*J9,2)</f>
        <v>0</v>
      </c>
      <c r="L9" s="331">
        <v>21</v>
      </c>
      <c r="M9" s="331">
        <f>G9*(1+L9/100)</f>
        <v>0</v>
      </c>
      <c r="N9" s="329">
        <v>1.6000000000000001E-4</v>
      </c>
      <c r="O9" s="329">
        <f>ROUND(E9*N9,2)</f>
        <v>1.02</v>
      </c>
      <c r="P9" s="329">
        <v>0</v>
      </c>
      <c r="Q9" s="329">
        <f>ROUND(E9*P9,2)</f>
        <v>0</v>
      </c>
      <c r="R9" s="331" t="s">
        <v>2046</v>
      </c>
      <c r="S9" s="331" t="s">
        <v>130</v>
      </c>
      <c r="T9" s="332" t="s">
        <v>131</v>
      </c>
      <c r="U9" s="110">
        <v>0.1</v>
      </c>
      <c r="V9" s="110">
        <f>ROUND(E9*U9,2)</f>
        <v>640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2">
      <c r="A10" s="107"/>
      <c r="B10" s="108"/>
      <c r="C10" s="526" t="s">
        <v>1614</v>
      </c>
      <c r="D10" s="527"/>
      <c r="E10" s="527"/>
      <c r="F10" s="527"/>
      <c r="G10" s="527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3">
      <c r="A11" s="107"/>
      <c r="B11" s="108"/>
      <c r="C11" s="528" t="s">
        <v>1615</v>
      </c>
      <c r="D11" s="529"/>
      <c r="E11" s="529"/>
      <c r="F11" s="529"/>
      <c r="G11" s="529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166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outlineLevel="3">
      <c r="A12" s="107"/>
      <c r="B12" s="108"/>
      <c r="C12" s="528" t="s">
        <v>1616</v>
      </c>
      <c r="D12" s="529"/>
      <c r="E12" s="529"/>
      <c r="F12" s="529"/>
      <c r="G12" s="529"/>
      <c r="H12" s="110"/>
      <c r="I12" s="110"/>
      <c r="J12" s="110"/>
      <c r="K12" s="110"/>
      <c r="L12" s="110"/>
      <c r="M12" s="110"/>
      <c r="N12" s="109"/>
      <c r="O12" s="109"/>
      <c r="P12" s="109"/>
      <c r="Q12" s="109"/>
      <c r="R12" s="110"/>
      <c r="S12" s="110"/>
      <c r="T12" s="110"/>
      <c r="U12" s="110"/>
      <c r="V12" s="110"/>
      <c r="W12" s="110"/>
      <c r="X12" s="110"/>
      <c r="Y12" s="110"/>
      <c r="Z12" s="104"/>
      <c r="AA12" s="104"/>
      <c r="AB12" s="104"/>
      <c r="AC12" s="104"/>
      <c r="AD12" s="104"/>
      <c r="AE12" s="104"/>
      <c r="AF12" s="104"/>
      <c r="AG12" s="104" t="s">
        <v>166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325">
        <v>2</v>
      </c>
      <c r="B13" s="326" t="s">
        <v>1202</v>
      </c>
      <c r="C13" s="327" t="s">
        <v>2047</v>
      </c>
      <c r="D13" s="328" t="s">
        <v>155</v>
      </c>
      <c r="E13" s="329">
        <v>4450</v>
      </c>
      <c r="F13" s="330"/>
      <c r="G13" s="331">
        <f>ROUND(E13*F13,2)</f>
        <v>0</v>
      </c>
      <c r="H13" s="330"/>
      <c r="I13" s="331">
        <f>ROUND(E13*H13,2)</f>
        <v>0</v>
      </c>
      <c r="J13" s="330"/>
      <c r="K13" s="331">
        <f>ROUND(E13*J13,2)</f>
        <v>0</v>
      </c>
      <c r="L13" s="331">
        <v>21</v>
      </c>
      <c r="M13" s="331">
        <f>G13*(1+L13/100)</f>
        <v>0</v>
      </c>
      <c r="N13" s="329">
        <v>2.3000000000000001E-4</v>
      </c>
      <c r="O13" s="329">
        <f>ROUND(E13*N13,2)</f>
        <v>1.02</v>
      </c>
      <c r="P13" s="329">
        <v>0</v>
      </c>
      <c r="Q13" s="329">
        <f>ROUND(E13*P13,2)</f>
        <v>0</v>
      </c>
      <c r="R13" s="331" t="s">
        <v>2046</v>
      </c>
      <c r="S13" s="331" t="s">
        <v>130</v>
      </c>
      <c r="T13" s="332" t="s">
        <v>131</v>
      </c>
      <c r="U13" s="110">
        <v>0.1</v>
      </c>
      <c r="V13" s="110">
        <f>ROUND(E13*U13,2)</f>
        <v>445</v>
      </c>
      <c r="W13" s="110"/>
      <c r="X13" s="110" t="s">
        <v>132</v>
      </c>
      <c r="Y13" s="110" t="s">
        <v>133</v>
      </c>
      <c r="Z13" s="104"/>
      <c r="AA13" s="104"/>
      <c r="AB13" s="104"/>
      <c r="AC13" s="104"/>
      <c r="AD13" s="104"/>
      <c r="AE13" s="104"/>
      <c r="AF13" s="104"/>
      <c r="AG13" s="104" t="s">
        <v>134</v>
      </c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 outlineLevel="2">
      <c r="A14" s="107"/>
      <c r="B14" s="108"/>
      <c r="C14" s="526" t="s">
        <v>1617</v>
      </c>
      <c r="D14" s="527"/>
      <c r="E14" s="527"/>
      <c r="F14" s="527"/>
      <c r="G14" s="527"/>
      <c r="H14" s="110"/>
      <c r="I14" s="110"/>
      <c r="J14" s="110"/>
      <c r="K14" s="110"/>
      <c r="L14" s="110"/>
      <c r="M14" s="110"/>
      <c r="N14" s="109"/>
      <c r="O14" s="109"/>
      <c r="P14" s="109"/>
      <c r="Q14" s="109"/>
      <c r="R14" s="110"/>
      <c r="S14" s="110"/>
      <c r="T14" s="110"/>
      <c r="U14" s="110"/>
      <c r="V14" s="110"/>
      <c r="W14" s="110"/>
      <c r="X14" s="110"/>
      <c r="Y14" s="110"/>
      <c r="Z14" s="104"/>
      <c r="AA14" s="104"/>
      <c r="AB14" s="104"/>
      <c r="AC14" s="104"/>
      <c r="AD14" s="104"/>
      <c r="AE14" s="104"/>
      <c r="AF14" s="104"/>
      <c r="AG14" s="104" t="s">
        <v>166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3">
      <c r="A15" s="107"/>
      <c r="B15" s="108"/>
      <c r="C15" s="528" t="s">
        <v>1618</v>
      </c>
      <c r="D15" s="529"/>
      <c r="E15" s="529"/>
      <c r="F15" s="529"/>
      <c r="G15" s="529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outlineLevel="1">
      <c r="A16" s="325">
        <v>3</v>
      </c>
      <c r="B16" s="326" t="s">
        <v>1203</v>
      </c>
      <c r="C16" s="327" t="s">
        <v>2048</v>
      </c>
      <c r="D16" s="328" t="s">
        <v>155</v>
      </c>
      <c r="E16" s="329">
        <v>850</v>
      </c>
      <c r="F16" s="330"/>
      <c r="G16" s="331">
        <f>ROUND(E16*F16,2)</f>
        <v>0</v>
      </c>
      <c r="H16" s="330"/>
      <c r="I16" s="331">
        <f>ROUND(E16*H16,2)</f>
        <v>0</v>
      </c>
      <c r="J16" s="330"/>
      <c r="K16" s="331">
        <f>ROUND(E16*J16,2)</f>
        <v>0</v>
      </c>
      <c r="L16" s="331">
        <v>21</v>
      </c>
      <c r="M16" s="331">
        <f>G16*(1+L16/100)</f>
        <v>0</v>
      </c>
      <c r="N16" s="329">
        <v>3.2000000000000003E-4</v>
      </c>
      <c r="O16" s="329">
        <f>ROUND(E16*N16,2)</f>
        <v>0.27</v>
      </c>
      <c r="P16" s="329">
        <v>0</v>
      </c>
      <c r="Q16" s="329">
        <f>ROUND(E16*P16,2)</f>
        <v>0</v>
      </c>
      <c r="R16" s="331" t="s">
        <v>2046</v>
      </c>
      <c r="S16" s="331" t="s">
        <v>130</v>
      </c>
      <c r="T16" s="332" t="s">
        <v>131</v>
      </c>
      <c r="U16" s="110">
        <v>0.1</v>
      </c>
      <c r="V16" s="110">
        <f>ROUND(E16*U16,2)</f>
        <v>85</v>
      </c>
      <c r="W16" s="110"/>
      <c r="X16" s="110" t="s">
        <v>132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134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2">
      <c r="A17" s="107"/>
      <c r="B17" s="108"/>
      <c r="C17" s="526" t="s">
        <v>1619</v>
      </c>
      <c r="D17" s="527"/>
      <c r="E17" s="527"/>
      <c r="F17" s="527"/>
      <c r="G17" s="527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outlineLevel="3">
      <c r="A18" s="107"/>
      <c r="B18" s="108"/>
      <c r="C18" s="528" t="s">
        <v>1620</v>
      </c>
      <c r="D18" s="529"/>
      <c r="E18" s="529"/>
      <c r="F18" s="529"/>
      <c r="G18" s="529"/>
      <c r="H18" s="110"/>
      <c r="I18" s="110"/>
      <c r="J18" s="110"/>
      <c r="K18" s="110"/>
      <c r="L18" s="110"/>
      <c r="M18" s="110"/>
      <c r="N18" s="109"/>
      <c r="O18" s="109"/>
      <c r="P18" s="109"/>
      <c r="Q18" s="109"/>
      <c r="R18" s="110"/>
      <c r="S18" s="110"/>
      <c r="T18" s="110"/>
      <c r="U18" s="110"/>
      <c r="V18" s="110"/>
      <c r="W18" s="110"/>
      <c r="X18" s="110"/>
      <c r="Y18" s="110"/>
      <c r="Z18" s="104"/>
      <c r="AA18" s="104"/>
      <c r="AB18" s="104"/>
      <c r="AC18" s="104"/>
      <c r="AD18" s="104"/>
      <c r="AE18" s="104"/>
      <c r="AF18" s="104"/>
      <c r="AG18" s="104" t="s">
        <v>166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325">
        <v>4</v>
      </c>
      <c r="B19" s="326" t="s">
        <v>1204</v>
      </c>
      <c r="C19" s="327" t="s">
        <v>2049</v>
      </c>
      <c r="D19" s="328" t="s">
        <v>155</v>
      </c>
      <c r="E19" s="329">
        <v>110</v>
      </c>
      <c r="F19" s="330"/>
      <c r="G19" s="331">
        <f>ROUND(E19*F19,2)</f>
        <v>0</v>
      </c>
      <c r="H19" s="330"/>
      <c r="I19" s="331">
        <f>ROUND(E19*H19,2)</f>
        <v>0</v>
      </c>
      <c r="J19" s="330"/>
      <c r="K19" s="331">
        <f>ROUND(E19*J19,2)</f>
        <v>0</v>
      </c>
      <c r="L19" s="331">
        <v>21</v>
      </c>
      <c r="M19" s="331">
        <f>G19*(1+L19/100)</f>
        <v>0</v>
      </c>
      <c r="N19" s="329">
        <v>2.9999999999999997E-4</v>
      </c>
      <c r="O19" s="329">
        <f>ROUND(E19*N19,2)</f>
        <v>0.03</v>
      </c>
      <c r="P19" s="329">
        <v>0</v>
      </c>
      <c r="Q19" s="329">
        <f>ROUND(E19*P19,2)</f>
        <v>0</v>
      </c>
      <c r="R19" s="331" t="s">
        <v>2046</v>
      </c>
      <c r="S19" s="331" t="s">
        <v>130</v>
      </c>
      <c r="T19" s="332" t="s">
        <v>131</v>
      </c>
      <c r="U19" s="110">
        <v>0.1</v>
      </c>
      <c r="V19" s="110">
        <f>ROUND(E19*U19,2)</f>
        <v>11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2">
      <c r="A20" s="107"/>
      <c r="B20" s="108"/>
      <c r="C20" s="526" t="s">
        <v>1621</v>
      </c>
      <c r="D20" s="527"/>
      <c r="E20" s="527"/>
      <c r="F20" s="527"/>
      <c r="G20" s="527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166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22.5" outlineLevel="1">
      <c r="A21" s="325">
        <v>5</v>
      </c>
      <c r="B21" s="326" t="s">
        <v>1205</v>
      </c>
      <c r="C21" s="327" t="s">
        <v>2050</v>
      </c>
      <c r="D21" s="328" t="s">
        <v>155</v>
      </c>
      <c r="E21" s="329">
        <v>480</v>
      </c>
      <c r="F21" s="330"/>
      <c r="G21" s="331">
        <f>ROUND(E21*F21,2)</f>
        <v>0</v>
      </c>
      <c r="H21" s="330"/>
      <c r="I21" s="331">
        <f>ROUND(E21*H21,2)</f>
        <v>0</v>
      </c>
      <c r="J21" s="330"/>
      <c r="K21" s="331">
        <f>ROUND(E21*J21,2)</f>
        <v>0</v>
      </c>
      <c r="L21" s="331">
        <v>21</v>
      </c>
      <c r="M21" s="331">
        <f>G21*(1+L21/100)</f>
        <v>0</v>
      </c>
      <c r="N21" s="329">
        <v>3.8000000000000002E-4</v>
      </c>
      <c r="O21" s="329">
        <f>ROUND(E21*N21,2)</f>
        <v>0.18</v>
      </c>
      <c r="P21" s="329">
        <v>0</v>
      </c>
      <c r="Q21" s="329">
        <f>ROUND(E21*P21,2)</f>
        <v>0</v>
      </c>
      <c r="R21" s="331" t="s">
        <v>2046</v>
      </c>
      <c r="S21" s="331" t="s">
        <v>130</v>
      </c>
      <c r="T21" s="332" t="s">
        <v>131</v>
      </c>
      <c r="U21" s="110">
        <v>0.1</v>
      </c>
      <c r="V21" s="110">
        <f>ROUND(E21*U21,2)</f>
        <v>48</v>
      </c>
      <c r="W21" s="110"/>
      <c r="X21" s="110" t="s">
        <v>132</v>
      </c>
      <c r="Y21" s="110" t="s">
        <v>133</v>
      </c>
      <c r="Z21" s="104"/>
      <c r="AA21" s="104"/>
      <c r="AB21" s="104"/>
      <c r="AC21" s="104"/>
      <c r="AD21" s="104"/>
      <c r="AE21" s="104"/>
      <c r="AF21" s="104"/>
      <c r="AG21" s="104" t="s">
        <v>134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outlineLevel="2">
      <c r="A22" s="107"/>
      <c r="B22" s="108"/>
      <c r="C22" s="526" t="s">
        <v>1622</v>
      </c>
      <c r="D22" s="527"/>
      <c r="E22" s="527"/>
      <c r="F22" s="527"/>
      <c r="G22" s="527"/>
      <c r="H22" s="110"/>
      <c r="I22" s="110"/>
      <c r="J22" s="110"/>
      <c r="K22" s="110"/>
      <c r="L22" s="110"/>
      <c r="M22" s="110"/>
      <c r="N22" s="109"/>
      <c r="O22" s="109"/>
      <c r="P22" s="109"/>
      <c r="Q22" s="109"/>
      <c r="R22" s="110"/>
      <c r="S22" s="110"/>
      <c r="T22" s="110"/>
      <c r="U22" s="110"/>
      <c r="V22" s="110"/>
      <c r="W22" s="110"/>
      <c r="X22" s="110"/>
      <c r="Y22" s="110"/>
      <c r="Z22" s="104"/>
      <c r="AA22" s="104"/>
      <c r="AB22" s="104"/>
      <c r="AC22" s="104"/>
      <c r="AD22" s="104"/>
      <c r="AE22" s="104"/>
      <c r="AF22" s="104"/>
      <c r="AG22" s="104" t="s">
        <v>166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325">
        <v>6</v>
      </c>
      <c r="B23" s="326" t="s">
        <v>1206</v>
      </c>
      <c r="C23" s="327" t="s">
        <v>2051</v>
      </c>
      <c r="D23" s="328" t="s">
        <v>155</v>
      </c>
      <c r="E23" s="329">
        <v>220</v>
      </c>
      <c r="F23" s="330"/>
      <c r="G23" s="331">
        <f>ROUND(E23*F23,2)</f>
        <v>0</v>
      </c>
      <c r="H23" s="330"/>
      <c r="I23" s="331">
        <f>ROUND(E23*H23,2)</f>
        <v>0</v>
      </c>
      <c r="J23" s="330"/>
      <c r="K23" s="331">
        <f>ROUND(E23*J23,2)</f>
        <v>0</v>
      </c>
      <c r="L23" s="331">
        <v>21</v>
      </c>
      <c r="M23" s="331">
        <f>G23*(1+L23/100)</f>
        <v>0</v>
      </c>
      <c r="N23" s="329">
        <v>1.9000000000000001E-4</v>
      </c>
      <c r="O23" s="329">
        <f>ROUND(E23*N23,2)</f>
        <v>0.04</v>
      </c>
      <c r="P23" s="329">
        <v>0</v>
      </c>
      <c r="Q23" s="329">
        <f>ROUND(E23*P23,2)</f>
        <v>0</v>
      </c>
      <c r="R23" s="331" t="s">
        <v>2046</v>
      </c>
      <c r="S23" s="331" t="s">
        <v>130</v>
      </c>
      <c r="T23" s="332" t="s">
        <v>131</v>
      </c>
      <c r="U23" s="110">
        <v>0.1</v>
      </c>
      <c r="V23" s="110">
        <f>ROUND(E23*U23,2)</f>
        <v>22</v>
      </c>
      <c r="W23" s="110"/>
      <c r="X23" s="110" t="s">
        <v>132</v>
      </c>
      <c r="Y23" s="110" t="s">
        <v>133</v>
      </c>
      <c r="Z23" s="104"/>
      <c r="AA23" s="104"/>
      <c r="AB23" s="104"/>
      <c r="AC23" s="104"/>
      <c r="AD23" s="104"/>
      <c r="AE23" s="104"/>
      <c r="AF23" s="104"/>
      <c r="AG23" s="104" t="s">
        <v>134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outlineLevel="2">
      <c r="A24" s="107"/>
      <c r="B24" s="108"/>
      <c r="C24" s="526" t="s">
        <v>1623</v>
      </c>
      <c r="D24" s="527"/>
      <c r="E24" s="527"/>
      <c r="F24" s="527"/>
      <c r="G24" s="527"/>
      <c r="H24" s="110"/>
      <c r="I24" s="110"/>
      <c r="J24" s="110"/>
      <c r="K24" s="110"/>
      <c r="L24" s="110"/>
      <c r="M24" s="110"/>
      <c r="N24" s="109"/>
      <c r="O24" s="109"/>
      <c r="P24" s="109"/>
      <c r="Q24" s="109"/>
      <c r="R24" s="110"/>
      <c r="S24" s="110"/>
      <c r="T24" s="110"/>
      <c r="U24" s="110"/>
      <c r="V24" s="110"/>
      <c r="W24" s="110"/>
      <c r="X24" s="110"/>
      <c r="Y24" s="110"/>
      <c r="Z24" s="104"/>
      <c r="AA24" s="104"/>
      <c r="AB24" s="104"/>
      <c r="AC24" s="104"/>
      <c r="AD24" s="104"/>
      <c r="AE24" s="104"/>
      <c r="AF24" s="104"/>
      <c r="AG24" s="104" t="s">
        <v>166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3">
      <c r="A25" s="107"/>
      <c r="B25" s="108"/>
      <c r="C25" s="528" t="s">
        <v>1624</v>
      </c>
      <c r="D25" s="529"/>
      <c r="E25" s="529"/>
      <c r="F25" s="529"/>
      <c r="G25" s="529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2.5" outlineLevel="1">
      <c r="A26" s="325">
        <v>7</v>
      </c>
      <c r="B26" s="326" t="s">
        <v>1207</v>
      </c>
      <c r="C26" s="327" t="s">
        <v>2052</v>
      </c>
      <c r="D26" s="328" t="s">
        <v>155</v>
      </c>
      <c r="E26" s="329">
        <v>280</v>
      </c>
      <c r="F26" s="330"/>
      <c r="G26" s="331">
        <f>ROUND(E26*F26,2)</f>
        <v>0</v>
      </c>
      <c r="H26" s="330"/>
      <c r="I26" s="331">
        <f>ROUND(E26*H26,2)</f>
        <v>0</v>
      </c>
      <c r="J26" s="330"/>
      <c r="K26" s="331">
        <f>ROUND(E26*J26,2)</f>
        <v>0</v>
      </c>
      <c r="L26" s="331">
        <v>21</v>
      </c>
      <c r="M26" s="331">
        <f>G26*(1+L26/100)</f>
        <v>0</v>
      </c>
      <c r="N26" s="329">
        <v>5.5999999999999995E-4</v>
      </c>
      <c r="O26" s="329">
        <f>ROUND(E26*N26,2)</f>
        <v>0.16</v>
      </c>
      <c r="P26" s="329">
        <v>0</v>
      </c>
      <c r="Q26" s="329">
        <f>ROUND(E26*P26,2)</f>
        <v>0</v>
      </c>
      <c r="R26" s="331" t="s">
        <v>2046</v>
      </c>
      <c r="S26" s="331" t="s">
        <v>130</v>
      </c>
      <c r="T26" s="332" t="s">
        <v>131</v>
      </c>
      <c r="U26" s="110">
        <v>0.12</v>
      </c>
      <c r="V26" s="110">
        <f>ROUND(E26*U26,2)</f>
        <v>33.6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2">
      <c r="A27" s="107"/>
      <c r="B27" s="108"/>
      <c r="C27" s="526" t="s">
        <v>1625</v>
      </c>
      <c r="D27" s="527"/>
      <c r="E27" s="527"/>
      <c r="F27" s="527"/>
      <c r="G27" s="527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166</v>
      </c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outlineLevel="3">
      <c r="A28" s="107"/>
      <c r="B28" s="108"/>
      <c r="C28" s="528" t="s">
        <v>1626</v>
      </c>
      <c r="D28" s="529"/>
      <c r="E28" s="529"/>
      <c r="F28" s="529"/>
      <c r="G28" s="529"/>
      <c r="H28" s="110"/>
      <c r="I28" s="110"/>
      <c r="J28" s="110"/>
      <c r="K28" s="110"/>
      <c r="L28" s="110"/>
      <c r="M28" s="110"/>
      <c r="N28" s="109"/>
      <c r="O28" s="109"/>
      <c r="P28" s="109"/>
      <c r="Q28" s="109"/>
      <c r="R28" s="110"/>
      <c r="S28" s="110"/>
      <c r="T28" s="110"/>
      <c r="U28" s="110"/>
      <c r="V28" s="110"/>
      <c r="W28" s="110"/>
      <c r="X28" s="110"/>
      <c r="Y28" s="110"/>
      <c r="Z28" s="104"/>
      <c r="AA28" s="104"/>
      <c r="AB28" s="104"/>
      <c r="AC28" s="104"/>
      <c r="AD28" s="104"/>
      <c r="AE28" s="104"/>
      <c r="AF28" s="104"/>
      <c r="AG28" s="104" t="s">
        <v>166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ht="22.5" outlineLevel="1">
      <c r="A29" s="325">
        <v>8</v>
      </c>
      <c r="B29" s="326" t="s">
        <v>1208</v>
      </c>
      <c r="C29" s="327" t="s">
        <v>2053</v>
      </c>
      <c r="D29" s="328" t="s">
        <v>155</v>
      </c>
      <c r="E29" s="329">
        <v>60</v>
      </c>
      <c r="F29" s="330"/>
      <c r="G29" s="331">
        <f>ROUND(E29*F29,2)</f>
        <v>0</v>
      </c>
      <c r="H29" s="330"/>
      <c r="I29" s="331">
        <f>ROUND(E29*H29,2)</f>
        <v>0</v>
      </c>
      <c r="J29" s="330"/>
      <c r="K29" s="331">
        <f>ROUND(E29*J29,2)</f>
        <v>0</v>
      </c>
      <c r="L29" s="331">
        <v>21</v>
      </c>
      <c r="M29" s="331">
        <f>G29*(1+L29/100)</f>
        <v>0</v>
      </c>
      <c r="N29" s="329">
        <v>4.2999999999999999E-4</v>
      </c>
      <c r="O29" s="329">
        <f>ROUND(E29*N29,2)</f>
        <v>0.03</v>
      </c>
      <c r="P29" s="329">
        <v>0</v>
      </c>
      <c r="Q29" s="329">
        <f>ROUND(E29*P29,2)</f>
        <v>0</v>
      </c>
      <c r="R29" s="331" t="s">
        <v>2046</v>
      </c>
      <c r="S29" s="331" t="s">
        <v>130</v>
      </c>
      <c r="T29" s="332" t="s">
        <v>131</v>
      </c>
      <c r="U29" s="110">
        <v>0.1</v>
      </c>
      <c r="V29" s="110">
        <f>ROUND(E29*U29,2)</f>
        <v>6</v>
      </c>
      <c r="W29" s="110"/>
      <c r="X29" s="110" t="s">
        <v>132</v>
      </c>
      <c r="Y29" s="110" t="s">
        <v>133</v>
      </c>
      <c r="Z29" s="104"/>
      <c r="AA29" s="104"/>
      <c r="AB29" s="104"/>
      <c r="AC29" s="104"/>
      <c r="AD29" s="104"/>
      <c r="AE29" s="104"/>
      <c r="AF29" s="104"/>
      <c r="AG29" s="104" t="s">
        <v>134</v>
      </c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outlineLevel="2">
      <c r="A30" s="107"/>
      <c r="B30" s="108"/>
      <c r="C30" s="526" t="s">
        <v>1627</v>
      </c>
      <c r="D30" s="527"/>
      <c r="E30" s="527"/>
      <c r="F30" s="527"/>
      <c r="G30" s="527"/>
      <c r="H30" s="110"/>
      <c r="I30" s="110"/>
      <c r="J30" s="110"/>
      <c r="K30" s="110"/>
      <c r="L30" s="110"/>
      <c r="M30" s="110"/>
      <c r="N30" s="109"/>
      <c r="O30" s="109"/>
      <c r="P30" s="109"/>
      <c r="Q30" s="109"/>
      <c r="R30" s="110"/>
      <c r="S30" s="110"/>
      <c r="T30" s="110"/>
      <c r="U30" s="110"/>
      <c r="V30" s="110"/>
      <c r="W30" s="110"/>
      <c r="X30" s="110"/>
      <c r="Y30" s="110"/>
      <c r="Z30" s="104"/>
      <c r="AA30" s="104"/>
      <c r="AB30" s="104"/>
      <c r="AC30" s="104"/>
      <c r="AD30" s="104"/>
      <c r="AE30" s="104"/>
      <c r="AF30" s="104"/>
      <c r="AG30" s="104" t="s">
        <v>166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outlineLevel="3">
      <c r="A31" s="107"/>
      <c r="B31" s="108"/>
      <c r="C31" s="528" t="s">
        <v>1628</v>
      </c>
      <c r="D31" s="529"/>
      <c r="E31" s="529"/>
      <c r="F31" s="529"/>
      <c r="G31" s="529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22.5" outlineLevel="1">
      <c r="A32" s="325">
        <v>9</v>
      </c>
      <c r="B32" s="326" t="s">
        <v>1209</v>
      </c>
      <c r="C32" s="327" t="s">
        <v>2054</v>
      </c>
      <c r="D32" s="328" t="s">
        <v>155</v>
      </c>
      <c r="E32" s="329">
        <v>275</v>
      </c>
      <c r="F32" s="330"/>
      <c r="G32" s="331">
        <f>ROUND(E32*F32,2)</f>
        <v>0</v>
      </c>
      <c r="H32" s="330"/>
      <c r="I32" s="331">
        <f>ROUND(E32*H32,2)</f>
        <v>0</v>
      </c>
      <c r="J32" s="330"/>
      <c r="K32" s="331">
        <f>ROUND(E32*J32,2)</f>
        <v>0</v>
      </c>
      <c r="L32" s="331">
        <v>21</v>
      </c>
      <c r="M32" s="331">
        <f>G32*(1+L32/100)</f>
        <v>0</v>
      </c>
      <c r="N32" s="329">
        <v>1.1999999999999999E-3</v>
      </c>
      <c r="O32" s="329">
        <f>ROUND(E32*N32,2)</f>
        <v>0.33</v>
      </c>
      <c r="P32" s="329">
        <v>0</v>
      </c>
      <c r="Q32" s="329">
        <f>ROUND(E32*P32,2)</f>
        <v>0</v>
      </c>
      <c r="R32" s="331" t="s">
        <v>2046</v>
      </c>
      <c r="S32" s="331" t="s">
        <v>130</v>
      </c>
      <c r="T32" s="332" t="s">
        <v>131</v>
      </c>
      <c r="U32" s="110">
        <v>0.14391000000000001</v>
      </c>
      <c r="V32" s="110">
        <f>ROUND(E32*U32,2)</f>
        <v>39.58</v>
      </c>
      <c r="W32" s="110"/>
      <c r="X32" s="110" t="s">
        <v>132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134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2">
      <c r="A33" s="107"/>
      <c r="B33" s="108"/>
      <c r="C33" s="526" t="s">
        <v>1629</v>
      </c>
      <c r="D33" s="527"/>
      <c r="E33" s="527"/>
      <c r="F33" s="527"/>
      <c r="G33" s="527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166</v>
      </c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outlineLevel="3">
      <c r="A34" s="107"/>
      <c r="B34" s="108"/>
      <c r="C34" s="528" t="s">
        <v>1630</v>
      </c>
      <c r="D34" s="529"/>
      <c r="E34" s="529"/>
      <c r="F34" s="529"/>
      <c r="G34" s="529"/>
      <c r="H34" s="110"/>
      <c r="I34" s="110"/>
      <c r="J34" s="110"/>
      <c r="K34" s="110"/>
      <c r="L34" s="110"/>
      <c r="M34" s="110"/>
      <c r="N34" s="109"/>
      <c r="O34" s="109"/>
      <c r="P34" s="109"/>
      <c r="Q34" s="109"/>
      <c r="R34" s="110"/>
      <c r="S34" s="110"/>
      <c r="T34" s="110"/>
      <c r="U34" s="110"/>
      <c r="V34" s="110"/>
      <c r="W34" s="110"/>
      <c r="X34" s="110"/>
      <c r="Y34" s="110"/>
      <c r="Z34" s="104"/>
      <c r="AA34" s="104"/>
      <c r="AB34" s="104"/>
      <c r="AC34" s="104"/>
      <c r="AD34" s="104"/>
      <c r="AE34" s="104"/>
      <c r="AF34" s="104"/>
      <c r="AG34" s="104" t="s">
        <v>166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325">
        <v>10</v>
      </c>
      <c r="B35" s="326" t="s">
        <v>1210</v>
      </c>
      <c r="C35" s="327" t="s">
        <v>2055</v>
      </c>
      <c r="D35" s="328" t="s">
        <v>155</v>
      </c>
      <c r="E35" s="329">
        <v>150</v>
      </c>
      <c r="F35" s="330"/>
      <c r="G35" s="331">
        <f>ROUND(E35*F35,2)</f>
        <v>0</v>
      </c>
      <c r="H35" s="330"/>
      <c r="I35" s="331">
        <f>ROUND(E35*H35,2)</f>
        <v>0</v>
      </c>
      <c r="J35" s="330"/>
      <c r="K35" s="331">
        <f>ROUND(E35*J35,2)</f>
        <v>0</v>
      </c>
      <c r="L35" s="331">
        <v>21</v>
      </c>
      <c r="M35" s="331">
        <f>G35*(1+L35/100)</f>
        <v>0</v>
      </c>
      <c r="N35" s="329">
        <v>8.0000000000000004E-4</v>
      </c>
      <c r="O35" s="329">
        <f>ROUND(E35*N35,2)</f>
        <v>0.12</v>
      </c>
      <c r="P35" s="329">
        <v>0</v>
      </c>
      <c r="Q35" s="329">
        <f>ROUND(E35*P35,2)</f>
        <v>0</v>
      </c>
      <c r="R35" s="331"/>
      <c r="S35" s="331" t="s">
        <v>182</v>
      </c>
      <c r="T35" s="332" t="s">
        <v>183</v>
      </c>
      <c r="U35" s="110">
        <v>0.12</v>
      </c>
      <c r="V35" s="110">
        <f>ROUND(E35*U35,2)</f>
        <v>18</v>
      </c>
      <c r="W35" s="110"/>
      <c r="X35" s="110" t="s">
        <v>132</v>
      </c>
      <c r="Y35" s="110" t="s">
        <v>133</v>
      </c>
      <c r="Z35" s="104"/>
      <c r="AA35" s="104"/>
      <c r="AB35" s="104"/>
      <c r="AC35" s="104"/>
      <c r="AD35" s="104"/>
      <c r="AE35" s="104"/>
      <c r="AF35" s="104"/>
      <c r="AG35" s="104" t="s">
        <v>134</v>
      </c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 outlineLevel="2">
      <c r="A36" s="107"/>
      <c r="B36" s="108"/>
      <c r="C36" s="526" t="s">
        <v>1631</v>
      </c>
      <c r="D36" s="527"/>
      <c r="E36" s="527"/>
      <c r="F36" s="527"/>
      <c r="G36" s="527"/>
      <c r="H36" s="110"/>
      <c r="I36" s="110"/>
      <c r="J36" s="110"/>
      <c r="K36" s="110"/>
      <c r="L36" s="110"/>
      <c r="M36" s="110"/>
      <c r="N36" s="109"/>
      <c r="O36" s="109"/>
      <c r="P36" s="109"/>
      <c r="Q36" s="109"/>
      <c r="R36" s="110"/>
      <c r="S36" s="110"/>
      <c r="T36" s="110"/>
      <c r="U36" s="110"/>
      <c r="V36" s="110"/>
      <c r="W36" s="110"/>
      <c r="X36" s="110"/>
      <c r="Y36" s="110"/>
      <c r="Z36" s="104"/>
      <c r="AA36" s="104"/>
      <c r="AB36" s="104"/>
      <c r="AC36" s="104"/>
      <c r="AD36" s="104"/>
      <c r="AE36" s="104"/>
      <c r="AF36" s="104"/>
      <c r="AG36" s="104" t="s">
        <v>166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3">
      <c r="A37" s="107"/>
      <c r="B37" s="108"/>
      <c r="C37" s="528" t="s">
        <v>1632</v>
      </c>
      <c r="D37" s="529"/>
      <c r="E37" s="529"/>
      <c r="F37" s="529"/>
      <c r="G37" s="529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166</v>
      </c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outlineLevel="1">
      <c r="A38" s="325">
        <v>11</v>
      </c>
      <c r="B38" s="326" t="s">
        <v>1211</v>
      </c>
      <c r="C38" s="327" t="s">
        <v>1212</v>
      </c>
      <c r="D38" s="328" t="s">
        <v>155</v>
      </c>
      <c r="E38" s="329">
        <v>350</v>
      </c>
      <c r="F38" s="330"/>
      <c r="G38" s="331">
        <f>ROUND(E38*F38,2)</f>
        <v>0</v>
      </c>
      <c r="H38" s="330"/>
      <c r="I38" s="331">
        <f>ROUND(E38*H38,2)</f>
        <v>0</v>
      </c>
      <c r="J38" s="330"/>
      <c r="K38" s="331">
        <f>ROUND(E38*J38,2)</f>
        <v>0</v>
      </c>
      <c r="L38" s="331">
        <v>21</v>
      </c>
      <c r="M38" s="331">
        <f>G38*(1+L38/100)</f>
        <v>0</v>
      </c>
      <c r="N38" s="329">
        <v>0</v>
      </c>
      <c r="O38" s="329">
        <f>ROUND(E38*N38,2)</f>
        <v>0</v>
      </c>
      <c r="P38" s="329">
        <v>0</v>
      </c>
      <c r="Q38" s="329">
        <f>ROUND(E38*P38,2)</f>
        <v>0</v>
      </c>
      <c r="R38" s="331"/>
      <c r="S38" s="331" t="s">
        <v>130</v>
      </c>
      <c r="T38" s="332" t="s">
        <v>131</v>
      </c>
      <c r="U38" s="110">
        <v>0.06</v>
      </c>
      <c r="V38" s="110">
        <f>ROUND(E38*U38,2)</f>
        <v>21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2">
      <c r="A39" s="107"/>
      <c r="B39" s="108"/>
      <c r="C39" s="526" t="s">
        <v>1633</v>
      </c>
      <c r="D39" s="527"/>
      <c r="E39" s="527"/>
      <c r="F39" s="527"/>
      <c r="G39" s="527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166</v>
      </c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 outlineLevel="3">
      <c r="A40" s="107"/>
      <c r="B40" s="108"/>
      <c r="C40" s="528" t="s">
        <v>1634</v>
      </c>
      <c r="D40" s="529"/>
      <c r="E40" s="529"/>
      <c r="F40" s="529"/>
      <c r="G40" s="529"/>
      <c r="H40" s="110"/>
      <c r="I40" s="110"/>
      <c r="J40" s="110"/>
      <c r="K40" s="110"/>
      <c r="L40" s="110"/>
      <c r="M40" s="110"/>
      <c r="N40" s="109"/>
      <c r="O40" s="109"/>
      <c r="P40" s="109"/>
      <c r="Q40" s="109"/>
      <c r="R40" s="110"/>
      <c r="S40" s="110"/>
      <c r="T40" s="110"/>
      <c r="U40" s="110"/>
      <c r="V40" s="110"/>
      <c r="W40" s="110"/>
      <c r="X40" s="110"/>
      <c r="Y40" s="110"/>
      <c r="Z40" s="104"/>
      <c r="AA40" s="104"/>
      <c r="AB40" s="104"/>
      <c r="AC40" s="104"/>
      <c r="AD40" s="104"/>
      <c r="AE40" s="104"/>
      <c r="AF40" s="104"/>
      <c r="AG40" s="104" t="s">
        <v>166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ht="33.75" outlineLevel="1">
      <c r="A41" s="325">
        <v>12</v>
      </c>
      <c r="B41" s="326" t="s">
        <v>1213</v>
      </c>
      <c r="C41" s="327" t="s">
        <v>2056</v>
      </c>
      <c r="D41" s="328" t="s">
        <v>155</v>
      </c>
      <c r="E41" s="329">
        <v>350</v>
      </c>
      <c r="F41" s="330"/>
      <c r="G41" s="331">
        <f>ROUND(E41*F41,2)</f>
        <v>0</v>
      </c>
      <c r="H41" s="330"/>
      <c r="I41" s="331">
        <f>ROUND(E41*H41,2)</f>
        <v>0</v>
      </c>
      <c r="J41" s="330"/>
      <c r="K41" s="331">
        <f>ROUND(E41*J41,2)</f>
        <v>0</v>
      </c>
      <c r="L41" s="331">
        <v>21</v>
      </c>
      <c r="M41" s="331">
        <f>G41*(1+L41/100)</f>
        <v>0</v>
      </c>
      <c r="N41" s="329">
        <v>4.0000000000000003E-5</v>
      </c>
      <c r="O41" s="329">
        <f>ROUND(E41*N41,2)</f>
        <v>0.01</v>
      </c>
      <c r="P41" s="329">
        <v>0</v>
      </c>
      <c r="Q41" s="329">
        <f>ROUND(E41*P41,2)</f>
        <v>0</v>
      </c>
      <c r="R41" s="331" t="s">
        <v>525</v>
      </c>
      <c r="S41" s="331" t="s">
        <v>130</v>
      </c>
      <c r="T41" s="332" t="s">
        <v>131</v>
      </c>
      <c r="U41" s="110">
        <v>0</v>
      </c>
      <c r="V41" s="110">
        <f>ROUND(E41*U41,2)</f>
        <v>0</v>
      </c>
      <c r="W41" s="110"/>
      <c r="X41" s="110" t="s">
        <v>526</v>
      </c>
      <c r="Y41" s="110" t="s">
        <v>133</v>
      </c>
      <c r="Z41" s="104"/>
      <c r="AA41" s="104"/>
      <c r="AB41" s="104"/>
      <c r="AC41" s="104"/>
      <c r="AD41" s="104"/>
      <c r="AE41" s="104"/>
      <c r="AF41" s="104"/>
      <c r="AG41" s="104" t="s">
        <v>527</v>
      </c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526" t="s">
        <v>1635</v>
      </c>
      <c r="D42" s="527"/>
      <c r="E42" s="527"/>
      <c r="F42" s="527"/>
      <c r="G42" s="527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166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3">
      <c r="A43" s="107"/>
      <c r="B43" s="108"/>
      <c r="C43" s="528" t="s">
        <v>1621</v>
      </c>
      <c r="D43" s="529"/>
      <c r="E43" s="529"/>
      <c r="F43" s="529"/>
      <c r="G43" s="529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166</v>
      </c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outlineLevel="1">
      <c r="A44" s="325">
        <v>13</v>
      </c>
      <c r="B44" s="326" t="s">
        <v>1214</v>
      </c>
      <c r="C44" s="327" t="s">
        <v>2057</v>
      </c>
      <c r="D44" s="328" t="s">
        <v>155</v>
      </c>
      <c r="E44" s="329">
        <v>150</v>
      </c>
      <c r="F44" s="330"/>
      <c r="G44" s="331">
        <f>ROUND(E44*F44,2)</f>
        <v>0</v>
      </c>
      <c r="H44" s="330"/>
      <c r="I44" s="331">
        <f>ROUND(E44*H44,2)</f>
        <v>0</v>
      </c>
      <c r="J44" s="330"/>
      <c r="K44" s="331">
        <f>ROUND(E44*J44,2)</f>
        <v>0</v>
      </c>
      <c r="L44" s="331">
        <v>21</v>
      </c>
      <c r="M44" s="331">
        <f>G44*(1+L44/100)</f>
        <v>0</v>
      </c>
      <c r="N44" s="329">
        <v>1.0399999999999999E-3</v>
      </c>
      <c r="O44" s="329">
        <f>ROUND(E44*N44,2)</f>
        <v>0.16</v>
      </c>
      <c r="P44" s="329">
        <v>0</v>
      </c>
      <c r="Q44" s="329">
        <f>ROUND(E44*P44,2)</f>
        <v>0</v>
      </c>
      <c r="R44" s="331" t="s">
        <v>2046</v>
      </c>
      <c r="S44" s="331" t="s">
        <v>130</v>
      </c>
      <c r="T44" s="332" t="s">
        <v>131</v>
      </c>
      <c r="U44" s="110">
        <v>0.12298000000000001</v>
      </c>
      <c r="V44" s="110">
        <f>ROUND(E44*U44,2)</f>
        <v>18.45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2">
      <c r="A45" s="107"/>
      <c r="B45" s="108"/>
      <c r="C45" s="526" t="s">
        <v>1636</v>
      </c>
      <c r="D45" s="527"/>
      <c r="E45" s="527"/>
      <c r="F45" s="527"/>
      <c r="G45" s="527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166</v>
      </c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outlineLevel="3">
      <c r="A46" s="107"/>
      <c r="B46" s="108"/>
      <c r="C46" s="528" t="s">
        <v>1621</v>
      </c>
      <c r="D46" s="529"/>
      <c r="E46" s="529"/>
      <c r="F46" s="529"/>
      <c r="G46" s="529"/>
      <c r="H46" s="110"/>
      <c r="I46" s="110"/>
      <c r="J46" s="110"/>
      <c r="K46" s="110"/>
      <c r="L46" s="110"/>
      <c r="M46" s="110"/>
      <c r="N46" s="109"/>
      <c r="O46" s="109"/>
      <c r="P46" s="109"/>
      <c r="Q46" s="109"/>
      <c r="R46" s="110"/>
      <c r="S46" s="110"/>
      <c r="T46" s="110"/>
      <c r="U46" s="110"/>
      <c r="V46" s="110"/>
      <c r="W46" s="110"/>
      <c r="X46" s="110"/>
      <c r="Y46" s="110"/>
      <c r="Z46" s="104"/>
      <c r="AA46" s="104"/>
      <c r="AB46" s="104"/>
      <c r="AC46" s="104"/>
      <c r="AD46" s="104"/>
      <c r="AE46" s="104"/>
      <c r="AF46" s="104"/>
      <c r="AG46" s="104" t="s">
        <v>166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325">
        <v>14</v>
      </c>
      <c r="B47" s="326" t="s">
        <v>1215</v>
      </c>
      <c r="C47" s="327" t="s">
        <v>2058</v>
      </c>
      <c r="D47" s="328" t="s">
        <v>155</v>
      </c>
      <c r="E47" s="329">
        <v>30</v>
      </c>
      <c r="F47" s="330"/>
      <c r="G47" s="331">
        <f>ROUND(E47*F47,2)</f>
        <v>0</v>
      </c>
      <c r="H47" s="330"/>
      <c r="I47" s="331">
        <f>ROUND(E47*H47,2)</f>
        <v>0</v>
      </c>
      <c r="J47" s="330"/>
      <c r="K47" s="331">
        <f>ROUND(E47*J47,2)</f>
        <v>0</v>
      </c>
      <c r="L47" s="331">
        <v>21</v>
      </c>
      <c r="M47" s="331">
        <f>G47*(1+L47/100)</f>
        <v>0</v>
      </c>
      <c r="N47" s="329">
        <v>5.2999999999999998E-4</v>
      </c>
      <c r="O47" s="329">
        <f>ROUND(E47*N47,2)</f>
        <v>0.02</v>
      </c>
      <c r="P47" s="329">
        <v>0</v>
      </c>
      <c r="Q47" s="329">
        <f>ROUND(E47*P47,2)</f>
        <v>0</v>
      </c>
      <c r="R47" s="331"/>
      <c r="S47" s="331" t="s">
        <v>182</v>
      </c>
      <c r="T47" s="332" t="s">
        <v>183</v>
      </c>
      <c r="U47" s="110">
        <v>0.05</v>
      </c>
      <c r="V47" s="110">
        <f>ROUND(E47*U47,2)</f>
        <v>1.5</v>
      </c>
      <c r="W47" s="110"/>
      <c r="X47" s="110" t="s">
        <v>132</v>
      </c>
      <c r="Y47" s="110" t="s">
        <v>133</v>
      </c>
      <c r="Z47" s="104"/>
      <c r="AA47" s="104"/>
      <c r="AB47" s="104"/>
      <c r="AC47" s="104"/>
      <c r="AD47" s="104"/>
      <c r="AE47" s="104"/>
      <c r="AF47" s="104"/>
      <c r="AG47" s="104" t="s">
        <v>134</v>
      </c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 outlineLevel="2">
      <c r="A48" s="107"/>
      <c r="B48" s="108"/>
      <c r="C48" s="526" t="s">
        <v>1637</v>
      </c>
      <c r="D48" s="527"/>
      <c r="E48" s="527"/>
      <c r="F48" s="527"/>
      <c r="G48" s="527"/>
      <c r="H48" s="110"/>
      <c r="I48" s="110"/>
      <c r="J48" s="110"/>
      <c r="K48" s="110"/>
      <c r="L48" s="110"/>
      <c r="M48" s="110"/>
      <c r="N48" s="109"/>
      <c r="O48" s="109"/>
      <c r="P48" s="109"/>
      <c r="Q48" s="109"/>
      <c r="R48" s="110"/>
      <c r="S48" s="110"/>
      <c r="T48" s="110"/>
      <c r="U48" s="110"/>
      <c r="V48" s="110"/>
      <c r="W48" s="110"/>
      <c r="X48" s="110"/>
      <c r="Y48" s="110"/>
      <c r="Z48" s="104"/>
      <c r="AA48" s="104"/>
      <c r="AB48" s="104"/>
      <c r="AC48" s="104"/>
      <c r="AD48" s="104"/>
      <c r="AE48" s="104"/>
      <c r="AF48" s="104"/>
      <c r="AG48" s="104" t="s">
        <v>166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325">
        <v>15</v>
      </c>
      <c r="B49" s="326" t="s">
        <v>1216</v>
      </c>
      <c r="C49" s="327" t="s">
        <v>1217</v>
      </c>
      <c r="D49" s="328" t="s">
        <v>155</v>
      </c>
      <c r="E49" s="329">
        <v>250</v>
      </c>
      <c r="F49" s="330"/>
      <c r="G49" s="331">
        <f>ROUND(E49*F49,2)</f>
        <v>0</v>
      </c>
      <c r="H49" s="330"/>
      <c r="I49" s="331">
        <f>ROUND(E49*H49,2)</f>
        <v>0</v>
      </c>
      <c r="J49" s="330"/>
      <c r="K49" s="331">
        <f>ROUND(E49*J49,2)</f>
        <v>0</v>
      </c>
      <c r="L49" s="331">
        <v>21</v>
      </c>
      <c r="M49" s="331">
        <f>G49*(1+L49/100)</f>
        <v>0</v>
      </c>
      <c r="N49" s="329">
        <v>0</v>
      </c>
      <c r="O49" s="329">
        <f>ROUND(E49*N49,2)</f>
        <v>0</v>
      </c>
      <c r="P49" s="329">
        <v>0</v>
      </c>
      <c r="Q49" s="329">
        <f>ROUND(E49*P49,2)</f>
        <v>0</v>
      </c>
      <c r="R49" s="331"/>
      <c r="S49" s="331" t="s">
        <v>1218</v>
      </c>
      <c r="T49" s="332" t="s">
        <v>1218</v>
      </c>
      <c r="U49" s="110">
        <v>0</v>
      </c>
      <c r="V49" s="110">
        <f>ROUND(E49*U49,2)</f>
        <v>0</v>
      </c>
      <c r="W49" s="110"/>
      <c r="X49" s="110" t="s">
        <v>132</v>
      </c>
      <c r="Y49" s="110" t="s">
        <v>133</v>
      </c>
      <c r="Z49" s="104"/>
      <c r="AA49" s="104"/>
      <c r="AB49" s="104"/>
      <c r="AC49" s="104"/>
      <c r="AD49" s="104"/>
      <c r="AE49" s="104"/>
      <c r="AF49" s="104"/>
      <c r="AG49" s="104" t="s">
        <v>134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outlineLevel="2">
      <c r="A50" s="107"/>
      <c r="B50" s="108"/>
      <c r="C50" s="526" t="s">
        <v>1638</v>
      </c>
      <c r="D50" s="527"/>
      <c r="E50" s="527"/>
      <c r="F50" s="527"/>
      <c r="G50" s="527"/>
      <c r="H50" s="110"/>
      <c r="I50" s="110"/>
      <c r="J50" s="110"/>
      <c r="K50" s="110"/>
      <c r="L50" s="110"/>
      <c r="M50" s="110"/>
      <c r="N50" s="109"/>
      <c r="O50" s="109"/>
      <c r="P50" s="109"/>
      <c r="Q50" s="109"/>
      <c r="R50" s="110"/>
      <c r="S50" s="110"/>
      <c r="T50" s="110"/>
      <c r="U50" s="110"/>
      <c r="V50" s="110"/>
      <c r="W50" s="110"/>
      <c r="X50" s="110"/>
      <c r="Y50" s="110"/>
      <c r="Z50" s="104"/>
      <c r="AA50" s="104"/>
      <c r="AB50" s="104"/>
      <c r="AC50" s="104"/>
      <c r="AD50" s="104"/>
      <c r="AE50" s="104"/>
      <c r="AF50" s="104"/>
      <c r="AG50" s="104" t="s">
        <v>166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3">
      <c r="A51" s="107"/>
      <c r="B51" s="108"/>
      <c r="C51" s="528" t="s">
        <v>1639</v>
      </c>
      <c r="D51" s="529"/>
      <c r="E51" s="529"/>
      <c r="F51" s="529"/>
      <c r="G51" s="529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166</v>
      </c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 ht="22.5" outlineLevel="1">
      <c r="A52" s="325">
        <v>16</v>
      </c>
      <c r="B52" s="326" t="s">
        <v>1219</v>
      </c>
      <c r="C52" s="327" t="s">
        <v>2059</v>
      </c>
      <c r="D52" s="328" t="s">
        <v>155</v>
      </c>
      <c r="E52" s="329">
        <v>180</v>
      </c>
      <c r="F52" s="330"/>
      <c r="G52" s="331">
        <f>ROUND(E52*F52,2)</f>
        <v>0</v>
      </c>
      <c r="H52" s="330"/>
      <c r="I52" s="331">
        <f>ROUND(E52*H52,2)</f>
        <v>0</v>
      </c>
      <c r="J52" s="330"/>
      <c r="K52" s="331">
        <f>ROUND(E52*J52,2)</f>
        <v>0</v>
      </c>
      <c r="L52" s="331">
        <v>21</v>
      </c>
      <c r="M52" s="331">
        <f>G52*(1+L52/100)</f>
        <v>0</v>
      </c>
      <c r="N52" s="329">
        <v>1.1E-4</v>
      </c>
      <c r="O52" s="329">
        <f>ROUND(E52*N52,2)</f>
        <v>0.02</v>
      </c>
      <c r="P52" s="329">
        <v>0</v>
      </c>
      <c r="Q52" s="329">
        <f>ROUND(E52*P52,2)</f>
        <v>0</v>
      </c>
      <c r="R52" s="331" t="s">
        <v>525</v>
      </c>
      <c r="S52" s="331" t="s">
        <v>130</v>
      </c>
      <c r="T52" s="332" t="s">
        <v>131</v>
      </c>
      <c r="U52" s="110">
        <v>0</v>
      </c>
      <c r="V52" s="110">
        <f>ROUND(E52*U52,2)</f>
        <v>0</v>
      </c>
      <c r="W52" s="110"/>
      <c r="X52" s="110" t="s">
        <v>526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527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2">
      <c r="A53" s="107"/>
      <c r="B53" s="108"/>
      <c r="C53" s="526" t="s">
        <v>1640</v>
      </c>
      <c r="D53" s="527"/>
      <c r="E53" s="527"/>
      <c r="F53" s="527"/>
      <c r="G53" s="527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166</v>
      </c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outlineLevel="3">
      <c r="A54" s="107"/>
      <c r="B54" s="108"/>
      <c r="C54" s="528" t="s">
        <v>1641</v>
      </c>
      <c r="D54" s="529"/>
      <c r="E54" s="529"/>
      <c r="F54" s="529"/>
      <c r="G54" s="529"/>
      <c r="H54" s="110"/>
      <c r="I54" s="110"/>
      <c r="J54" s="110"/>
      <c r="K54" s="110"/>
      <c r="L54" s="110"/>
      <c r="M54" s="110"/>
      <c r="N54" s="109"/>
      <c r="O54" s="109"/>
      <c r="P54" s="109"/>
      <c r="Q54" s="109"/>
      <c r="R54" s="110"/>
      <c r="S54" s="110"/>
      <c r="T54" s="110"/>
      <c r="U54" s="110"/>
      <c r="V54" s="110"/>
      <c r="W54" s="110"/>
      <c r="X54" s="110"/>
      <c r="Y54" s="110"/>
      <c r="Z54" s="104"/>
      <c r="AA54" s="104"/>
      <c r="AB54" s="104"/>
      <c r="AC54" s="104"/>
      <c r="AD54" s="104"/>
      <c r="AE54" s="104"/>
      <c r="AF54" s="104"/>
      <c r="AG54" s="104" t="s">
        <v>166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ht="33.75" outlineLevel="1">
      <c r="A55" s="325">
        <v>17</v>
      </c>
      <c r="B55" s="326" t="s">
        <v>1220</v>
      </c>
      <c r="C55" s="327" t="s">
        <v>2060</v>
      </c>
      <c r="D55" s="328" t="s">
        <v>155</v>
      </c>
      <c r="E55" s="329">
        <v>280</v>
      </c>
      <c r="F55" s="330"/>
      <c r="G55" s="331">
        <f>ROUND(E55*F55,2)</f>
        <v>0</v>
      </c>
      <c r="H55" s="330"/>
      <c r="I55" s="331">
        <f>ROUND(E55*H55,2)</f>
        <v>0</v>
      </c>
      <c r="J55" s="330"/>
      <c r="K55" s="331">
        <f>ROUND(E55*J55,2)</f>
        <v>0</v>
      </c>
      <c r="L55" s="331">
        <v>21</v>
      </c>
      <c r="M55" s="331">
        <f>G55*(1+L55/100)</f>
        <v>0</v>
      </c>
      <c r="N55" s="329">
        <v>2.0000000000000002E-5</v>
      </c>
      <c r="O55" s="329">
        <f>ROUND(E55*N55,2)</f>
        <v>0.01</v>
      </c>
      <c r="P55" s="329">
        <v>0</v>
      </c>
      <c r="Q55" s="329">
        <f>ROUND(E55*P55,2)</f>
        <v>0</v>
      </c>
      <c r="R55" s="331" t="s">
        <v>525</v>
      </c>
      <c r="S55" s="331" t="s">
        <v>130</v>
      </c>
      <c r="T55" s="332" t="s">
        <v>131</v>
      </c>
      <c r="U55" s="110">
        <v>0</v>
      </c>
      <c r="V55" s="110">
        <f>ROUND(E55*U55,2)</f>
        <v>0</v>
      </c>
      <c r="W55" s="110"/>
      <c r="X55" s="110" t="s">
        <v>526</v>
      </c>
      <c r="Y55" s="110" t="s">
        <v>133</v>
      </c>
      <c r="Z55" s="104"/>
      <c r="AA55" s="104"/>
      <c r="AB55" s="104"/>
      <c r="AC55" s="104"/>
      <c r="AD55" s="104"/>
      <c r="AE55" s="104"/>
      <c r="AF55" s="104"/>
      <c r="AG55" s="104" t="s">
        <v>527</v>
      </c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outlineLevel="2">
      <c r="A56" s="107"/>
      <c r="B56" s="108"/>
      <c r="C56" s="526" t="s">
        <v>1627</v>
      </c>
      <c r="D56" s="527"/>
      <c r="E56" s="527"/>
      <c r="F56" s="527"/>
      <c r="G56" s="527"/>
      <c r="H56" s="110"/>
      <c r="I56" s="110"/>
      <c r="J56" s="110"/>
      <c r="K56" s="110"/>
      <c r="L56" s="110"/>
      <c r="M56" s="110"/>
      <c r="N56" s="109"/>
      <c r="O56" s="109"/>
      <c r="P56" s="109"/>
      <c r="Q56" s="109"/>
      <c r="R56" s="110"/>
      <c r="S56" s="110"/>
      <c r="T56" s="110"/>
      <c r="U56" s="110"/>
      <c r="V56" s="110"/>
      <c r="W56" s="110"/>
      <c r="X56" s="110"/>
      <c r="Y56" s="110"/>
      <c r="Z56" s="104"/>
      <c r="AA56" s="104"/>
      <c r="AB56" s="104"/>
      <c r="AC56" s="104"/>
      <c r="AD56" s="104"/>
      <c r="AE56" s="104"/>
      <c r="AF56" s="104"/>
      <c r="AG56" s="104" t="s">
        <v>166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3">
      <c r="A57" s="107"/>
      <c r="B57" s="108"/>
      <c r="C57" s="528" t="s">
        <v>1642</v>
      </c>
      <c r="D57" s="529"/>
      <c r="E57" s="529"/>
      <c r="F57" s="529"/>
      <c r="G57" s="529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166</v>
      </c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 outlineLevel="1">
      <c r="A58" s="325">
        <v>18</v>
      </c>
      <c r="B58" s="326" t="s">
        <v>1221</v>
      </c>
      <c r="C58" s="327" t="s">
        <v>2061</v>
      </c>
      <c r="D58" s="328" t="s">
        <v>155</v>
      </c>
      <c r="E58" s="329">
        <v>490</v>
      </c>
      <c r="F58" s="330"/>
      <c r="G58" s="331">
        <f>ROUND(E58*F58,2)</f>
        <v>0</v>
      </c>
      <c r="H58" s="330"/>
      <c r="I58" s="331">
        <f>ROUND(E58*H58,2)</f>
        <v>0</v>
      </c>
      <c r="J58" s="330"/>
      <c r="K58" s="331">
        <f>ROUND(E58*J58,2)</f>
        <v>0</v>
      </c>
      <c r="L58" s="331">
        <v>21</v>
      </c>
      <c r="M58" s="331">
        <f>G58*(1+L58/100)</f>
        <v>0</v>
      </c>
      <c r="N58" s="329">
        <v>6.9999999999999994E-5</v>
      </c>
      <c r="O58" s="329">
        <f>ROUND(E58*N58,2)</f>
        <v>0.03</v>
      </c>
      <c r="P58" s="329">
        <v>0</v>
      </c>
      <c r="Q58" s="329">
        <f>ROUND(E58*P58,2)</f>
        <v>0</v>
      </c>
      <c r="R58" s="331" t="s">
        <v>2046</v>
      </c>
      <c r="S58" s="331" t="s">
        <v>130</v>
      </c>
      <c r="T58" s="332" t="s">
        <v>131</v>
      </c>
      <c r="U58" s="110">
        <v>0.05</v>
      </c>
      <c r="V58" s="110">
        <f>ROUND(E58*U58,2)</f>
        <v>24.5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2">
      <c r="A59" s="107"/>
      <c r="B59" s="108"/>
      <c r="C59" s="526" t="s">
        <v>1643</v>
      </c>
      <c r="D59" s="527"/>
      <c r="E59" s="527"/>
      <c r="F59" s="527"/>
      <c r="G59" s="527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166</v>
      </c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outlineLevel="3">
      <c r="A60" s="107"/>
      <c r="B60" s="108"/>
      <c r="C60" s="528" t="s">
        <v>1644</v>
      </c>
      <c r="D60" s="529"/>
      <c r="E60" s="529"/>
      <c r="F60" s="529"/>
      <c r="G60" s="529"/>
      <c r="H60" s="110"/>
      <c r="I60" s="110"/>
      <c r="J60" s="110"/>
      <c r="K60" s="110"/>
      <c r="L60" s="110"/>
      <c r="M60" s="110"/>
      <c r="N60" s="109"/>
      <c r="O60" s="109"/>
      <c r="P60" s="109"/>
      <c r="Q60" s="109"/>
      <c r="R60" s="110"/>
      <c r="S60" s="110"/>
      <c r="T60" s="110"/>
      <c r="U60" s="110"/>
      <c r="V60" s="110"/>
      <c r="W60" s="110"/>
      <c r="X60" s="110"/>
      <c r="Y60" s="110"/>
      <c r="Z60" s="104"/>
      <c r="AA60" s="104"/>
      <c r="AB60" s="104"/>
      <c r="AC60" s="104"/>
      <c r="AD60" s="104"/>
      <c r="AE60" s="104"/>
      <c r="AF60" s="104"/>
      <c r="AG60" s="104" t="s">
        <v>166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ht="22.5" outlineLevel="1">
      <c r="A61" s="325">
        <v>19</v>
      </c>
      <c r="B61" s="326" t="s">
        <v>1222</v>
      </c>
      <c r="C61" s="327" t="s">
        <v>2062</v>
      </c>
      <c r="D61" s="328" t="s">
        <v>145</v>
      </c>
      <c r="E61" s="329">
        <v>80</v>
      </c>
      <c r="F61" s="330"/>
      <c r="G61" s="331">
        <f>ROUND(E61*F61,2)</f>
        <v>0</v>
      </c>
      <c r="H61" s="330"/>
      <c r="I61" s="331">
        <f>ROUND(E61*H61,2)</f>
        <v>0</v>
      </c>
      <c r="J61" s="330"/>
      <c r="K61" s="331">
        <f>ROUND(E61*J61,2)</f>
        <v>0</v>
      </c>
      <c r="L61" s="331">
        <v>21</v>
      </c>
      <c r="M61" s="331">
        <f>G61*(1+L61/100)</f>
        <v>0</v>
      </c>
      <c r="N61" s="329">
        <v>2.5000000000000001E-4</v>
      </c>
      <c r="O61" s="329">
        <f>ROUND(E61*N61,2)</f>
        <v>0.02</v>
      </c>
      <c r="P61" s="329">
        <v>0</v>
      </c>
      <c r="Q61" s="329">
        <f>ROUND(E61*P61,2)</f>
        <v>0</v>
      </c>
      <c r="R61" s="331" t="s">
        <v>2046</v>
      </c>
      <c r="S61" s="331" t="s">
        <v>130</v>
      </c>
      <c r="T61" s="332" t="s">
        <v>131</v>
      </c>
      <c r="U61" s="110">
        <v>0.26</v>
      </c>
      <c r="V61" s="110">
        <f>ROUND(E61*U61,2)</f>
        <v>20.8</v>
      </c>
      <c r="W61" s="110"/>
      <c r="X61" s="110" t="s">
        <v>132</v>
      </c>
      <c r="Y61" s="110" t="s">
        <v>133</v>
      </c>
      <c r="Z61" s="104"/>
      <c r="AA61" s="104"/>
      <c r="AB61" s="104"/>
      <c r="AC61" s="104"/>
      <c r="AD61" s="104"/>
      <c r="AE61" s="104"/>
      <c r="AF61" s="104"/>
      <c r="AG61" s="104" t="s">
        <v>134</v>
      </c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outlineLevel="2">
      <c r="A62" s="107"/>
      <c r="B62" s="108"/>
      <c r="C62" s="526" t="s">
        <v>1627</v>
      </c>
      <c r="D62" s="527"/>
      <c r="E62" s="527"/>
      <c r="F62" s="527"/>
      <c r="G62" s="527"/>
      <c r="H62" s="110"/>
      <c r="I62" s="110"/>
      <c r="J62" s="110"/>
      <c r="K62" s="110"/>
      <c r="L62" s="110"/>
      <c r="M62" s="110"/>
      <c r="N62" s="109"/>
      <c r="O62" s="109"/>
      <c r="P62" s="109"/>
      <c r="Q62" s="109"/>
      <c r="R62" s="110"/>
      <c r="S62" s="110"/>
      <c r="T62" s="110"/>
      <c r="U62" s="110"/>
      <c r="V62" s="110"/>
      <c r="W62" s="110"/>
      <c r="X62" s="110"/>
      <c r="Y62" s="110"/>
      <c r="Z62" s="104"/>
      <c r="AA62" s="104"/>
      <c r="AB62" s="104"/>
      <c r="AC62" s="104"/>
      <c r="AD62" s="104"/>
      <c r="AE62" s="104"/>
      <c r="AF62" s="104"/>
      <c r="AG62" s="104" t="s">
        <v>166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3">
      <c r="A63" s="107"/>
      <c r="B63" s="108"/>
      <c r="C63" s="528" t="s">
        <v>1645</v>
      </c>
      <c r="D63" s="529"/>
      <c r="E63" s="529"/>
      <c r="F63" s="529"/>
      <c r="G63" s="529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166</v>
      </c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outlineLevel="1">
      <c r="A64" s="325">
        <v>20</v>
      </c>
      <c r="B64" s="326" t="s">
        <v>1223</v>
      </c>
      <c r="C64" s="327" t="s">
        <v>2063</v>
      </c>
      <c r="D64" s="328" t="s">
        <v>155</v>
      </c>
      <c r="E64" s="329">
        <v>280</v>
      </c>
      <c r="F64" s="330"/>
      <c r="G64" s="331">
        <f>ROUND(E64*F64,2)</f>
        <v>0</v>
      </c>
      <c r="H64" s="330"/>
      <c r="I64" s="331">
        <f>ROUND(E64*H64,2)</f>
        <v>0</v>
      </c>
      <c r="J64" s="330"/>
      <c r="K64" s="331">
        <f>ROUND(E64*J64,2)</f>
        <v>0</v>
      </c>
      <c r="L64" s="331">
        <v>21</v>
      </c>
      <c r="M64" s="331">
        <f>G64*(1+L64/100)</f>
        <v>0</v>
      </c>
      <c r="N64" s="329">
        <v>1.7000000000000001E-4</v>
      </c>
      <c r="O64" s="329">
        <f>ROUND(E64*N64,2)</f>
        <v>0.05</v>
      </c>
      <c r="P64" s="329">
        <v>0</v>
      </c>
      <c r="Q64" s="329">
        <f>ROUND(E64*P64,2)</f>
        <v>0</v>
      </c>
      <c r="R64" s="331" t="s">
        <v>2046</v>
      </c>
      <c r="S64" s="331" t="s">
        <v>130</v>
      </c>
      <c r="T64" s="332" t="s">
        <v>131</v>
      </c>
      <c r="U64" s="110">
        <v>0.09</v>
      </c>
      <c r="V64" s="110">
        <f>ROUND(E64*U64,2)</f>
        <v>25.2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2">
      <c r="A65" s="107"/>
      <c r="B65" s="108"/>
      <c r="C65" s="526" t="s">
        <v>1646</v>
      </c>
      <c r="D65" s="527"/>
      <c r="E65" s="527"/>
      <c r="F65" s="527"/>
      <c r="G65" s="527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166</v>
      </c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 outlineLevel="3">
      <c r="A66" s="107"/>
      <c r="B66" s="108"/>
      <c r="C66" s="528" t="s">
        <v>1647</v>
      </c>
      <c r="D66" s="529"/>
      <c r="E66" s="529"/>
      <c r="F66" s="529"/>
      <c r="G66" s="529"/>
      <c r="H66" s="110"/>
      <c r="I66" s="110"/>
      <c r="J66" s="110"/>
      <c r="K66" s="110"/>
      <c r="L66" s="110"/>
      <c r="M66" s="110"/>
      <c r="N66" s="109"/>
      <c r="O66" s="109"/>
      <c r="P66" s="109"/>
      <c r="Q66" s="109"/>
      <c r="R66" s="110"/>
      <c r="S66" s="110"/>
      <c r="T66" s="110"/>
      <c r="U66" s="110"/>
      <c r="V66" s="110"/>
      <c r="W66" s="110"/>
      <c r="X66" s="110"/>
      <c r="Y66" s="110"/>
      <c r="Z66" s="104"/>
      <c r="AA66" s="104"/>
      <c r="AB66" s="104"/>
      <c r="AC66" s="104"/>
      <c r="AD66" s="104"/>
      <c r="AE66" s="104"/>
      <c r="AF66" s="104"/>
      <c r="AG66" s="104" t="s">
        <v>166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325">
        <v>21</v>
      </c>
      <c r="B67" s="326" t="s">
        <v>1224</v>
      </c>
      <c r="C67" s="327" t="s">
        <v>2064</v>
      </c>
      <c r="D67" s="328" t="s">
        <v>155</v>
      </c>
      <c r="E67" s="329">
        <v>550</v>
      </c>
      <c r="F67" s="330"/>
      <c r="G67" s="331">
        <f>ROUND(E67*F67,2)</f>
        <v>0</v>
      </c>
      <c r="H67" s="330"/>
      <c r="I67" s="331">
        <f>ROUND(E67*H67,2)</f>
        <v>0</v>
      </c>
      <c r="J67" s="330"/>
      <c r="K67" s="331">
        <f>ROUND(E67*J67,2)</f>
        <v>0</v>
      </c>
      <c r="L67" s="331">
        <v>21</v>
      </c>
      <c r="M67" s="331">
        <f>G67*(1+L67/100)</f>
        <v>0</v>
      </c>
      <c r="N67" s="329">
        <v>4.0000000000000003E-5</v>
      </c>
      <c r="O67" s="329">
        <f>ROUND(E67*N67,2)</f>
        <v>0.02</v>
      </c>
      <c r="P67" s="329">
        <v>0</v>
      </c>
      <c r="Q67" s="329">
        <f>ROUND(E67*P67,2)</f>
        <v>0</v>
      </c>
      <c r="R67" s="331" t="s">
        <v>2046</v>
      </c>
      <c r="S67" s="331" t="s">
        <v>130</v>
      </c>
      <c r="T67" s="332" t="s">
        <v>131</v>
      </c>
      <c r="U67" s="110">
        <v>0.09</v>
      </c>
      <c r="V67" s="110">
        <f>ROUND(E67*U67,2)</f>
        <v>49.5</v>
      </c>
      <c r="W67" s="110"/>
      <c r="X67" s="110" t="s">
        <v>132</v>
      </c>
      <c r="Y67" s="110" t="s">
        <v>133</v>
      </c>
      <c r="Z67" s="104"/>
      <c r="AA67" s="104"/>
      <c r="AB67" s="104"/>
      <c r="AC67" s="104"/>
      <c r="AD67" s="104"/>
      <c r="AE67" s="104"/>
      <c r="AF67" s="104"/>
      <c r="AG67" s="104" t="s">
        <v>134</v>
      </c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outlineLevel="2">
      <c r="A68" s="107"/>
      <c r="B68" s="108"/>
      <c r="C68" s="526" t="s">
        <v>1648</v>
      </c>
      <c r="D68" s="527"/>
      <c r="E68" s="527"/>
      <c r="F68" s="527"/>
      <c r="G68" s="527"/>
      <c r="H68" s="110"/>
      <c r="I68" s="110"/>
      <c r="J68" s="110"/>
      <c r="K68" s="110"/>
      <c r="L68" s="110"/>
      <c r="M68" s="110"/>
      <c r="N68" s="109"/>
      <c r="O68" s="109"/>
      <c r="P68" s="109"/>
      <c r="Q68" s="109"/>
      <c r="R68" s="110"/>
      <c r="S68" s="110"/>
      <c r="T68" s="110"/>
      <c r="U68" s="110"/>
      <c r="V68" s="110"/>
      <c r="W68" s="110"/>
      <c r="X68" s="110"/>
      <c r="Y68" s="110"/>
      <c r="Z68" s="104"/>
      <c r="AA68" s="104"/>
      <c r="AB68" s="104"/>
      <c r="AC68" s="104"/>
      <c r="AD68" s="104"/>
      <c r="AE68" s="104"/>
      <c r="AF68" s="104"/>
      <c r="AG68" s="104" t="s">
        <v>166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3">
      <c r="A69" s="107"/>
      <c r="B69" s="108"/>
      <c r="C69" s="528" t="s">
        <v>1649</v>
      </c>
      <c r="D69" s="529"/>
      <c r="E69" s="529"/>
      <c r="F69" s="529"/>
      <c r="G69" s="529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166</v>
      </c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1">
      <c r="A70" s="325">
        <v>22</v>
      </c>
      <c r="B70" s="326" t="s">
        <v>1225</v>
      </c>
      <c r="C70" s="327" t="s">
        <v>2065</v>
      </c>
      <c r="D70" s="328" t="s">
        <v>155</v>
      </c>
      <c r="E70" s="329">
        <v>80</v>
      </c>
      <c r="F70" s="330"/>
      <c r="G70" s="331">
        <f>ROUND(E70*F70,2)</f>
        <v>0</v>
      </c>
      <c r="H70" s="330"/>
      <c r="I70" s="331">
        <f>ROUND(E70*H70,2)</f>
        <v>0</v>
      </c>
      <c r="J70" s="330"/>
      <c r="K70" s="331">
        <f>ROUND(E70*J70,2)</f>
        <v>0</v>
      </c>
      <c r="L70" s="331">
        <v>21</v>
      </c>
      <c r="M70" s="331">
        <f>G70*(1+L70/100)</f>
        <v>0</v>
      </c>
      <c r="N70" s="329">
        <v>2.9E-4</v>
      </c>
      <c r="O70" s="329">
        <f>ROUND(E70*N70,2)</f>
        <v>0.02</v>
      </c>
      <c r="P70" s="329">
        <v>0</v>
      </c>
      <c r="Q70" s="329">
        <f>ROUND(E70*P70,2)</f>
        <v>0</v>
      </c>
      <c r="R70" s="331" t="s">
        <v>2046</v>
      </c>
      <c r="S70" s="331" t="s">
        <v>130</v>
      </c>
      <c r="T70" s="332" t="s">
        <v>131</v>
      </c>
      <c r="U70" s="110">
        <v>0.09</v>
      </c>
      <c r="V70" s="110">
        <f>ROUND(E70*U70,2)</f>
        <v>7.2</v>
      </c>
      <c r="W70" s="110"/>
      <c r="X70" s="110" t="s">
        <v>132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134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2">
      <c r="A71" s="107"/>
      <c r="B71" s="108"/>
      <c r="C71" s="526" t="s">
        <v>1650</v>
      </c>
      <c r="D71" s="527"/>
      <c r="E71" s="527"/>
      <c r="F71" s="527"/>
      <c r="G71" s="527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166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outlineLevel="3">
      <c r="A72" s="107"/>
      <c r="B72" s="108"/>
      <c r="C72" s="528" t="s">
        <v>1651</v>
      </c>
      <c r="D72" s="529"/>
      <c r="E72" s="529"/>
      <c r="F72" s="529"/>
      <c r="G72" s="529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ht="22.5" outlineLevel="1">
      <c r="A73" s="325">
        <v>23</v>
      </c>
      <c r="B73" s="326" t="s">
        <v>1226</v>
      </c>
      <c r="C73" s="327" t="s">
        <v>2066</v>
      </c>
      <c r="D73" s="328" t="s">
        <v>145</v>
      </c>
      <c r="E73" s="329">
        <v>900</v>
      </c>
      <c r="F73" s="330"/>
      <c r="G73" s="331">
        <f>ROUND(E73*F73,2)</f>
        <v>0</v>
      </c>
      <c r="H73" s="330"/>
      <c r="I73" s="331">
        <f>ROUND(E73*H73,2)</f>
        <v>0</v>
      </c>
      <c r="J73" s="330"/>
      <c r="K73" s="331">
        <f>ROUND(E73*J73,2)</f>
        <v>0</v>
      </c>
      <c r="L73" s="331">
        <v>21</v>
      </c>
      <c r="M73" s="331">
        <f>G73*(1+L73/100)</f>
        <v>0</v>
      </c>
      <c r="N73" s="329">
        <v>0</v>
      </c>
      <c r="O73" s="329">
        <f>ROUND(E73*N73,2)</f>
        <v>0</v>
      </c>
      <c r="P73" s="329">
        <v>0</v>
      </c>
      <c r="Q73" s="329">
        <f>ROUND(E73*P73,2)</f>
        <v>0</v>
      </c>
      <c r="R73" s="331" t="s">
        <v>2046</v>
      </c>
      <c r="S73" s="331" t="s">
        <v>130</v>
      </c>
      <c r="T73" s="332" t="s">
        <v>131</v>
      </c>
      <c r="U73" s="110">
        <v>0.05</v>
      </c>
      <c r="V73" s="110">
        <f>ROUND(E73*U73,2)</f>
        <v>45</v>
      </c>
      <c r="W73" s="110"/>
      <c r="X73" s="110" t="s">
        <v>132</v>
      </c>
      <c r="Y73" s="110" t="s">
        <v>133</v>
      </c>
      <c r="Z73" s="104"/>
      <c r="AA73" s="104"/>
      <c r="AB73" s="104"/>
      <c r="AC73" s="104"/>
      <c r="AD73" s="104"/>
      <c r="AE73" s="104"/>
      <c r="AF73" s="104"/>
      <c r="AG73" s="104" t="s">
        <v>134</v>
      </c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outlineLevel="2">
      <c r="A74" s="107"/>
      <c r="B74" s="108"/>
      <c r="C74" s="526" t="s">
        <v>1652</v>
      </c>
      <c r="D74" s="527"/>
      <c r="E74" s="527"/>
      <c r="F74" s="527"/>
      <c r="G74" s="527"/>
      <c r="H74" s="110"/>
      <c r="I74" s="110"/>
      <c r="J74" s="110"/>
      <c r="K74" s="110"/>
      <c r="L74" s="110"/>
      <c r="M74" s="110"/>
      <c r="N74" s="109"/>
      <c r="O74" s="109"/>
      <c r="P74" s="109"/>
      <c r="Q74" s="109"/>
      <c r="R74" s="110"/>
      <c r="S74" s="110"/>
      <c r="T74" s="110"/>
      <c r="U74" s="110"/>
      <c r="V74" s="110"/>
      <c r="W74" s="110"/>
      <c r="X74" s="110"/>
      <c r="Y74" s="110"/>
      <c r="Z74" s="104"/>
      <c r="AA74" s="104"/>
      <c r="AB74" s="104"/>
      <c r="AC74" s="104"/>
      <c r="AD74" s="104"/>
      <c r="AE74" s="104"/>
      <c r="AF74" s="104"/>
      <c r="AG74" s="104" t="s">
        <v>166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3">
      <c r="A75" s="107"/>
      <c r="B75" s="108"/>
      <c r="C75" s="528" t="s">
        <v>1653</v>
      </c>
      <c r="D75" s="529"/>
      <c r="E75" s="529"/>
      <c r="F75" s="529"/>
      <c r="G75" s="529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325">
        <v>24</v>
      </c>
      <c r="B76" s="326" t="s">
        <v>1227</v>
      </c>
      <c r="C76" s="327" t="s">
        <v>2067</v>
      </c>
      <c r="D76" s="328" t="s">
        <v>145</v>
      </c>
      <c r="E76" s="329">
        <v>150</v>
      </c>
      <c r="F76" s="330"/>
      <c r="G76" s="331">
        <f>ROUND(E76*F76,2)</f>
        <v>0</v>
      </c>
      <c r="H76" s="330"/>
      <c r="I76" s="331">
        <f>ROUND(E76*H76,2)</f>
        <v>0</v>
      </c>
      <c r="J76" s="330"/>
      <c r="K76" s="331">
        <f>ROUND(E76*J76,2)</f>
        <v>0</v>
      </c>
      <c r="L76" s="331">
        <v>21</v>
      </c>
      <c r="M76" s="331">
        <f>G76*(1+L76/100)</f>
        <v>0</v>
      </c>
      <c r="N76" s="329">
        <v>0</v>
      </c>
      <c r="O76" s="329">
        <f>ROUND(E76*N76,2)</f>
        <v>0</v>
      </c>
      <c r="P76" s="329">
        <v>0</v>
      </c>
      <c r="Q76" s="329">
        <f>ROUND(E76*P76,2)</f>
        <v>0</v>
      </c>
      <c r="R76" s="331" t="s">
        <v>2046</v>
      </c>
      <c r="S76" s="331" t="s">
        <v>130</v>
      </c>
      <c r="T76" s="332" t="s">
        <v>131</v>
      </c>
      <c r="U76" s="110">
        <v>0.05</v>
      </c>
      <c r="V76" s="110">
        <f>ROUND(E76*U76,2)</f>
        <v>7.5</v>
      </c>
      <c r="W76" s="110"/>
      <c r="X76" s="110" t="s">
        <v>132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134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outlineLevel="2">
      <c r="A77" s="107"/>
      <c r="B77" s="108"/>
      <c r="C77" s="526" t="s">
        <v>1654</v>
      </c>
      <c r="D77" s="527"/>
      <c r="E77" s="527"/>
      <c r="F77" s="527"/>
      <c r="G77" s="527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166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3">
      <c r="A78" s="107"/>
      <c r="B78" s="108"/>
      <c r="C78" s="528" t="s">
        <v>1641</v>
      </c>
      <c r="D78" s="529"/>
      <c r="E78" s="529"/>
      <c r="F78" s="529"/>
      <c r="G78" s="529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ht="22.5" outlineLevel="3">
      <c r="A79" s="325">
        <v>25</v>
      </c>
      <c r="B79" s="326" t="s">
        <v>1228</v>
      </c>
      <c r="C79" s="327" t="s">
        <v>2068</v>
      </c>
      <c r="D79" s="328" t="s">
        <v>145</v>
      </c>
      <c r="E79" s="329">
        <v>90</v>
      </c>
      <c r="F79" s="330"/>
      <c r="G79" s="331">
        <f>ROUND(E79*F79,2)</f>
        <v>0</v>
      </c>
      <c r="H79" s="330"/>
      <c r="I79" s="331">
        <f>ROUND(E79*H79,2)</f>
        <v>0</v>
      </c>
      <c r="J79" s="330"/>
      <c r="K79" s="331">
        <f>ROUND(E79*J79,2)</f>
        <v>0</v>
      </c>
      <c r="L79" s="331">
        <v>21</v>
      </c>
      <c r="M79" s="331">
        <f>G79*(1+L79/100)</f>
        <v>0</v>
      </c>
      <c r="N79" s="329">
        <v>0</v>
      </c>
      <c r="O79" s="329">
        <f>ROUND(E79*N79,2)</f>
        <v>0</v>
      </c>
      <c r="P79" s="329">
        <v>0</v>
      </c>
      <c r="Q79" s="329">
        <f>ROUND(E79*P79,2)</f>
        <v>0</v>
      </c>
      <c r="R79" s="331" t="s">
        <v>2046</v>
      </c>
      <c r="S79" s="331" t="s">
        <v>130</v>
      </c>
      <c r="T79" s="110"/>
      <c r="U79" s="110"/>
      <c r="V79" s="110"/>
      <c r="W79" s="110"/>
      <c r="X79" s="110"/>
      <c r="Y79" s="110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outlineLevel="3">
      <c r="A80" s="107"/>
      <c r="B80" s="108"/>
      <c r="C80" s="526" t="s">
        <v>1627</v>
      </c>
      <c r="D80" s="527"/>
      <c r="E80" s="527"/>
      <c r="F80" s="527"/>
      <c r="G80" s="527"/>
      <c r="H80" s="110"/>
      <c r="I80" s="110"/>
      <c r="J80" s="110"/>
      <c r="K80" s="110"/>
      <c r="L80" s="110"/>
      <c r="M80" s="110"/>
      <c r="N80" s="109"/>
      <c r="O80" s="109"/>
      <c r="P80" s="109"/>
      <c r="Q80" s="109"/>
      <c r="R80" s="110"/>
      <c r="S80" s="110"/>
      <c r="T80" s="110"/>
      <c r="U80" s="110"/>
      <c r="V80" s="110"/>
      <c r="W80" s="110"/>
      <c r="X80" s="110"/>
      <c r="Y80" s="110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3">
      <c r="A81" s="107"/>
      <c r="B81" s="108"/>
      <c r="C81" s="528" t="s">
        <v>1628</v>
      </c>
      <c r="D81" s="529"/>
      <c r="E81" s="529"/>
      <c r="F81" s="529"/>
      <c r="G81" s="529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ht="22.5" outlineLevel="1">
      <c r="A82" s="325">
        <v>26</v>
      </c>
      <c r="B82" s="363" t="s">
        <v>2332</v>
      </c>
      <c r="C82" s="364" t="s">
        <v>2333</v>
      </c>
      <c r="D82" s="328" t="s">
        <v>155</v>
      </c>
      <c r="E82" s="329">
        <v>75</v>
      </c>
      <c r="F82" s="330"/>
      <c r="G82" s="331">
        <f>ROUND(E82*F82,2)</f>
        <v>0</v>
      </c>
      <c r="H82" s="330"/>
      <c r="I82" s="331">
        <f>ROUND(E82*H82,2)</f>
        <v>0</v>
      </c>
      <c r="J82" s="330"/>
      <c r="K82" s="331">
        <f>ROUND(E82*J82,2)</f>
        <v>0</v>
      </c>
      <c r="L82" s="331">
        <v>21</v>
      </c>
      <c r="M82" s="331">
        <f>G82*(1+L82/100)</f>
        <v>0</v>
      </c>
      <c r="N82" s="329">
        <v>0</v>
      </c>
      <c r="O82" s="329">
        <f>ROUND(E82*N82,2)</f>
        <v>0</v>
      </c>
      <c r="P82" s="329">
        <v>0</v>
      </c>
      <c r="Q82" s="329">
        <f>ROUND(E82*P82,2)</f>
        <v>0</v>
      </c>
      <c r="R82" s="331" t="s">
        <v>2046</v>
      </c>
      <c r="S82" s="331" t="s">
        <v>130</v>
      </c>
      <c r="T82" s="332" t="s">
        <v>131</v>
      </c>
      <c r="U82" s="110">
        <v>0.08</v>
      </c>
      <c r="V82" s="110">
        <f>ROUND(E82*U82,2)</f>
        <v>6</v>
      </c>
      <c r="W82" s="110"/>
      <c r="X82" s="110" t="s">
        <v>132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134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outlineLevel="2">
      <c r="A83" s="107"/>
      <c r="B83" s="108"/>
      <c r="C83" s="526" t="s">
        <v>2334</v>
      </c>
      <c r="D83" s="527"/>
      <c r="E83" s="527"/>
      <c r="F83" s="527"/>
      <c r="G83" s="527"/>
      <c r="H83" s="110"/>
      <c r="I83" s="110"/>
      <c r="J83" s="110"/>
      <c r="K83" s="110"/>
      <c r="L83" s="110"/>
      <c r="M83" s="110"/>
      <c r="N83" s="109"/>
      <c r="O83" s="109"/>
      <c r="P83" s="109"/>
      <c r="Q83" s="109"/>
      <c r="R83" s="110"/>
      <c r="S83" s="110"/>
      <c r="T83" s="110"/>
      <c r="U83" s="110"/>
      <c r="V83" s="110"/>
      <c r="W83" s="110"/>
      <c r="X83" s="110"/>
      <c r="Y83" s="110"/>
      <c r="Z83" s="104"/>
      <c r="AA83" s="104"/>
      <c r="AB83" s="104"/>
      <c r="AC83" s="104"/>
      <c r="AD83" s="104"/>
      <c r="AE83" s="104"/>
      <c r="AF83" s="104"/>
      <c r="AG83" s="104" t="s">
        <v>166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>
      <c r="A84" s="153" t="s">
        <v>125</v>
      </c>
      <c r="B84" s="154" t="s">
        <v>1179</v>
      </c>
      <c r="C84" s="155" t="s">
        <v>1180</v>
      </c>
      <c r="D84" s="156"/>
      <c r="E84" s="157"/>
      <c r="F84" s="158"/>
      <c r="G84" s="158">
        <f>SUMIF(AG85:AG151,"&lt;&gt;NOR",G85:G151)</f>
        <v>0</v>
      </c>
      <c r="H84" s="158"/>
      <c r="I84" s="158">
        <f>SUM(I85:I151)</f>
        <v>0</v>
      </c>
      <c r="J84" s="158"/>
      <c r="K84" s="158">
        <f>SUM(K85:K151)</f>
        <v>0</v>
      </c>
      <c r="L84" s="158"/>
      <c r="M84" s="158">
        <f>SUM(M85:M151)</f>
        <v>0</v>
      </c>
      <c r="N84" s="157"/>
      <c r="O84" s="157">
        <f>SUM(O85:O151)</f>
        <v>2.1200000000000006</v>
      </c>
      <c r="P84" s="157"/>
      <c r="Q84" s="157">
        <f>SUM(Q85:Q151)</f>
        <v>0</v>
      </c>
      <c r="R84" s="158"/>
      <c r="S84" s="158"/>
      <c r="T84" s="159"/>
      <c r="U84" s="114"/>
      <c r="V84" s="114">
        <f>SUM(V85:V151)</f>
        <v>0</v>
      </c>
      <c r="W84" s="114"/>
      <c r="X84" s="114"/>
      <c r="Y84" s="114"/>
      <c r="AG84" t="s">
        <v>126</v>
      </c>
    </row>
    <row r="85" spans="1:60" ht="22.5" outlineLevel="1">
      <c r="A85" s="325">
        <v>27</v>
      </c>
      <c r="B85" s="326" t="s">
        <v>1229</v>
      </c>
      <c r="C85" s="327" t="s">
        <v>2069</v>
      </c>
      <c r="D85" s="328" t="s">
        <v>145</v>
      </c>
      <c r="E85" s="329">
        <v>1</v>
      </c>
      <c r="F85" s="330"/>
      <c r="G85" s="331">
        <f>ROUND(E85*F85,2)</f>
        <v>0</v>
      </c>
      <c r="H85" s="330"/>
      <c r="I85" s="331">
        <f>ROUND(E85*H85,2)</f>
        <v>0</v>
      </c>
      <c r="J85" s="330"/>
      <c r="K85" s="331">
        <f>ROUND(E85*J85,2)</f>
        <v>0</v>
      </c>
      <c r="L85" s="331">
        <v>21</v>
      </c>
      <c r="M85" s="331">
        <f>G85*(1+L85/100)</f>
        <v>0</v>
      </c>
      <c r="N85" s="329">
        <v>6.0000000000000001E-3</v>
      </c>
      <c r="O85" s="329">
        <f>ROUND(E85*N85,2)</f>
        <v>0.01</v>
      </c>
      <c r="P85" s="329">
        <v>0</v>
      </c>
      <c r="Q85" s="329">
        <f>ROUND(E85*P85,2)</f>
        <v>0</v>
      </c>
      <c r="R85" s="331"/>
      <c r="S85" s="331" t="s">
        <v>182</v>
      </c>
      <c r="T85" s="332" t="s">
        <v>183</v>
      </c>
      <c r="U85" s="110">
        <v>0</v>
      </c>
      <c r="V85" s="110">
        <f>ROUND(E85*U85,2)</f>
        <v>0</v>
      </c>
      <c r="W85" s="110"/>
      <c r="X85" s="110" t="s">
        <v>526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527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outlineLevel="2">
      <c r="A86" s="107"/>
      <c r="B86" s="108"/>
      <c r="C86" s="526" t="s">
        <v>1655</v>
      </c>
      <c r="D86" s="527"/>
      <c r="E86" s="527"/>
      <c r="F86" s="527"/>
      <c r="G86" s="527"/>
      <c r="H86" s="110"/>
      <c r="I86" s="110"/>
      <c r="J86" s="110"/>
      <c r="K86" s="110"/>
      <c r="L86" s="110"/>
      <c r="M86" s="110"/>
      <c r="N86" s="109"/>
      <c r="O86" s="109"/>
      <c r="P86" s="109"/>
      <c r="Q86" s="109"/>
      <c r="R86" s="110"/>
      <c r="S86" s="110"/>
      <c r="T86" s="110"/>
      <c r="U86" s="110"/>
      <c r="V86" s="110"/>
      <c r="W86" s="110"/>
      <c r="X86" s="110"/>
      <c r="Y86" s="110"/>
      <c r="Z86" s="104"/>
      <c r="AA86" s="104"/>
      <c r="AB86" s="104"/>
      <c r="AC86" s="104"/>
      <c r="AD86" s="104"/>
      <c r="AE86" s="104"/>
      <c r="AF86" s="104"/>
      <c r="AG86" s="104" t="s">
        <v>166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22.5" outlineLevel="1">
      <c r="A87" s="325">
        <v>28</v>
      </c>
      <c r="B87" s="326" t="s">
        <v>1230</v>
      </c>
      <c r="C87" s="327" t="s">
        <v>2070</v>
      </c>
      <c r="D87" s="328" t="s">
        <v>145</v>
      </c>
      <c r="E87" s="329">
        <v>1</v>
      </c>
      <c r="F87" s="330"/>
      <c r="G87" s="331">
        <f>ROUND(E87*F87,2)</f>
        <v>0</v>
      </c>
      <c r="H87" s="330"/>
      <c r="I87" s="331">
        <f>ROUND(E87*H87,2)</f>
        <v>0</v>
      </c>
      <c r="J87" s="330"/>
      <c r="K87" s="331">
        <f>ROUND(E87*J87,2)</f>
        <v>0</v>
      </c>
      <c r="L87" s="331">
        <v>21</v>
      </c>
      <c r="M87" s="331">
        <f>G87*(1+L87/100)</f>
        <v>0</v>
      </c>
      <c r="N87" s="329">
        <v>0</v>
      </c>
      <c r="O87" s="329">
        <f>ROUND(E87*N87,2)</f>
        <v>0</v>
      </c>
      <c r="P87" s="329">
        <v>0</v>
      </c>
      <c r="Q87" s="329">
        <f>ROUND(E87*P87,2)</f>
        <v>0</v>
      </c>
      <c r="R87" s="331"/>
      <c r="S87" s="331" t="s">
        <v>182</v>
      </c>
      <c r="T87" s="332" t="s">
        <v>183</v>
      </c>
      <c r="U87" s="110">
        <v>0</v>
      </c>
      <c r="V87" s="110">
        <f>ROUND(E87*U87,2)</f>
        <v>0</v>
      </c>
      <c r="W87" s="110"/>
      <c r="X87" s="110" t="s">
        <v>526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527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 outlineLevel="2">
      <c r="A88" s="107"/>
      <c r="B88" s="108"/>
      <c r="C88" s="526" t="s">
        <v>1656</v>
      </c>
      <c r="D88" s="527"/>
      <c r="E88" s="527"/>
      <c r="F88" s="527"/>
      <c r="G88" s="527"/>
      <c r="H88" s="110"/>
      <c r="I88" s="110"/>
      <c r="J88" s="110"/>
      <c r="K88" s="110"/>
      <c r="L88" s="110"/>
      <c r="M88" s="110"/>
      <c r="N88" s="109"/>
      <c r="O88" s="109"/>
      <c r="P88" s="109"/>
      <c r="Q88" s="109"/>
      <c r="R88" s="110"/>
      <c r="S88" s="110"/>
      <c r="T88" s="110"/>
      <c r="U88" s="110"/>
      <c r="V88" s="110"/>
      <c r="W88" s="110"/>
      <c r="X88" s="110"/>
      <c r="Y88" s="110"/>
      <c r="Z88" s="104"/>
      <c r="AA88" s="104"/>
      <c r="AB88" s="104"/>
      <c r="AC88" s="104"/>
      <c r="AD88" s="104"/>
      <c r="AE88" s="104"/>
      <c r="AF88" s="104"/>
      <c r="AG88" s="104" t="s">
        <v>166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outlineLevel="1">
      <c r="A89" s="325">
        <v>29</v>
      </c>
      <c r="B89" s="326" t="s">
        <v>1231</v>
      </c>
      <c r="C89" s="327" t="s">
        <v>2071</v>
      </c>
      <c r="D89" s="328" t="s">
        <v>145</v>
      </c>
      <c r="E89" s="329">
        <v>7</v>
      </c>
      <c r="F89" s="330"/>
      <c r="G89" s="331">
        <f>ROUND(E89*F89,2)</f>
        <v>0</v>
      </c>
      <c r="H89" s="330"/>
      <c r="I89" s="331">
        <f>ROUND(E89*H89,2)</f>
        <v>0</v>
      </c>
      <c r="J89" s="330"/>
      <c r="K89" s="331">
        <f>ROUND(E89*J89,2)</f>
        <v>0</v>
      </c>
      <c r="L89" s="331">
        <v>21</v>
      </c>
      <c r="M89" s="331">
        <f>G89*(1+L89/100)</f>
        <v>0</v>
      </c>
      <c r="N89" s="329">
        <v>0</v>
      </c>
      <c r="O89" s="329">
        <f>ROUND(E89*N89,2)</f>
        <v>0</v>
      </c>
      <c r="P89" s="329">
        <v>0</v>
      </c>
      <c r="Q89" s="329">
        <f>ROUND(E89*P89,2)</f>
        <v>0</v>
      </c>
      <c r="R89" s="331"/>
      <c r="S89" s="331" t="s">
        <v>182</v>
      </c>
      <c r="T89" s="332" t="s">
        <v>183</v>
      </c>
      <c r="U89" s="110">
        <v>0</v>
      </c>
      <c r="V89" s="110">
        <f>ROUND(E89*U89,2)</f>
        <v>0</v>
      </c>
      <c r="W89" s="110"/>
      <c r="X89" s="110" t="s">
        <v>526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527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 outlineLevel="2">
      <c r="A90" s="107"/>
      <c r="B90" s="108"/>
      <c r="C90" s="526" t="s">
        <v>1657</v>
      </c>
      <c r="D90" s="527"/>
      <c r="E90" s="527"/>
      <c r="F90" s="527"/>
      <c r="G90" s="527"/>
      <c r="H90" s="110"/>
      <c r="I90" s="110"/>
      <c r="J90" s="110"/>
      <c r="K90" s="110"/>
      <c r="L90" s="110"/>
      <c r="M90" s="110"/>
      <c r="N90" s="109"/>
      <c r="O90" s="109"/>
      <c r="P90" s="109"/>
      <c r="Q90" s="109"/>
      <c r="R90" s="110"/>
      <c r="S90" s="110"/>
      <c r="T90" s="110"/>
      <c r="U90" s="110"/>
      <c r="V90" s="110"/>
      <c r="W90" s="110"/>
      <c r="X90" s="110"/>
      <c r="Y90" s="110"/>
      <c r="Z90" s="104"/>
      <c r="AA90" s="104"/>
      <c r="AB90" s="104"/>
      <c r="AC90" s="104"/>
      <c r="AD90" s="104"/>
      <c r="AE90" s="104"/>
      <c r="AF90" s="104"/>
      <c r="AG90" s="104" t="s">
        <v>166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 outlineLevel="1">
      <c r="A91" s="325">
        <v>30</v>
      </c>
      <c r="B91" s="326" t="s">
        <v>1232</v>
      </c>
      <c r="C91" s="327" t="s">
        <v>2072</v>
      </c>
      <c r="D91" s="328" t="s">
        <v>145</v>
      </c>
      <c r="E91" s="329">
        <v>20</v>
      </c>
      <c r="F91" s="330"/>
      <c r="G91" s="331">
        <f>ROUND(E91*F91,2)</f>
        <v>0</v>
      </c>
      <c r="H91" s="330"/>
      <c r="I91" s="331">
        <f>ROUND(E91*H91,2)</f>
        <v>0</v>
      </c>
      <c r="J91" s="330"/>
      <c r="K91" s="331">
        <f>ROUND(E91*J91,2)</f>
        <v>0</v>
      </c>
      <c r="L91" s="331">
        <v>21</v>
      </c>
      <c r="M91" s="331">
        <f>G91*(1+L91/100)</f>
        <v>0</v>
      </c>
      <c r="N91" s="329">
        <v>6.0000000000000001E-3</v>
      </c>
      <c r="O91" s="329">
        <f>ROUND(E91*N91,2)</f>
        <v>0.12</v>
      </c>
      <c r="P91" s="329">
        <v>0</v>
      </c>
      <c r="Q91" s="329">
        <f>ROUND(E91*P91,2)</f>
        <v>0</v>
      </c>
      <c r="R91" s="331"/>
      <c r="S91" s="331" t="s">
        <v>182</v>
      </c>
      <c r="T91" s="332" t="s">
        <v>183</v>
      </c>
      <c r="U91" s="110">
        <v>0</v>
      </c>
      <c r="V91" s="110">
        <f>ROUND(E91*U91,2)</f>
        <v>0</v>
      </c>
      <c r="W91" s="110"/>
      <c r="X91" s="110" t="s">
        <v>526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527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 outlineLevel="2">
      <c r="A92" s="107"/>
      <c r="B92" s="108"/>
      <c r="C92" s="526" t="s">
        <v>1658</v>
      </c>
      <c r="D92" s="527"/>
      <c r="E92" s="527"/>
      <c r="F92" s="527"/>
      <c r="G92" s="527"/>
      <c r="H92" s="110"/>
      <c r="I92" s="110"/>
      <c r="J92" s="110"/>
      <c r="K92" s="110"/>
      <c r="L92" s="110"/>
      <c r="M92" s="110"/>
      <c r="N92" s="109"/>
      <c r="O92" s="109"/>
      <c r="P92" s="109"/>
      <c r="Q92" s="109"/>
      <c r="R92" s="110"/>
      <c r="S92" s="110"/>
      <c r="T92" s="110"/>
      <c r="U92" s="110"/>
      <c r="V92" s="110"/>
      <c r="W92" s="110"/>
      <c r="X92" s="110"/>
      <c r="Y92" s="110"/>
      <c r="Z92" s="104"/>
      <c r="AA92" s="104"/>
      <c r="AB92" s="104"/>
      <c r="AC92" s="104"/>
      <c r="AD92" s="104"/>
      <c r="AE92" s="104"/>
      <c r="AF92" s="104"/>
      <c r="AG92" s="104" t="s">
        <v>166</v>
      </c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 outlineLevel="1">
      <c r="A93" s="325">
        <v>31</v>
      </c>
      <c r="B93" s="326" t="s">
        <v>1233</v>
      </c>
      <c r="C93" s="327" t="s">
        <v>2073</v>
      </c>
      <c r="D93" s="328" t="s">
        <v>145</v>
      </c>
      <c r="E93" s="329">
        <v>151</v>
      </c>
      <c r="F93" s="330"/>
      <c r="G93" s="331">
        <f>ROUND(E93*F93,2)</f>
        <v>0</v>
      </c>
      <c r="H93" s="330"/>
      <c r="I93" s="331">
        <f>ROUND(E93*H93,2)</f>
        <v>0</v>
      </c>
      <c r="J93" s="330"/>
      <c r="K93" s="331">
        <f>ROUND(E93*J93,2)</f>
        <v>0</v>
      </c>
      <c r="L93" s="331">
        <v>21</v>
      </c>
      <c r="M93" s="331">
        <f>G93*(1+L93/100)</f>
        <v>0</v>
      </c>
      <c r="N93" s="329">
        <v>6.0000000000000001E-3</v>
      </c>
      <c r="O93" s="329">
        <f>ROUND(E93*N93,2)</f>
        <v>0.91</v>
      </c>
      <c r="P93" s="329">
        <v>0</v>
      </c>
      <c r="Q93" s="329">
        <f>ROUND(E93*P93,2)</f>
        <v>0</v>
      </c>
      <c r="R93" s="331"/>
      <c r="S93" s="331" t="s">
        <v>182</v>
      </c>
      <c r="T93" s="332" t="s">
        <v>183</v>
      </c>
      <c r="U93" s="110">
        <v>0</v>
      </c>
      <c r="V93" s="110">
        <f>ROUND(E93*U93,2)</f>
        <v>0</v>
      </c>
      <c r="W93" s="110"/>
      <c r="X93" s="110" t="s">
        <v>526</v>
      </c>
      <c r="Y93" s="110" t="s">
        <v>133</v>
      </c>
      <c r="Z93" s="104"/>
      <c r="AA93" s="104"/>
      <c r="AB93" s="104"/>
      <c r="AC93" s="104"/>
      <c r="AD93" s="104"/>
      <c r="AE93" s="104"/>
      <c r="AF93" s="104"/>
      <c r="AG93" s="104" t="s">
        <v>527</v>
      </c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</row>
    <row r="94" spans="1:60" outlineLevel="2">
      <c r="A94" s="107"/>
      <c r="B94" s="108"/>
      <c r="C94" s="526" t="s">
        <v>1659</v>
      </c>
      <c r="D94" s="527"/>
      <c r="E94" s="527"/>
      <c r="F94" s="527"/>
      <c r="G94" s="527"/>
      <c r="H94" s="110"/>
      <c r="I94" s="110"/>
      <c r="J94" s="110"/>
      <c r="K94" s="110"/>
      <c r="L94" s="110"/>
      <c r="M94" s="110"/>
      <c r="N94" s="109"/>
      <c r="O94" s="109"/>
      <c r="P94" s="109"/>
      <c r="Q94" s="109"/>
      <c r="R94" s="110"/>
      <c r="S94" s="110"/>
      <c r="T94" s="110"/>
      <c r="U94" s="110"/>
      <c r="V94" s="110"/>
      <c r="W94" s="110"/>
      <c r="X94" s="110"/>
      <c r="Y94" s="110"/>
      <c r="Z94" s="104"/>
      <c r="AA94" s="104"/>
      <c r="AB94" s="104"/>
      <c r="AC94" s="104"/>
      <c r="AD94" s="104"/>
      <c r="AE94" s="104"/>
      <c r="AF94" s="104"/>
      <c r="AG94" s="104" t="s">
        <v>166</v>
      </c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 outlineLevel="3">
      <c r="A95" s="107"/>
      <c r="B95" s="108"/>
      <c r="C95" s="528" t="s">
        <v>1660</v>
      </c>
      <c r="D95" s="529"/>
      <c r="E95" s="529"/>
      <c r="F95" s="529"/>
      <c r="G95" s="529"/>
      <c r="H95" s="110"/>
      <c r="I95" s="110"/>
      <c r="J95" s="110"/>
      <c r="K95" s="110"/>
      <c r="L95" s="110"/>
      <c r="M95" s="110"/>
      <c r="N95" s="109"/>
      <c r="O95" s="109"/>
      <c r="P95" s="109"/>
      <c r="Q95" s="109"/>
      <c r="R95" s="110"/>
      <c r="S95" s="110"/>
      <c r="T95" s="110"/>
      <c r="U95" s="110"/>
      <c r="V95" s="110"/>
      <c r="W95" s="110"/>
      <c r="X95" s="110"/>
      <c r="Y95" s="110"/>
      <c r="Z95" s="104"/>
      <c r="AA95" s="104"/>
      <c r="AB95" s="104"/>
      <c r="AC95" s="104"/>
      <c r="AD95" s="104"/>
      <c r="AE95" s="104"/>
      <c r="AF95" s="104"/>
      <c r="AG95" s="104" t="s">
        <v>166</v>
      </c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</row>
    <row r="96" spans="1:60" outlineLevel="1">
      <c r="A96" s="325">
        <v>32</v>
      </c>
      <c r="B96" s="326" t="s">
        <v>1234</v>
      </c>
      <c r="C96" s="327" t="s">
        <v>2074</v>
      </c>
      <c r="D96" s="328" t="s">
        <v>145</v>
      </c>
      <c r="E96" s="329">
        <v>10</v>
      </c>
      <c r="F96" s="330"/>
      <c r="G96" s="331">
        <f>ROUND(E96*F96,2)</f>
        <v>0</v>
      </c>
      <c r="H96" s="330"/>
      <c r="I96" s="331">
        <f>ROUND(E96*H96,2)</f>
        <v>0</v>
      </c>
      <c r="J96" s="330"/>
      <c r="K96" s="331">
        <f>ROUND(E96*J96,2)</f>
        <v>0</v>
      </c>
      <c r="L96" s="331">
        <v>21</v>
      </c>
      <c r="M96" s="331">
        <f>G96*(1+L96/100)</f>
        <v>0</v>
      </c>
      <c r="N96" s="329">
        <v>0</v>
      </c>
      <c r="O96" s="329">
        <f>ROUND(E96*N96,2)</f>
        <v>0</v>
      </c>
      <c r="P96" s="329">
        <v>0</v>
      </c>
      <c r="Q96" s="329">
        <f>ROUND(E96*P96,2)</f>
        <v>0</v>
      </c>
      <c r="R96" s="331"/>
      <c r="S96" s="331" t="s">
        <v>182</v>
      </c>
      <c r="T96" s="332" t="s">
        <v>183</v>
      </c>
      <c r="U96" s="110">
        <v>0</v>
      </c>
      <c r="V96" s="110">
        <f>ROUND(E96*U96,2)</f>
        <v>0</v>
      </c>
      <c r="W96" s="110"/>
      <c r="X96" s="110" t="s">
        <v>526</v>
      </c>
      <c r="Y96" s="110" t="s">
        <v>133</v>
      </c>
      <c r="Z96" s="104"/>
      <c r="AA96" s="104"/>
      <c r="AB96" s="104"/>
      <c r="AC96" s="104"/>
      <c r="AD96" s="104"/>
      <c r="AE96" s="104"/>
      <c r="AF96" s="104"/>
      <c r="AG96" s="104" t="s">
        <v>527</v>
      </c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</row>
    <row r="97" spans="1:60" outlineLevel="2">
      <c r="A97" s="107"/>
      <c r="B97" s="108"/>
      <c r="C97" s="526" t="s">
        <v>1661</v>
      </c>
      <c r="D97" s="527"/>
      <c r="E97" s="527"/>
      <c r="F97" s="527"/>
      <c r="G97" s="527"/>
      <c r="H97" s="110"/>
      <c r="I97" s="110"/>
      <c r="J97" s="110"/>
      <c r="K97" s="110"/>
      <c r="L97" s="110"/>
      <c r="M97" s="110"/>
      <c r="N97" s="109"/>
      <c r="O97" s="109"/>
      <c r="P97" s="109"/>
      <c r="Q97" s="109"/>
      <c r="R97" s="110"/>
      <c r="S97" s="110"/>
      <c r="T97" s="110"/>
      <c r="U97" s="110"/>
      <c r="V97" s="110"/>
      <c r="W97" s="110"/>
      <c r="X97" s="110"/>
      <c r="Y97" s="110"/>
      <c r="Z97" s="104"/>
      <c r="AA97" s="104"/>
      <c r="AB97" s="104"/>
      <c r="AC97" s="104"/>
      <c r="AD97" s="104"/>
      <c r="AE97" s="104"/>
      <c r="AF97" s="104"/>
      <c r="AG97" s="104" t="s">
        <v>166</v>
      </c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98" spans="1:60" outlineLevel="1">
      <c r="A98" s="325">
        <v>33</v>
      </c>
      <c r="B98" s="326" t="s">
        <v>1235</v>
      </c>
      <c r="C98" s="327" t="s">
        <v>2075</v>
      </c>
      <c r="D98" s="328" t="s">
        <v>145</v>
      </c>
      <c r="E98" s="329">
        <v>61</v>
      </c>
      <c r="F98" s="330"/>
      <c r="G98" s="331">
        <f>ROUND(E98*F98,2)</f>
        <v>0</v>
      </c>
      <c r="H98" s="330"/>
      <c r="I98" s="331">
        <f>ROUND(E98*H98,2)</f>
        <v>0</v>
      </c>
      <c r="J98" s="330"/>
      <c r="K98" s="331">
        <f>ROUND(E98*J98,2)</f>
        <v>0</v>
      </c>
      <c r="L98" s="331">
        <v>21</v>
      </c>
      <c r="M98" s="331">
        <f>G98*(1+L98/100)</f>
        <v>0</v>
      </c>
      <c r="N98" s="329">
        <v>6.0000000000000001E-3</v>
      </c>
      <c r="O98" s="329">
        <f>ROUND(E98*N98,2)</f>
        <v>0.37</v>
      </c>
      <c r="P98" s="329">
        <v>0</v>
      </c>
      <c r="Q98" s="329">
        <f>ROUND(E98*P98,2)</f>
        <v>0</v>
      </c>
      <c r="R98" s="331"/>
      <c r="S98" s="331" t="s">
        <v>182</v>
      </c>
      <c r="T98" s="332" t="s">
        <v>183</v>
      </c>
      <c r="U98" s="110">
        <v>0</v>
      </c>
      <c r="V98" s="110">
        <f>ROUND(E98*U98,2)</f>
        <v>0</v>
      </c>
      <c r="W98" s="110"/>
      <c r="X98" s="110" t="s">
        <v>526</v>
      </c>
      <c r="Y98" s="110" t="s">
        <v>133</v>
      </c>
      <c r="Z98" s="104"/>
      <c r="AA98" s="104"/>
      <c r="AB98" s="104"/>
      <c r="AC98" s="104"/>
      <c r="AD98" s="104"/>
      <c r="AE98" s="104"/>
      <c r="AF98" s="104"/>
      <c r="AG98" s="104" t="s">
        <v>527</v>
      </c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</row>
    <row r="99" spans="1:60" outlineLevel="2">
      <c r="A99" s="107"/>
      <c r="B99" s="108"/>
      <c r="C99" s="526" t="s">
        <v>1657</v>
      </c>
      <c r="D99" s="527"/>
      <c r="E99" s="527"/>
      <c r="F99" s="527"/>
      <c r="G99" s="527"/>
      <c r="H99" s="110"/>
      <c r="I99" s="110"/>
      <c r="J99" s="110"/>
      <c r="K99" s="110"/>
      <c r="L99" s="110"/>
      <c r="M99" s="110"/>
      <c r="N99" s="109"/>
      <c r="O99" s="109"/>
      <c r="P99" s="109"/>
      <c r="Q99" s="109"/>
      <c r="R99" s="110"/>
      <c r="S99" s="110"/>
      <c r="T99" s="110"/>
      <c r="U99" s="110"/>
      <c r="V99" s="110"/>
      <c r="W99" s="110"/>
      <c r="X99" s="110"/>
      <c r="Y99" s="110"/>
      <c r="Z99" s="104"/>
      <c r="AA99" s="104"/>
      <c r="AB99" s="104"/>
      <c r="AC99" s="104"/>
      <c r="AD99" s="104"/>
      <c r="AE99" s="104"/>
      <c r="AF99" s="104"/>
      <c r="AG99" s="104" t="s">
        <v>166</v>
      </c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</row>
    <row r="100" spans="1:60" outlineLevel="3">
      <c r="A100" s="107"/>
      <c r="B100" s="108"/>
      <c r="C100" s="528" t="s">
        <v>1662</v>
      </c>
      <c r="D100" s="529"/>
      <c r="E100" s="529"/>
      <c r="F100" s="529"/>
      <c r="G100" s="529"/>
      <c r="H100" s="110"/>
      <c r="I100" s="110"/>
      <c r="J100" s="110"/>
      <c r="K100" s="110"/>
      <c r="L100" s="110"/>
      <c r="M100" s="110"/>
      <c r="N100" s="109"/>
      <c r="O100" s="109"/>
      <c r="P100" s="109"/>
      <c r="Q100" s="109"/>
      <c r="R100" s="110"/>
      <c r="S100" s="110"/>
      <c r="T100" s="110"/>
      <c r="U100" s="110"/>
      <c r="V100" s="110"/>
      <c r="W100" s="110"/>
      <c r="X100" s="110"/>
      <c r="Y100" s="110"/>
      <c r="Z100" s="104"/>
      <c r="AA100" s="104"/>
      <c r="AB100" s="104"/>
      <c r="AC100" s="104"/>
      <c r="AD100" s="104"/>
      <c r="AE100" s="104"/>
      <c r="AF100" s="104"/>
      <c r="AG100" s="104" t="s">
        <v>166</v>
      </c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</row>
    <row r="101" spans="1:60" ht="22.5" outlineLevel="1">
      <c r="A101" s="325">
        <v>34</v>
      </c>
      <c r="B101" s="326" t="s">
        <v>1236</v>
      </c>
      <c r="C101" s="327" t="s">
        <v>2076</v>
      </c>
      <c r="D101" s="328" t="s">
        <v>145</v>
      </c>
      <c r="E101" s="329">
        <v>1</v>
      </c>
      <c r="F101" s="330"/>
      <c r="G101" s="331">
        <f>ROUND(E101*F101,2)</f>
        <v>0</v>
      </c>
      <c r="H101" s="330"/>
      <c r="I101" s="331">
        <f>ROUND(E101*H101,2)</f>
        <v>0</v>
      </c>
      <c r="J101" s="330"/>
      <c r="K101" s="331">
        <f>ROUND(E101*J101,2)</f>
        <v>0</v>
      </c>
      <c r="L101" s="331">
        <v>21</v>
      </c>
      <c r="M101" s="331">
        <f>G101*(1+L101/100)</f>
        <v>0</v>
      </c>
      <c r="N101" s="329">
        <v>6.0000000000000001E-3</v>
      </c>
      <c r="O101" s="329">
        <f>ROUND(E101*N101,2)</f>
        <v>0.01</v>
      </c>
      <c r="P101" s="329">
        <v>0</v>
      </c>
      <c r="Q101" s="329">
        <f>ROUND(E101*P101,2)</f>
        <v>0</v>
      </c>
      <c r="R101" s="331"/>
      <c r="S101" s="331" t="s">
        <v>182</v>
      </c>
      <c r="T101" s="332" t="s">
        <v>183</v>
      </c>
      <c r="U101" s="110">
        <v>0</v>
      </c>
      <c r="V101" s="110">
        <f>ROUND(E101*U101,2)</f>
        <v>0</v>
      </c>
      <c r="W101" s="110"/>
      <c r="X101" s="110" t="s">
        <v>526</v>
      </c>
      <c r="Y101" s="110" t="s">
        <v>133</v>
      </c>
      <c r="Z101" s="104"/>
      <c r="AA101" s="104"/>
      <c r="AB101" s="104"/>
      <c r="AC101" s="104"/>
      <c r="AD101" s="104"/>
      <c r="AE101" s="104"/>
      <c r="AF101" s="104"/>
      <c r="AG101" s="104" t="s">
        <v>527</v>
      </c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0" outlineLevel="2">
      <c r="A102" s="107"/>
      <c r="B102" s="108"/>
      <c r="C102" s="526" t="s">
        <v>1655</v>
      </c>
      <c r="D102" s="527"/>
      <c r="E102" s="527"/>
      <c r="F102" s="527"/>
      <c r="G102" s="527"/>
      <c r="H102" s="110"/>
      <c r="I102" s="110"/>
      <c r="J102" s="110"/>
      <c r="K102" s="110"/>
      <c r="L102" s="110"/>
      <c r="M102" s="110"/>
      <c r="N102" s="109"/>
      <c r="O102" s="109"/>
      <c r="P102" s="109"/>
      <c r="Q102" s="109"/>
      <c r="R102" s="110"/>
      <c r="S102" s="110"/>
      <c r="T102" s="110"/>
      <c r="U102" s="110"/>
      <c r="V102" s="110"/>
      <c r="W102" s="110"/>
      <c r="X102" s="110"/>
      <c r="Y102" s="110"/>
      <c r="Z102" s="104"/>
      <c r="AA102" s="104"/>
      <c r="AB102" s="104"/>
      <c r="AC102" s="104"/>
      <c r="AD102" s="104"/>
      <c r="AE102" s="104"/>
      <c r="AF102" s="104"/>
      <c r="AG102" s="104" t="s">
        <v>166</v>
      </c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</row>
    <row r="103" spans="1:60" ht="22.5" outlineLevel="1">
      <c r="A103" s="325">
        <v>35</v>
      </c>
      <c r="B103" s="326" t="s">
        <v>1237</v>
      </c>
      <c r="C103" s="327" t="s">
        <v>2077</v>
      </c>
      <c r="D103" s="328" t="s">
        <v>145</v>
      </c>
      <c r="E103" s="329">
        <v>1</v>
      </c>
      <c r="F103" s="330"/>
      <c r="G103" s="331">
        <f>ROUND(E103*F103,2)</f>
        <v>0</v>
      </c>
      <c r="H103" s="330"/>
      <c r="I103" s="331">
        <f>ROUND(E103*H103,2)</f>
        <v>0</v>
      </c>
      <c r="J103" s="330"/>
      <c r="K103" s="331">
        <f>ROUND(E103*J103,2)</f>
        <v>0</v>
      </c>
      <c r="L103" s="331">
        <v>21</v>
      </c>
      <c r="M103" s="331">
        <f>G103*(1+L103/100)</f>
        <v>0</v>
      </c>
      <c r="N103" s="329">
        <v>6.0000000000000001E-3</v>
      </c>
      <c r="O103" s="329">
        <f>ROUND(E103*N103,2)</f>
        <v>0.01</v>
      </c>
      <c r="P103" s="329">
        <v>0</v>
      </c>
      <c r="Q103" s="329">
        <f>ROUND(E103*P103,2)</f>
        <v>0</v>
      </c>
      <c r="R103" s="331"/>
      <c r="S103" s="331" t="s">
        <v>182</v>
      </c>
      <c r="T103" s="332" t="s">
        <v>183</v>
      </c>
      <c r="U103" s="110">
        <v>0</v>
      </c>
      <c r="V103" s="110">
        <f>ROUND(E103*U103,2)</f>
        <v>0</v>
      </c>
      <c r="W103" s="110"/>
      <c r="X103" s="110" t="s">
        <v>526</v>
      </c>
      <c r="Y103" s="110" t="s">
        <v>133</v>
      </c>
      <c r="Z103" s="104"/>
      <c r="AA103" s="104"/>
      <c r="AB103" s="104"/>
      <c r="AC103" s="104"/>
      <c r="AD103" s="104"/>
      <c r="AE103" s="104"/>
      <c r="AF103" s="104"/>
      <c r="AG103" s="104" t="s">
        <v>527</v>
      </c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</row>
    <row r="104" spans="1:60" outlineLevel="2">
      <c r="A104" s="107"/>
      <c r="B104" s="108"/>
      <c r="C104" s="526" t="s">
        <v>1655</v>
      </c>
      <c r="D104" s="527"/>
      <c r="E104" s="527"/>
      <c r="F104" s="527"/>
      <c r="G104" s="527"/>
      <c r="H104" s="110"/>
      <c r="I104" s="110"/>
      <c r="J104" s="110"/>
      <c r="K104" s="110"/>
      <c r="L104" s="110"/>
      <c r="M104" s="110"/>
      <c r="N104" s="109"/>
      <c r="O104" s="109"/>
      <c r="P104" s="109"/>
      <c r="Q104" s="109"/>
      <c r="R104" s="110"/>
      <c r="S104" s="110"/>
      <c r="T104" s="110"/>
      <c r="U104" s="110"/>
      <c r="V104" s="110"/>
      <c r="W104" s="110"/>
      <c r="X104" s="110"/>
      <c r="Y104" s="110"/>
      <c r="Z104" s="104"/>
      <c r="AA104" s="104"/>
      <c r="AB104" s="104"/>
      <c r="AC104" s="104"/>
      <c r="AD104" s="104"/>
      <c r="AE104" s="104"/>
      <c r="AF104" s="104"/>
      <c r="AG104" s="104" t="s">
        <v>166</v>
      </c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</row>
    <row r="105" spans="1:60" ht="22.5" outlineLevel="1">
      <c r="A105" s="325">
        <v>36</v>
      </c>
      <c r="B105" s="326" t="s">
        <v>1238</v>
      </c>
      <c r="C105" s="327" t="s">
        <v>2078</v>
      </c>
      <c r="D105" s="328" t="s">
        <v>145</v>
      </c>
      <c r="E105" s="329">
        <v>1</v>
      </c>
      <c r="F105" s="330"/>
      <c r="G105" s="331">
        <f>ROUND(E105*F105,2)</f>
        <v>0</v>
      </c>
      <c r="H105" s="330"/>
      <c r="I105" s="331">
        <f>ROUND(E105*H105,2)</f>
        <v>0</v>
      </c>
      <c r="J105" s="330"/>
      <c r="K105" s="331">
        <f>ROUND(E105*J105,2)</f>
        <v>0</v>
      </c>
      <c r="L105" s="331">
        <v>21</v>
      </c>
      <c r="M105" s="331">
        <f>G105*(1+L105/100)</f>
        <v>0</v>
      </c>
      <c r="N105" s="329">
        <v>6.0000000000000001E-3</v>
      </c>
      <c r="O105" s="329">
        <f>ROUND(E105*N105,2)</f>
        <v>0.01</v>
      </c>
      <c r="P105" s="329">
        <v>0</v>
      </c>
      <c r="Q105" s="329">
        <f>ROUND(E105*P105,2)</f>
        <v>0</v>
      </c>
      <c r="R105" s="331"/>
      <c r="S105" s="331" t="s">
        <v>182</v>
      </c>
      <c r="T105" s="332" t="s">
        <v>183</v>
      </c>
      <c r="U105" s="110">
        <v>0</v>
      </c>
      <c r="V105" s="110">
        <f>ROUND(E105*U105,2)</f>
        <v>0</v>
      </c>
      <c r="W105" s="110"/>
      <c r="X105" s="110" t="s">
        <v>526</v>
      </c>
      <c r="Y105" s="110" t="s">
        <v>133</v>
      </c>
      <c r="Z105" s="104"/>
      <c r="AA105" s="104"/>
      <c r="AB105" s="104"/>
      <c r="AC105" s="104"/>
      <c r="AD105" s="104"/>
      <c r="AE105" s="104"/>
      <c r="AF105" s="104"/>
      <c r="AG105" s="104" t="s">
        <v>527</v>
      </c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</row>
    <row r="106" spans="1:60" outlineLevel="2">
      <c r="A106" s="107"/>
      <c r="B106" s="108"/>
      <c r="C106" s="526" t="s">
        <v>1655</v>
      </c>
      <c r="D106" s="527"/>
      <c r="E106" s="527"/>
      <c r="F106" s="527"/>
      <c r="G106" s="527"/>
      <c r="H106" s="110"/>
      <c r="I106" s="110"/>
      <c r="J106" s="110"/>
      <c r="K106" s="110"/>
      <c r="L106" s="110"/>
      <c r="M106" s="110"/>
      <c r="N106" s="109"/>
      <c r="O106" s="109"/>
      <c r="P106" s="109"/>
      <c r="Q106" s="109"/>
      <c r="R106" s="110"/>
      <c r="S106" s="110"/>
      <c r="T106" s="110"/>
      <c r="U106" s="110"/>
      <c r="V106" s="110"/>
      <c r="W106" s="110"/>
      <c r="X106" s="110"/>
      <c r="Y106" s="110"/>
      <c r="Z106" s="104"/>
      <c r="AA106" s="104"/>
      <c r="AB106" s="104"/>
      <c r="AC106" s="104"/>
      <c r="AD106" s="104"/>
      <c r="AE106" s="104"/>
      <c r="AF106" s="104"/>
      <c r="AG106" s="104" t="s">
        <v>166</v>
      </c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</row>
    <row r="107" spans="1:60" ht="22.5" outlineLevel="1">
      <c r="A107" s="325">
        <v>37</v>
      </c>
      <c r="B107" s="326" t="s">
        <v>1239</v>
      </c>
      <c r="C107" s="327" t="s">
        <v>2079</v>
      </c>
      <c r="D107" s="328" t="s">
        <v>145</v>
      </c>
      <c r="E107" s="329">
        <v>1</v>
      </c>
      <c r="F107" s="330"/>
      <c r="G107" s="331">
        <f>ROUND(E107*F107,2)</f>
        <v>0</v>
      </c>
      <c r="H107" s="330"/>
      <c r="I107" s="331">
        <f>ROUND(E107*H107,2)</f>
        <v>0</v>
      </c>
      <c r="J107" s="330"/>
      <c r="K107" s="331">
        <f>ROUND(E107*J107,2)</f>
        <v>0</v>
      </c>
      <c r="L107" s="331">
        <v>21</v>
      </c>
      <c r="M107" s="331">
        <f>G107*(1+L107/100)</f>
        <v>0</v>
      </c>
      <c r="N107" s="329">
        <v>6.0000000000000001E-3</v>
      </c>
      <c r="O107" s="329">
        <f>ROUND(E107*N107,2)</f>
        <v>0.01</v>
      </c>
      <c r="P107" s="329">
        <v>0</v>
      </c>
      <c r="Q107" s="329">
        <f>ROUND(E107*P107,2)</f>
        <v>0</v>
      </c>
      <c r="R107" s="331"/>
      <c r="S107" s="331" t="s">
        <v>182</v>
      </c>
      <c r="T107" s="332" t="s">
        <v>183</v>
      </c>
      <c r="U107" s="110">
        <v>0</v>
      </c>
      <c r="V107" s="110">
        <f>ROUND(E107*U107,2)</f>
        <v>0</v>
      </c>
      <c r="W107" s="110"/>
      <c r="X107" s="110" t="s">
        <v>526</v>
      </c>
      <c r="Y107" s="110" t="s">
        <v>133</v>
      </c>
      <c r="Z107" s="104"/>
      <c r="AA107" s="104"/>
      <c r="AB107" s="104"/>
      <c r="AC107" s="104"/>
      <c r="AD107" s="104"/>
      <c r="AE107" s="104"/>
      <c r="AF107" s="104"/>
      <c r="AG107" s="104" t="s">
        <v>527</v>
      </c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</row>
    <row r="108" spans="1:60" outlineLevel="2">
      <c r="A108" s="107"/>
      <c r="B108" s="108"/>
      <c r="C108" s="526" t="s">
        <v>1655</v>
      </c>
      <c r="D108" s="527"/>
      <c r="E108" s="527"/>
      <c r="F108" s="527"/>
      <c r="G108" s="527"/>
      <c r="H108" s="110"/>
      <c r="I108" s="110"/>
      <c r="J108" s="110"/>
      <c r="K108" s="110"/>
      <c r="L108" s="110"/>
      <c r="M108" s="110"/>
      <c r="N108" s="109"/>
      <c r="O108" s="109"/>
      <c r="P108" s="109"/>
      <c r="Q108" s="109"/>
      <c r="R108" s="110"/>
      <c r="S108" s="110"/>
      <c r="T108" s="110"/>
      <c r="U108" s="110"/>
      <c r="V108" s="110"/>
      <c r="W108" s="110"/>
      <c r="X108" s="110"/>
      <c r="Y108" s="110"/>
      <c r="Z108" s="104"/>
      <c r="AA108" s="104"/>
      <c r="AB108" s="104"/>
      <c r="AC108" s="104"/>
      <c r="AD108" s="104"/>
      <c r="AE108" s="104"/>
      <c r="AF108" s="104"/>
      <c r="AG108" s="104" t="s">
        <v>166</v>
      </c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60" ht="22.5" outlineLevel="1">
      <c r="A109" s="325">
        <v>38</v>
      </c>
      <c r="B109" s="326" t="s">
        <v>1240</v>
      </c>
      <c r="C109" s="327" t="s">
        <v>2080</v>
      </c>
      <c r="D109" s="328" t="s">
        <v>145</v>
      </c>
      <c r="E109" s="329">
        <v>1</v>
      </c>
      <c r="F109" s="330"/>
      <c r="G109" s="331">
        <f>ROUND(E109*F109,2)</f>
        <v>0</v>
      </c>
      <c r="H109" s="330"/>
      <c r="I109" s="331">
        <f>ROUND(E109*H109,2)</f>
        <v>0</v>
      </c>
      <c r="J109" s="330"/>
      <c r="K109" s="331">
        <f>ROUND(E109*J109,2)</f>
        <v>0</v>
      </c>
      <c r="L109" s="331">
        <v>21</v>
      </c>
      <c r="M109" s="331">
        <f>G109*(1+L109/100)</f>
        <v>0</v>
      </c>
      <c r="N109" s="329">
        <v>6.0000000000000001E-3</v>
      </c>
      <c r="O109" s="329">
        <f>ROUND(E109*N109,2)</f>
        <v>0.01</v>
      </c>
      <c r="P109" s="329">
        <v>0</v>
      </c>
      <c r="Q109" s="329">
        <f>ROUND(E109*P109,2)</f>
        <v>0</v>
      </c>
      <c r="R109" s="331"/>
      <c r="S109" s="331" t="s">
        <v>182</v>
      </c>
      <c r="T109" s="332" t="s">
        <v>183</v>
      </c>
      <c r="U109" s="110">
        <v>0</v>
      </c>
      <c r="V109" s="110">
        <f>ROUND(E109*U109,2)</f>
        <v>0</v>
      </c>
      <c r="W109" s="110"/>
      <c r="X109" s="110" t="s">
        <v>526</v>
      </c>
      <c r="Y109" s="110" t="s">
        <v>133</v>
      </c>
      <c r="Z109" s="104"/>
      <c r="AA109" s="104"/>
      <c r="AB109" s="104"/>
      <c r="AC109" s="104"/>
      <c r="AD109" s="104"/>
      <c r="AE109" s="104"/>
      <c r="AF109" s="104"/>
      <c r="AG109" s="104" t="s">
        <v>527</v>
      </c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</row>
    <row r="110" spans="1:60" outlineLevel="2">
      <c r="A110" s="107"/>
      <c r="B110" s="108"/>
      <c r="C110" s="526" t="s">
        <v>1655</v>
      </c>
      <c r="D110" s="527"/>
      <c r="E110" s="527"/>
      <c r="F110" s="527"/>
      <c r="G110" s="527"/>
      <c r="H110" s="110"/>
      <c r="I110" s="110"/>
      <c r="J110" s="110"/>
      <c r="K110" s="110"/>
      <c r="L110" s="110"/>
      <c r="M110" s="110"/>
      <c r="N110" s="109"/>
      <c r="O110" s="109"/>
      <c r="P110" s="109"/>
      <c r="Q110" s="109"/>
      <c r="R110" s="110"/>
      <c r="S110" s="110"/>
      <c r="T110" s="110"/>
      <c r="U110" s="110"/>
      <c r="V110" s="110"/>
      <c r="W110" s="110"/>
      <c r="X110" s="110"/>
      <c r="Y110" s="110"/>
      <c r="Z110" s="104"/>
      <c r="AA110" s="104"/>
      <c r="AB110" s="104"/>
      <c r="AC110" s="104"/>
      <c r="AD110" s="104"/>
      <c r="AE110" s="104"/>
      <c r="AF110" s="104"/>
      <c r="AG110" s="104" t="s">
        <v>166</v>
      </c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</row>
    <row r="111" spans="1:60" ht="22.5" outlineLevel="1">
      <c r="A111" s="325">
        <v>39</v>
      </c>
      <c r="B111" s="326" t="s">
        <v>1241</v>
      </c>
      <c r="C111" s="327" t="s">
        <v>2081</v>
      </c>
      <c r="D111" s="328" t="s">
        <v>145</v>
      </c>
      <c r="E111" s="329">
        <v>1</v>
      </c>
      <c r="F111" s="330"/>
      <c r="G111" s="331">
        <f>ROUND(E111*F111,2)</f>
        <v>0</v>
      </c>
      <c r="H111" s="330"/>
      <c r="I111" s="331">
        <f>ROUND(E111*H111,2)</f>
        <v>0</v>
      </c>
      <c r="J111" s="330"/>
      <c r="K111" s="331">
        <f>ROUND(E111*J111,2)</f>
        <v>0</v>
      </c>
      <c r="L111" s="331">
        <v>21</v>
      </c>
      <c r="M111" s="331">
        <f>G111*(1+L111/100)</f>
        <v>0</v>
      </c>
      <c r="N111" s="329">
        <v>6.0000000000000001E-3</v>
      </c>
      <c r="O111" s="329">
        <f>ROUND(E111*N111,2)</f>
        <v>0.01</v>
      </c>
      <c r="P111" s="329">
        <v>0</v>
      </c>
      <c r="Q111" s="329">
        <f>ROUND(E111*P111,2)</f>
        <v>0</v>
      </c>
      <c r="R111" s="331"/>
      <c r="S111" s="331" t="s">
        <v>182</v>
      </c>
      <c r="T111" s="332" t="s">
        <v>183</v>
      </c>
      <c r="U111" s="110">
        <v>0</v>
      </c>
      <c r="V111" s="110">
        <f>ROUND(E111*U111,2)</f>
        <v>0</v>
      </c>
      <c r="W111" s="110"/>
      <c r="X111" s="110" t="s">
        <v>526</v>
      </c>
      <c r="Y111" s="110" t="s">
        <v>133</v>
      </c>
      <c r="Z111" s="104"/>
      <c r="AA111" s="104"/>
      <c r="AB111" s="104"/>
      <c r="AC111" s="104"/>
      <c r="AD111" s="104"/>
      <c r="AE111" s="104"/>
      <c r="AF111" s="104"/>
      <c r="AG111" s="104" t="s">
        <v>527</v>
      </c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</row>
    <row r="112" spans="1:60" outlineLevel="2">
      <c r="A112" s="107"/>
      <c r="B112" s="108"/>
      <c r="C112" s="526" t="s">
        <v>1655</v>
      </c>
      <c r="D112" s="527"/>
      <c r="E112" s="527"/>
      <c r="F112" s="527"/>
      <c r="G112" s="527"/>
      <c r="H112" s="110"/>
      <c r="I112" s="110"/>
      <c r="J112" s="110"/>
      <c r="K112" s="110"/>
      <c r="L112" s="110"/>
      <c r="M112" s="110"/>
      <c r="N112" s="109"/>
      <c r="O112" s="109"/>
      <c r="P112" s="109"/>
      <c r="Q112" s="109"/>
      <c r="R112" s="110"/>
      <c r="S112" s="110"/>
      <c r="T112" s="110"/>
      <c r="U112" s="110"/>
      <c r="V112" s="110"/>
      <c r="W112" s="110"/>
      <c r="X112" s="110"/>
      <c r="Y112" s="110"/>
      <c r="Z112" s="104"/>
      <c r="AA112" s="104"/>
      <c r="AB112" s="104"/>
      <c r="AC112" s="104"/>
      <c r="AD112" s="104"/>
      <c r="AE112" s="104"/>
      <c r="AF112" s="104"/>
      <c r="AG112" s="104" t="s">
        <v>166</v>
      </c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  <row r="113" spans="1:60" ht="22.5" outlineLevel="1">
      <c r="A113" s="325">
        <v>40</v>
      </c>
      <c r="B113" s="326" t="s">
        <v>1242</v>
      </c>
      <c r="C113" s="327" t="s">
        <v>2082</v>
      </c>
      <c r="D113" s="328" t="s">
        <v>145</v>
      </c>
      <c r="E113" s="329">
        <v>1</v>
      </c>
      <c r="F113" s="330"/>
      <c r="G113" s="331">
        <f>ROUND(E113*F113,2)</f>
        <v>0</v>
      </c>
      <c r="H113" s="330"/>
      <c r="I113" s="331">
        <f>ROUND(E113*H113,2)</f>
        <v>0</v>
      </c>
      <c r="J113" s="330"/>
      <c r="K113" s="331">
        <f>ROUND(E113*J113,2)</f>
        <v>0</v>
      </c>
      <c r="L113" s="331">
        <v>21</v>
      </c>
      <c r="M113" s="331">
        <f>G113*(1+L113/100)</f>
        <v>0</v>
      </c>
      <c r="N113" s="329">
        <v>6.0000000000000001E-3</v>
      </c>
      <c r="O113" s="329">
        <f>ROUND(E113*N113,2)</f>
        <v>0.01</v>
      </c>
      <c r="P113" s="329">
        <v>0</v>
      </c>
      <c r="Q113" s="329">
        <f>ROUND(E113*P113,2)</f>
        <v>0</v>
      </c>
      <c r="R113" s="331"/>
      <c r="S113" s="331" t="s">
        <v>182</v>
      </c>
      <c r="T113" s="332" t="s">
        <v>183</v>
      </c>
      <c r="U113" s="110">
        <v>0</v>
      </c>
      <c r="V113" s="110">
        <f>ROUND(E113*U113,2)</f>
        <v>0</v>
      </c>
      <c r="W113" s="110"/>
      <c r="X113" s="110" t="s">
        <v>526</v>
      </c>
      <c r="Y113" s="110" t="s">
        <v>133</v>
      </c>
      <c r="Z113" s="104"/>
      <c r="AA113" s="104"/>
      <c r="AB113" s="104"/>
      <c r="AC113" s="104"/>
      <c r="AD113" s="104"/>
      <c r="AE113" s="104"/>
      <c r="AF113" s="104"/>
      <c r="AG113" s="104" t="s">
        <v>527</v>
      </c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</row>
    <row r="114" spans="1:60" outlineLevel="2">
      <c r="A114" s="107"/>
      <c r="B114" s="108"/>
      <c r="C114" s="526" t="s">
        <v>1663</v>
      </c>
      <c r="D114" s="527"/>
      <c r="E114" s="527"/>
      <c r="F114" s="527"/>
      <c r="G114" s="527"/>
      <c r="H114" s="110"/>
      <c r="I114" s="110"/>
      <c r="J114" s="110"/>
      <c r="K114" s="110"/>
      <c r="L114" s="110"/>
      <c r="M114" s="110"/>
      <c r="N114" s="109"/>
      <c r="O114" s="109"/>
      <c r="P114" s="109"/>
      <c r="Q114" s="109"/>
      <c r="R114" s="110"/>
      <c r="S114" s="110"/>
      <c r="T114" s="110"/>
      <c r="U114" s="110"/>
      <c r="V114" s="110"/>
      <c r="W114" s="110"/>
      <c r="X114" s="110"/>
      <c r="Y114" s="110"/>
      <c r="Z114" s="104"/>
      <c r="AA114" s="104"/>
      <c r="AB114" s="104"/>
      <c r="AC114" s="104"/>
      <c r="AD114" s="104"/>
      <c r="AE114" s="104"/>
      <c r="AF114" s="104"/>
      <c r="AG114" s="104" t="s">
        <v>166</v>
      </c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</row>
    <row r="115" spans="1:60" ht="22.5" outlineLevel="1">
      <c r="A115" s="325">
        <v>41</v>
      </c>
      <c r="B115" s="326" t="s">
        <v>1243</v>
      </c>
      <c r="C115" s="327" t="s">
        <v>2083</v>
      </c>
      <c r="D115" s="328" t="s">
        <v>145</v>
      </c>
      <c r="E115" s="329">
        <v>12</v>
      </c>
      <c r="F115" s="330"/>
      <c r="G115" s="331">
        <f>ROUND(E115*F115,2)</f>
        <v>0</v>
      </c>
      <c r="H115" s="330"/>
      <c r="I115" s="331">
        <f>ROUND(E115*H115,2)</f>
        <v>0</v>
      </c>
      <c r="J115" s="330"/>
      <c r="K115" s="331">
        <f>ROUND(E115*J115,2)</f>
        <v>0</v>
      </c>
      <c r="L115" s="331">
        <v>21</v>
      </c>
      <c r="M115" s="331">
        <f>G115*(1+L115/100)</f>
        <v>0</v>
      </c>
      <c r="N115" s="329">
        <v>6.0000000000000001E-3</v>
      </c>
      <c r="O115" s="329">
        <f>ROUND(E115*N115,2)</f>
        <v>7.0000000000000007E-2</v>
      </c>
      <c r="P115" s="329">
        <v>0</v>
      </c>
      <c r="Q115" s="329">
        <f>ROUND(E115*P115,2)</f>
        <v>0</v>
      </c>
      <c r="R115" s="331"/>
      <c r="S115" s="331" t="s">
        <v>182</v>
      </c>
      <c r="T115" s="332" t="s">
        <v>183</v>
      </c>
      <c r="U115" s="110">
        <v>0</v>
      </c>
      <c r="V115" s="110">
        <f>ROUND(E115*U115,2)</f>
        <v>0</v>
      </c>
      <c r="W115" s="110"/>
      <c r="X115" s="110" t="s">
        <v>526</v>
      </c>
      <c r="Y115" s="110" t="s">
        <v>133</v>
      </c>
      <c r="Z115" s="104"/>
      <c r="AA115" s="104"/>
      <c r="AB115" s="104"/>
      <c r="AC115" s="104"/>
      <c r="AD115" s="104"/>
      <c r="AE115" s="104"/>
      <c r="AF115" s="104"/>
      <c r="AG115" s="104" t="s">
        <v>527</v>
      </c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</row>
    <row r="116" spans="1:60" outlineLevel="2">
      <c r="A116" s="107"/>
      <c r="B116" s="108"/>
      <c r="C116" s="526" t="s">
        <v>1664</v>
      </c>
      <c r="D116" s="527"/>
      <c r="E116" s="527"/>
      <c r="F116" s="527"/>
      <c r="G116" s="527"/>
      <c r="H116" s="110"/>
      <c r="I116" s="110"/>
      <c r="J116" s="110"/>
      <c r="K116" s="110"/>
      <c r="L116" s="110"/>
      <c r="M116" s="110"/>
      <c r="N116" s="109"/>
      <c r="O116" s="109"/>
      <c r="P116" s="109"/>
      <c r="Q116" s="109"/>
      <c r="R116" s="110"/>
      <c r="S116" s="110"/>
      <c r="T116" s="110"/>
      <c r="U116" s="110"/>
      <c r="V116" s="110"/>
      <c r="W116" s="110"/>
      <c r="X116" s="110"/>
      <c r="Y116" s="110"/>
      <c r="Z116" s="104"/>
      <c r="AA116" s="104"/>
      <c r="AB116" s="104"/>
      <c r="AC116" s="104"/>
      <c r="AD116" s="104"/>
      <c r="AE116" s="104"/>
      <c r="AF116" s="104"/>
      <c r="AG116" s="104" t="s">
        <v>166</v>
      </c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</row>
    <row r="117" spans="1:60" outlineLevel="3">
      <c r="A117" s="107"/>
      <c r="B117" s="108"/>
      <c r="C117" s="528" t="s">
        <v>1665</v>
      </c>
      <c r="D117" s="529"/>
      <c r="E117" s="529"/>
      <c r="F117" s="529"/>
      <c r="G117" s="529"/>
      <c r="H117" s="110"/>
      <c r="I117" s="110"/>
      <c r="J117" s="110"/>
      <c r="K117" s="110"/>
      <c r="L117" s="110"/>
      <c r="M117" s="110"/>
      <c r="N117" s="109"/>
      <c r="O117" s="109"/>
      <c r="P117" s="109"/>
      <c r="Q117" s="109"/>
      <c r="R117" s="110"/>
      <c r="S117" s="110"/>
      <c r="T117" s="110"/>
      <c r="U117" s="110"/>
      <c r="V117" s="110"/>
      <c r="W117" s="110"/>
      <c r="X117" s="110"/>
      <c r="Y117" s="110"/>
      <c r="Z117" s="104"/>
      <c r="AA117" s="104"/>
      <c r="AB117" s="104"/>
      <c r="AC117" s="104"/>
      <c r="AD117" s="104"/>
      <c r="AE117" s="104"/>
      <c r="AF117" s="104"/>
      <c r="AG117" s="104" t="s">
        <v>166</v>
      </c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</row>
    <row r="118" spans="1:60" outlineLevel="1">
      <c r="A118" s="325">
        <v>42</v>
      </c>
      <c r="B118" s="326" t="s">
        <v>1244</v>
      </c>
      <c r="C118" s="327" t="s">
        <v>2084</v>
      </c>
      <c r="D118" s="328" t="s">
        <v>145</v>
      </c>
      <c r="E118" s="329">
        <v>2</v>
      </c>
      <c r="F118" s="330"/>
      <c r="G118" s="331">
        <f>ROUND(E118*F118,2)</f>
        <v>0</v>
      </c>
      <c r="H118" s="330"/>
      <c r="I118" s="331">
        <f>ROUND(E118*H118,2)</f>
        <v>0</v>
      </c>
      <c r="J118" s="330"/>
      <c r="K118" s="331">
        <f>ROUND(E118*J118,2)</f>
        <v>0</v>
      </c>
      <c r="L118" s="331">
        <v>21</v>
      </c>
      <c r="M118" s="331">
        <f>G118*(1+L118/100)</f>
        <v>0</v>
      </c>
      <c r="N118" s="329">
        <v>6.0000000000000001E-3</v>
      </c>
      <c r="O118" s="329">
        <f>ROUND(E118*N118,2)</f>
        <v>0.01</v>
      </c>
      <c r="P118" s="329">
        <v>0</v>
      </c>
      <c r="Q118" s="329">
        <f>ROUND(E118*P118,2)</f>
        <v>0</v>
      </c>
      <c r="R118" s="331"/>
      <c r="S118" s="331" t="s">
        <v>182</v>
      </c>
      <c r="T118" s="332" t="s">
        <v>183</v>
      </c>
      <c r="U118" s="110">
        <v>0</v>
      </c>
      <c r="V118" s="110">
        <f>ROUND(E118*U118,2)</f>
        <v>0</v>
      </c>
      <c r="W118" s="110"/>
      <c r="X118" s="110" t="s">
        <v>526</v>
      </c>
      <c r="Y118" s="110" t="s">
        <v>133</v>
      </c>
      <c r="Z118" s="104"/>
      <c r="AA118" s="104"/>
      <c r="AB118" s="104"/>
      <c r="AC118" s="104"/>
      <c r="AD118" s="104"/>
      <c r="AE118" s="104"/>
      <c r="AF118" s="104"/>
      <c r="AG118" s="104" t="s">
        <v>527</v>
      </c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</row>
    <row r="119" spans="1:60" outlineLevel="2">
      <c r="A119" s="107"/>
      <c r="B119" s="108"/>
      <c r="C119" s="526" t="s">
        <v>1666</v>
      </c>
      <c r="D119" s="527"/>
      <c r="E119" s="527"/>
      <c r="F119" s="527"/>
      <c r="G119" s="527"/>
      <c r="H119" s="110"/>
      <c r="I119" s="110"/>
      <c r="J119" s="110"/>
      <c r="K119" s="110"/>
      <c r="L119" s="110"/>
      <c r="M119" s="110"/>
      <c r="N119" s="109"/>
      <c r="O119" s="109"/>
      <c r="P119" s="109"/>
      <c r="Q119" s="109"/>
      <c r="R119" s="110"/>
      <c r="S119" s="110"/>
      <c r="T119" s="110"/>
      <c r="U119" s="110"/>
      <c r="V119" s="110"/>
      <c r="W119" s="110"/>
      <c r="X119" s="110"/>
      <c r="Y119" s="110"/>
      <c r="Z119" s="104"/>
      <c r="AA119" s="104"/>
      <c r="AB119" s="104"/>
      <c r="AC119" s="104"/>
      <c r="AD119" s="104"/>
      <c r="AE119" s="104"/>
      <c r="AF119" s="104"/>
      <c r="AG119" s="104" t="s">
        <v>166</v>
      </c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</row>
    <row r="120" spans="1:60" ht="22.5" outlineLevel="1">
      <c r="A120" s="325">
        <v>43</v>
      </c>
      <c r="B120" s="326" t="s">
        <v>1245</v>
      </c>
      <c r="C120" s="327" t="s">
        <v>2085</v>
      </c>
      <c r="D120" s="328" t="s">
        <v>145</v>
      </c>
      <c r="E120" s="329">
        <v>2</v>
      </c>
      <c r="F120" s="330"/>
      <c r="G120" s="331">
        <f>ROUND(E120*F120,2)</f>
        <v>0</v>
      </c>
      <c r="H120" s="330"/>
      <c r="I120" s="331">
        <f>ROUND(E120*H120,2)</f>
        <v>0</v>
      </c>
      <c r="J120" s="330"/>
      <c r="K120" s="331">
        <f>ROUND(E120*J120,2)</f>
        <v>0</v>
      </c>
      <c r="L120" s="331">
        <v>21</v>
      </c>
      <c r="M120" s="331">
        <f>G120*(1+L120/100)</f>
        <v>0</v>
      </c>
      <c r="N120" s="329">
        <v>6.0000000000000001E-3</v>
      </c>
      <c r="O120" s="329">
        <f>ROUND(E120*N120,2)</f>
        <v>0.01</v>
      </c>
      <c r="P120" s="329">
        <v>0</v>
      </c>
      <c r="Q120" s="329">
        <f>ROUND(E120*P120,2)</f>
        <v>0</v>
      </c>
      <c r="R120" s="331"/>
      <c r="S120" s="331" t="s">
        <v>182</v>
      </c>
      <c r="T120" s="332" t="s">
        <v>183</v>
      </c>
      <c r="U120" s="110">
        <v>0</v>
      </c>
      <c r="V120" s="110">
        <f>ROUND(E120*U120,2)</f>
        <v>0</v>
      </c>
      <c r="W120" s="110"/>
      <c r="X120" s="110" t="s">
        <v>526</v>
      </c>
      <c r="Y120" s="110" t="s">
        <v>133</v>
      </c>
      <c r="Z120" s="104"/>
      <c r="AA120" s="104"/>
      <c r="AB120" s="104"/>
      <c r="AC120" s="104"/>
      <c r="AD120" s="104"/>
      <c r="AE120" s="104"/>
      <c r="AF120" s="104"/>
      <c r="AG120" s="104" t="s">
        <v>527</v>
      </c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</row>
    <row r="121" spans="1:60" outlineLevel="2">
      <c r="A121" s="107"/>
      <c r="B121" s="108"/>
      <c r="C121" s="526" t="s">
        <v>1666</v>
      </c>
      <c r="D121" s="527"/>
      <c r="E121" s="527"/>
      <c r="F121" s="527"/>
      <c r="G121" s="527"/>
      <c r="H121" s="110"/>
      <c r="I121" s="110"/>
      <c r="J121" s="110"/>
      <c r="K121" s="110"/>
      <c r="L121" s="110"/>
      <c r="M121" s="110"/>
      <c r="N121" s="109"/>
      <c r="O121" s="109"/>
      <c r="P121" s="109"/>
      <c r="Q121" s="109"/>
      <c r="R121" s="110"/>
      <c r="S121" s="110"/>
      <c r="T121" s="110"/>
      <c r="U121" s="110"/>
      <c r="V121" s="110"/>
      <c r="W121" s="110"/>
      <c r="X121" s="110"/>
      <c r="Y121" s="110"/>
      <c r="Z121" s="104"/>
      <c r="AA121" s="104"/>
      <c r="AB121" s="104"/>
      <c r="AC121" s="104"/>
      <c r="AD121" s="104"/>
      <c r="AE121" s="104"/>
      <c r="AF121" s="104"/>
      <c r="AG121" s="104" t="s">
        <v>166</v>
      </c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</row>
    <row r="122" spans="1:60" ht="22.5" outlineLevel="1">
      <c r="A122" s="325">
        <v>44</v>
      </c>
      <c r="B122" s="326" t="s">
        <v>1246</v>
      </c>
      <c r="C122" s="327" t="s">
        <v>2086</v>
      </c>
      <c r="D122" s="328" t="s">
        <v>145</v>
      </c>
      <c r="E122" s="329">
        <v>1</v>
      </c>
      <c r="F122" s="330"/>
      <c r="G122" s="331">
        <f>ROUND(E122*F122,2)</f>
        <v>0</v>
      </c>
      <c r="H122" s="330"/>
      <c r="I122" s="331">
        <f>ROUND(E122*H122,2)</f>
        <v>0</v>
      </c>
      <c r="J122" s="330"/>
      <c r="K122" s="331">
        <f>ROUND(E122*J122,2)</f>
        <v>0</v>
      </c>
      <c r="L122" s="331">
        <v>21</v>
      </c>
      <c r="M122" s="331">
        <f>G122*(1+L122/100)</f>
        <v>0</v>
      </c>
      <c r="N122" s="329">
        <v>6.0000000000000001E-3</v>
      </c>
      <c r="O122" s="329">
        <f>ROUND(E122*N122,2)</f>
        <v>0.01</v>
      </c>
      <c r="P122" s="329">
        <v>0</v>
      </c>
      <c r="Q122" s="329">
        <f>ROUND(E122*P122,2)</f>
        <v>0</v>
      </c>
      <c r="R122" s="331"/>
      <c r="S122" s="331" t="s">
        <v>182</v>
      </c>
      <c r="T122" s="332" t="s">
        <v>183</v>
      </c>
      <c r="U122" s="110">
        <v>0</v>
      </c>
      <c r="V122" s="110">
        <f>ROUND(E122*U122,2)</f>
        <v>0</v>
      </c>
      <c r="W122" s="110"/>
      <c r="X122" s="110" t="s">
        <v>526</v>
      </c>
      <c r="Y122" s="110" t="s">
        <v>133</v>
      </c>
      <c r="Z122" s="104"/>
      <c r="AA122" s="104"/>
      <c r="AB122" s="104"/>
      <c r="AC122" s="104"/>
      <c r="AD122" s="104"/>
      <c r="AE122" s="104"/>
      <c r="AF122" s="104"/>
      <c r="AG122" s="104" t="s">
        <v>527</v>
      </c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</row>
    <row r="123" spans="1:60" outlineLevel="2">
      <c r="A123" s="107"/>
      <c r="B123" s="108"/>
      <c r="C123" s="526" t="s">
        <v>1655</v>
      </c>
      <c r="D123" s="527"/>
      <c r="E123" s="527"/>
      <c r="F123" s="527"/>
      <c r="G123" s="527"/>
      <c r="H123" s="110"/>
      <c r="I123" s="110"/>
      <c r="J123" s="110"/>
      <c r="K123" s="110"/>
      <c r="L123" s="110"/>
      <c r="M123" s="110"/>
      <c r="N123" s="109"/>
      <c r="O123" s="109"/>
      <c r="P123" s="109"/>
      <c r="Q123" s="109"/>
      <c r="R123" s="110"/>
      <c r="S123" s="110"/>
      <c r="T123" s="110"/>
      <c r="U123" s="110"/>
      <c r="V123" s="110"/>
      <c r="W123" s="110"/>
      <c r="X123" s="110"/>
      <c r="Y123" s="110"/>
      <c r="Z123" s="104"/>
      <c r="AA123" s="104"/>
      <c r="AB123" s="104"/>
      <c r="AC123" s="104"/>
      <c r="AD123" s="104"/>
      <c r="AE123" s="104"/>
      <c r="AF123" s="104"/>
      <c r="AG123" s="104" t="s">
        <v>166</v>
      </c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</row>
    <row r="124" spans="1:60" outlineLevel="1">
      <c r="A124" s="325">
        <v>45</v>
      </c>
      <c r="B124" s="326" t="s">
        <v>1247</v>
      </c>
      <c r="C124" s="327" t="s">
        <v>2087</v>
      </c>
      <c r="D124" s="328" t="s">
        <v>145</v>
      </c>
      <c r="E124" s="329">
        <v>10</v>
      </c>
      <c r="F124" s="330"/>
      <c r="G124" s="331">
        <f>ROUND(E124*F124,2)</f>
        <v>0</v>
      </c>
      <c r="H124" s="330"/>
      <c r="I124" s="331">
        <f>ROUND(E124*H124,2)</f>
        <v>0</v>
      </c>
      <c r="J124" s="330"/>
      <c r="K124" s="331">
        <f>ROUND(E124*J124,2)</f>
        <v>0</v>
      </c>
      <c r="L124" s="331">
        <v>21</v>
      </c>
      <c r="M124" s="331">
        <f>G124*(1+L124/100)</f>
        <v>0</v>
      </c>
      <c r="N124" s="329">
        <v>6.0000000000000001E-3</v>
      </c>
      <c r="O124" s="329">
        <f>ROUND(E124*N124,2)</f>
        <v>0.06</v>
      </c>
      <c r="P124" s="329">
        <v>0</v>
      </c>
      <c r="Q124" s="329">
        <f>ROUND(E124*P124,2)</f>
        <v>0</v>
      </c>
      <c r="R124" s="331"/>
      <c r="S124" s="331" t="s">
        <v>182</v>
      </c>
      <c r="T124" s="332" t="s">
        <v>183</v>
      </c>
      <c r="U124" s="110">
        <v>0</v>
      </c>
      <c r="V124" s="110">
        <f>ROUND(E124*U124,2)</f>
        <v>0</v>
      </c>
      <c r="W124" s="110"/>
      <c r="X124" s="110" t="s">
        <v>526</v>
      </c>
      <c r="Y124" s="110" t="s">
        <v>133</v>
      </c>
      <c r="Z124" s="104"/>
      <c r="AA124" s="104"/>
      <c r="AB124" s="104"/>
      <c r="AC124" s="104"/>
      <c r="AD124" s="104"/>
      <c r="AE124" s="104"/>
      <c r="AF124" s="104"/>
      <c r="AG124" s="104" t="s">
        <v>527</v>
      </c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</row>
    <row r="125" spans="1:60" outlineLevel="2">
      <c r="A125" s="107"/>
      <c r="B125" s="108"/>
      <c r="C125" s="526" t="s">
        <v>1661</v>
      </c>
      <c r="D125" s="527"/>
      <c r="E125" s="527"/>
      <c r="F125" s="527"/>
      <c r="G125" s="527"/>
      <c r="H125" s="110"/>
      <c r="I125" s="110"/>
      <c r="J125" s="110"/>
      <c r="K125" s="110"/>
      <c r="L125" s="110"/>
      <c r="M125" s="110"/>
      <c r="N125" s="109"/>
      <c r="O125" s="109"/>
      <c r="P125" s="109"/>
      <c r="Q125" s="109"/>
      <c r="R125" s="110"/>
      <c r="S125" s="110"/>
      <c r="T125" s="110"/>
      <c r="U125" s="110"/>
      <c r="V125" s="110"/>
      <c r="W125" s="110"/>
      <c r="X125" s="110"/>
      <c r="Y125" s="110"/>
      <c r="Z125" s="104"/>
      <c r="AA125" s="104"/>
      <c r="AB125" s="104"/>
      <c r="AC125" s="104"/>
      <c r="AD125" s="104"/>
      <c r="AE125" s="104"/>
      <c r="AF125" s="104"/>
      <c r="AG125" s="104" t="s">
        <v>166</v>
      </c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</row>
    <row r="126" spans="1:60" outlineLevel="1">
      <c r="A126" s="325">
        <v>46</v>
      </c>
      <c r="B126" s="326" t="s">
        <v>1248</v>
      </c>
      <c r="C126" s="327" t="s">
        <v>2088</v>
      </c>
      <c r="D126" s="328" t="s">
        <v>145</v>
      </c>
      <c r="E126" s="329">
        <v>8</v>
      </c>
      <c r="F126" s="330"/>
      <c r="G126" s="331">
        <f>ROUND(E126*F126,2)</f>
        <v>0</v>
      </c>
      <c r="H126" s="330"/>
      <c r="I126" s="331">
        <f>ROUND(E126*H126,2)</f>
        <v>0</v>
      </c>
      <c r="J126" s="330"/>
      <c r="K126" s="331">
        <f>ROUND(E126*J126,2)</f>
        <v>0</v>
      </c>
      <c r="L126" s="331">
        <v>21</v>
      </c>
      <c r="M126" s="331">
        <f>G126*(1+L126/100)</f>
        <v>0</v>
      </c>
      <c r="N126" s="329">
        <v>6.0000000000000001E-3</v>
      </c>
      <c r="O126" s="329">
        <f>ROUND(E126*N126,2)</f>
        <v>0.05</v>
      </c>
      <c r="P126" s="329">
        <v>0</v>
      </c>
      <c r="Q126" s="329">
        <f>ROUND(E126*P126,2)</f>
        <v>0</v>
      </c>
      <c r="R126" s="331"/>
      <c r="S126" s="331" t="s">
        <v>182</v>
      </c>
      <c r="T126" s="332" t="s">
        <v>183</v>
      </c>
      <c r="U126" s="110">
        <v>0</v>
      </c>
      <c r="V126" s="110">
        <f>ROUND(E126*U126,2)</f>
        <v>0</v>
      </c>
      <c r="W126" s="110"/>
      <c r="X126" s="110" t="s">
        <v>526</v>
      </c>
      <c r="Y126" s="110" t="s">
        <v>133</v>
      </c>
      <c r="Z126" s="104"/>
      <c r="AA126" s="104"/>
      <c r="AB126" s="104"/>
      <c r="AC126" s="104"/>
      <c r="AD126" s="104"/>
      <c r="AE126" s="104"/>
      <c r="AF126" s="104"/>
      <c r="AG126" s="104" t="s">
        <v>527</v>
      </c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</row>
    <row r="127" spans="1:60" outlineLevel="2">
      <c r="A127" s="107"/>
      <c r="B127" s="108"/>
      <c r="C127" s="526" t="s">
        <v>1664</v>
      </c>
      <c r="D127" s="527"/>
      <c r="E127" s="527"/>
      <c r="F127" s="527"/>
      <c r="G127" s="527"/>
      <c r="H127" s="110"/>
      <c r="I127" s="110"/>
      <c r="J127" s="110"/>
      <c r="K127" s="110"/>
      <c r="L127" s="110"/>
      <c r="M127" s="110"/>
      <c r="N127" s="109"/>
      <c r="O127" s="109"/>
      <c r="P127" s="109"/>
      <c r="Q127" s="109"/>
      <c r="R127" s="110"/>
      <c r="S127" s="110"/>
      <c r="T127" s="110"/>
      <c r="U127" s="110"/>
      <c r="V127" s="110"/>
      <c r="W127" s="110"/>
      <c r="X127" s="110"/>
      <c r="Y127" s="110"/>
      <c r="Z127" s="104"/>
      <c r="AA127" s="104"/>
      <c r="AB127" s="104"/>
      <c r="AC127" s="104"/>
      <c r="AD127" s="104"/>
      <c r="AE127" s="104"/>
      <c r="AF127" s="104"/>
      <c r="AG127" s="104" t="s">
        <v>166</v>
      </c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</row>
    <row r="128" spans="1:60" outlineLevel="1">
      <c r="A128" s="325">
        <v>47</v>
      </c>
      <c r="B128" s="326" t="s">
        <v>1249</v>
      </c>
      <c r="C128" s="327" t="s">
        <v>2089</v>
      </c>
      <c r="D128" s="328" t="s">
        <v>145</v>
      </c>
      <c r="E128" s="329">
        <v>9</v>
      </c>
      <c r="F128" s="330"/>
      <c r="G128" s="331">
        <f>ROUND(E128*F128,2)</f>
        <v>0</v>
      </c>
      <c r="H128" s="330"/>
      <c r="I128" s="331">
        <f>ROUND(E128*H128,2)</f>
        <v>0</v>
      </c>
      <c r="J128" s="330"/>
      <c r="K128" s="331">
        <f>ROUND(E128*J128,2)</f>
        <v>0</v>
      </c>
      <c r="L128" s="331">
        <v>21</v>
      </c>
      <c r="M128" s="331">
        <f>G128*(1+L128/100)</f>
        <v>0</v>
      </c>
      <c r="N128" s="329">
        <v>6.0000000000000001E-3</v>
      </c>
      <c r="O128" s="329">
        <f>ROUND(E128*N128,2)</f>
        <v>0.05</v>
      </c>
      <c r="P128" s="329">
        <v>0</v>
      </c>
      <c r="Q128" s="329">
        <f>ROUND(E128*P128,2)</f>
        <v>0</v>
      </c>
      <c r="R128" s="331"/>
      <c r="S128" s="331" t="s">
        <v>182</v>
      </c>
      <c r="T128" s="332" t="s">
        <v>183</v>
      </c>
      <c r="U128" s="110">
        <v>0</v>
      </c>
      <c r="V128" s="110">
        <f>ROUND(E128*U128,2)</f>
        <v>0</v>
      </c>
      <c r="W128" s="110"/>
      <c r="X128" s="110" t="s">
        <v>526</v>
      </c>
      <c r="Y128" s="110" t="s">
        <v>133</v>
      </c>
      <c r="Z128" s="104"/>
      <c r="AA128" s="104"/>
      <c r="AB128" s="104"/>
      <c r="AC128" s="104"/>
      <c r="AD128" s="104"/>
      <c r="AE128" s="104"/>
      <c r="AF128" s="104"/>
      <c r="AG128" s="104" t="s">
        <v>527</v>
      </c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</row>
    <row r="129" spans="1:60" outlineLevel="2">
      <c r="A129" s="107"/>
      <c r="B129" s="108"/>
      <c r="C129" s="526" t="s">
        <v>1667</v>
      </c>
      <c r="D129" s="527"/>
      <c r="E129" s="527"/>
      <c r="F129" s="527"/>
      <c r="G129" s="527"/>
      <c r="H129" s="110"/>
      <c r="I129" s="110"/>
      <c r="J129" s="110"/>
      <c r="K129" s="110"/>
      <c r="L129" s="110"/>
      <c r="M129" s="110"/>
      <c r="N129" s="109"/>
      <c r="O129" s="109"/>
      <c r="P129" s="109"/>
      <c r="Q129" s="109"/>
      <c r="R129" s="110"/>
      <c r="S129" s="110"/>
      <c r="T129" s="110"/>
      <c r="U129" s="110"/>
      <c r="V129" s="110"/>
      <c r="W129" s="110"/>
      <c r="X129" s="110"/>
      <c r="Y129" s="110"/>
      <c r="Z129" s="104"/>
      <c r="AA129" s="104"/>
      <c r="AB129" s="104"/>
      <c r="AC129" s="104"/>
      <c r="AD129" s="104"/>
      <c r="AE129" s="104"/>
      <c r="AF129" s="104"/>
      <c r="AG129" s="104" t="s">
        <v>166</v>
      </c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</row>
    <row r="130" spans="1:60" outlineLevel="3">
      <c r="A130" s="107"/>
      <c r="B130" s="108"/>
      <c r="C130" s="528" t="s">
        <v>1668</v>
      </c>
      <c r="D130" s="529"/>
      <c r="E130" s="529"/>
      <c r="F130" s="529"/>
      <c r="G130" s="529"/>
      <c r="H130" s="110"/>
      <c r="I130" s="110"/>
      <c r="J130" s="110"/>
      <c r="K130" s="110"/>
      <c r="L130" s="110"/>
      <c r="M130" s="110"/>
      <c r="N130" s="109"/>
      <c r="O130" s="109"/>
      <c r="P130" s="109"/>
      <c r="Q130" s="109"/>
      <c r="R130" s="110"/>
      <c r="S130" s="110"/>
      <c r="T130" s="110"/>
      <c r="U130" s="110"/>
      <c r="V130" s="110"/>
      <c r="W130" s="110"/>
      <c r="X130" s="110"/>
      <c r="Y130" s="110"/>
      <c r="Z130" s="104"/>
      <c r="AA130" s="104"/>
      <c r="AB130" s="104"/>
      <c r="AC130" s="104"/>
      <c r="AD130" s="104"/>
      <c r="AE130" s="104"/>
      <c r="AF130" s="104"/>
      <c r="AG130" s="104" t="s">
        <v>166</v>
      </c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</row>
    <row r="131" spans="1:60" outlineLevel="1">
      <c r="A131" s="325">
        <v>48</v>
      </c>
      <c r="B131" s="326" t="s">
        <v>1250</v>
      </c>
      <c r="C131" s="327" t="s">
        <v>2090</v>
      </c>
      <c r="D131" s="328" t="s">
        <v>145</v>
      </c>
      <c r="E131" s="329">
        <v>1</v>
      </c>
      <c r="F131" s="330"/>
      <c r="G131" s="331">
        <f>ROUND(E131*F131,2)</f>
        <v>0</v>
      </c>
      <c r="H131" s="330"/>
      <c r="I131" s="331">
        <f>ROUND(E131*H131,2)</f>
        <v>0</v>
      </c>
      <c r="J131" s="330"/>
      <c r="K131" s="331">
        <f>ROUND(E131*J131,2)</f>
        <v>0</v>
      </c>
      <c r="L131" s="331">
        <v>21</v>
      </c>
      <c r="M131" s="331">
        <f>G131*(1+L131/100)</f>
        <v>0</v>
      </c>
      <c r="N131" s="329">
        <v>6.0000000000000001E-3</v>
      </c>
      <c r="O131" s="329">
        <f>ROUND(E131*N131,2)</f>
        <v>0.01</v>
      </c>
      <c r="P131" s="329">
        <v>0</v>
      </c>
      <c r="Q131" s="329">
        <f>ROUND(E131*P131,2)</f>
        <v>0</v>
      </c>
      <c r="R131" s="331"/>
      <c r="S131" s="331" t="s">
        <v>182</v>
      </c>
      <c r="T131" s="332" t="s">
        <v>183</v>
      </c>
      <c r="U131" s="110">
        <v>0</v>
      </c>
      <c r="V131" s="110">
        <f>ROUND(E131*U131,2)</f>
        <v>0</v>
      </c>
      <c r="W131" s="110"/>
      <c r="X131" s="110" t="s">
        <v>526</v>
      </c>
      <c r="Y131" s="110" t="s">
        <v>133</v>
      </c>
      <c r="Z131" s="104"/>
      <c r="AA131" s="104"/>
      <c r="AB131" s="104"/>
      <c r="AC131" s="104"/>
      <c r="AD131" s="104"/>
      <c r="AE131" s="104"/>
      <c r="AF131" s="104"/>
      <c r="AG131" s="104" t="s">
        <v>527</v>
      </c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</row>
    <row r="132" spans="1:60" outlineLevel="2">
      <c r="A132" s="107"/>
      <c r="B132" s="108"/>
      <c r="C132" s="526" t="s">
        <v>1655</v>
      </c>
      <c r="D132" s="527"/>
      <c r="E132" s="527"/>
      <c r="F132" s="527"/>
      <c r="G132" s="527"/>
      <c r="H132" s="110"/>
      <c r="I132" s="110"/>
      <c r="J132" s="110"/>
      <c r="K132" s="110"/>
      <c r="L132" s="110"/>
      <c r="M132" s="110"/>
      <c r="N132" s="109"/>
      <c r="O132" s="109"/>
      <c r="P132" s="109"/>
      <c r="Q132" s="109"/>
      <c r="R132" s="110"/>
      <c r="S132" s="110"/>
      <c r="T132" s="110"/>
      <c r="U132" s="110"/>
      <c r="V132" s="110"/>
      <c r="W132" s="110"/>
      <c r="X132" s="110"/>
      <c r="Y132" s="110"/>
      <c r="Z132" s="104"/>
      <c r="AA132" s="104"/>
      <c r="AB132" s="104"/>
      <c r="AC132" s="104"/>
      <c r="AD132" s="104"/>
      <c r="AE132" s="104"/>
      <c r="AF132" s="104"/>
      <c r="AG132" s="104" t="s">
        <v>166</v>
      </c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</row>
    <row r="133" spans="1:60" outlineLevel="1">
      <c r="A133" s="325">
        <v>49</v>
      </c>
      <c r="B133" s="326" t="s">
        <v>1251</v>
      </c>
      <c r="C133" s="327" t="s">
        <v>2091</v>
      </c>
      <c r="D133" s="328" t="s">
        <v>145</v>
      </c>
      <c r="E133" s="329">
        <v>4</v>
      </c>
      <c r="F133" s="330"/>
      <c r="G133" s="331">
        <f>ROUND(E133*F133,2)</f>
        <v>0</v>
      </c>
      <c r="H133" s="330"/>
      <c r="I133" s="331">
        <f>ROUND(E133*H133,2)</f>
        <v>0</v>
      </c>
      <c r="J133" s="330"/>
      <c r="K133" s="331">
        <f>ROUND(E133*J133,2)</f>
        <v>0</v>
      </c>
      <c r="L133" s="331">
        <v>21</v>
      </c>
      <c r="M133" s="331">
        <f>G133*(1+L133/100)</f>
        <v>0</v>
      </c>
      <c r="N133" s="329">
        <v>6.0000000000000001E-3</v>
      </c>
      <c r="O133" s="329">
        <f>ROUND(E133*N133,2)</f>
        <v>0.02</v>
      </c>
      <c r="P133" s="329">
        <v>0</v>
      </c>
      <c r="Q133" s="329">
        <f>ROUND(E133*P133,2)</f>
        <v>0</v>
      </c>
      <c r="R133" s="331"/>
      <c r="S133" s="331" t="s">
        <v>182</v>
      </c>
      <c r="T133" s="332" t="s">
        <v>183</v>
      </c>
      <c r="U133" s="110">
        <v>0</v>
      </c>
      <c r="V133" s="110">
        <f>ROUND(E133*U133,2)</f>
        <v>0</v>
      </c>
      <c r="W133" s="110"/>
      <c r="X133" s="110" t="s">
        <v>526</v>
      </c>
      <c r="Y133" s="110" t="s">
        <v>133</v>
      </c>
      <c r="Z133" s="104"/>
      <c r="AA133" s="104"/>
      <c r="AB133" s="104"/>
      <c r="AC133" s="104"/>
      <c r="AD133" s="104"/>
      <c r="AE133" s="104"/>
      <c r="AF133" s="104"/>
      <c r="AG133" s="104" t="s">
        <v>527</v>
      </c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</row>
    <row r="134" spans="1:60" outlineLevel="2">
      <c r="A134" s="107"/>
      <c r="B134" s="108"/>
      <c r="C134" s="526" t="s">
        <v>1669</v>
      </c>
      <c r="D134" s="527"/>
      <c r="E134" s="527"/>
      <c r="F134" s="527"/>
      <c r="G134" s="527"/>
      <c r="H134" s="110"/>
      <c r="I134" s="110"/>
      <c r="J134" s="110"/>
      <c r="K134" s="110"/>
      <c r="L134" s="110"/>
      <c r="M134" s="110"/>
      <c r="N134" s="109"/>
      <c r="O134" s="109"/>
      <c r="P134" s="109"/>
      <c r="Q134" s="109"/>
      <c r="R134" s="110"/>
      <c r="S134" s="110"/>
      <c r="T134" s="110"/>
      <c r="U134" s="110"/>
      <c r="V134" s="110"/>
      <c r="W134" s="110"/>
      <c r="X134" s="110"/>
      <c r="Y134" s="110"/>
      <c r="Z134" s="104"/>
      <c r="AA134" s="104"/>
      <c r="AB134" s="104"/>
      <c r="AC134" s="104"/>
      <c r="AD134" s="104"/>
      <c r="AE134" s="104"/>
      <c r="AF134" s="104"/>
      <c r="AG134" s="104" t="s">
        <v>166</v>
      </c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</row>
    <row r="135" spans="1:60" outlineLevel="3">
      <c r="A135" s="107"/>
      <c r="B135" s="108"/>
      <c r="C135" s="528" t="s">
        <v>1670</v>
      </c>
      <c r="D135" s="529"/>
      <c r="E135" s="529"/>
      <c r="F135" s="529"/>
      <c r="G135" s="529"/>
      <c r="H135" s="110"/>
      <c r="I135" s="110"/>
      <c r="J135" s="110"/>
      <c r="K135" s="110"/>
      <c r="L135" s="110"/>
      <c r="M135" s="110"/>
      <c r="N135" s="109"/>
      <c r="O135" s="109"/>
      <c r="P135" s="109"/>
      <c r="Q135" s="109"/>
      <c r="R135" s="110"/>
      <c r="S135" s="110"/>
      <c r="T135" s="110"/>
      <c r="U135" s="110"/>
      <c r="V135" s="110"/>
      <c r="W135" s="110"/>
      <c r="X135" s="110"/>
      <c r="Y135" s="110"/>
      <c r="Z135" s="104"/>
      <c r="AA135" s="104"/>
      <c r="AB135" s="104"/>
      <c r="AC135" s="104"/>
      <c r="AD135" s="104"/>
      <c r="AE135" s="104"/>
      <c r="AF135" s="104"/>
      <c r="AG135" s="104" t="s">
        <v>166</v>
      </c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</row>
    <row r="136" spans="1:60" outlineLevel="1">
      <c r="A136" s="325">
        <v>50</v>
      </c>
      <c r="B136" s="326" t="s">
        <v>1252</v>
      </c>
      <c r="C136" s="327" t="s">
        <v>2092</v>
      </c>
      <c r="D136" s="328" t="s">
        <v>145</v>
      </c>
      <c r="E136" s="329">
        <v>8</v>
      </c>
      <c r="F136" s="330"/>
      <c r="G136" s="331">
        <f>ROUND(E136*F136,2)</f>
        <v>0</v>
      </c>
      <c r="H136" s="330"/>
      <c r="I136" s="331">
        <f>ROUND(E136*H136,2)</f>
        <v>0</v>
      </c>
      <c r="J136" s="330"/>
      <c r="K136" s="331">
        <f>ROUND(E136*J136,2)</f>
        <v>0</v>
      </c>
      <c r="L136" s="331">
        <v>21</v>
      </c>
      <c r="M136" s="331">
        <f>G136*(1+L136/100)</f>
        <v>0</v>
      </c>
      <c r="N136" s="329">
        <v>6.0000000000000001E-3</v>
      </c>
      <c r="O136" s="329">
        <f>ROUND(E136*N136,2)</f>
        <v>0.05</v>
      </c>
      <c r="P136" s="329">
        <v>0</v>
      </c>
      <c r="Q136" s="329">
        <f>ROUND(E136*P136,2)</f>
        <v>0</v>
      </c>
      <c r="R136" s="331"/>
      <c r="S136" s="331" t="s">
        <v>182</v>
      </c>
      <c r="T136" s="332" t="s">
        <v>183</v>
      </c>
      <c r="U136" s="110">
        <v>0</v>
      </c>
      <c r="V136" s="110">
        <f>ROUND(E136*U136,2)</f>
        <v>0</v>
      </c>
      <c r="W136" s="110"/>
      <c r="X136" s="110" t="s">
        <v>526</v>
      </c>
      <c r="Y136" s="110" t="s">
        <v>133</v>
      </c>
      <c r="Z136" s="104"/>
      <c r="AA136" s="104"/>
      <c r="AB136" s="104"/>
      <c r="AC136" s="104"/>
      <c r="AD136" s="104"/>
      <c r="AE136" s="104"/>
      <c r="AF136" s="104"/>
      <c r="AG136" s="104" t="s">
        <v>527</v>
      </c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</row>
    <row r="137" spans="1:60" outlineLevel="2">
      <c r="A137" s="107"/>
      <c r="B137" s="108"/>
      <c r="C137" s="526" t="s">
        <v>1668</v>
      </c>
      <c r="D137" s="527"/>
      <c r="E137" s="527"/>
      <c r="F137" s="527"/>
      <c r="G137" s="527"/>
      <c r="H137" s="110"/>
      <c r="I137" s="110"/>
      <c r="J137" s="110"/>
      <c r="K137" s="110"/>
      <c r="L137" s="110"/>
      <c r="M137" s="110"/>
      <c r="N137" s="109"/>
      <c r="O137" s="109"/>
      <c r="P137" s="109"/>
      <c r="Q137" s="109"/>
      <c r="R137" s="110"/>
      <c r="S137" s="110"/>
      <c r="T137" s="110"/>
      <c r="U137" s="110"/>
      <c r="V137" s="110"/>
      <c r="W137" s="110"/>
      <c r="X137" s="110"/>
      <c r="Y137" s="110"/>
      <c r="Z137" s="104"/>
      <c r="AA137" s="104"/>
      <c r="AB137" s="104"/>
      <c r="AC137" s="104"/>
      <c r="AD137" s="104"/>
      <c r="AE137" s="104"/>
      <c r="AF137" s="104"/>
      <c r="AG137" s="104" t="s">
        <v>166</v>
      </c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</row>
    <row r="138" spans="1:60" ht="22.5" outlineLevel="1">
      <c r="A138" s="325">
        <v>51</v>
      </c>
      <c r="B138" s="326" t="s">
        <v>1253</v>
      </c>
      <c r="C138" s="327" t="s">
        <v>2093</v>
      </c>
      <c r="D138" s="328" t="s">
        <v>145</v>
      </c>
      <c r="E138" s="329">
        <v>6</v>
      </c>
      <c r="F138" s="330"/>
      <c r="G138" s="331">
        <f>ROUND(E138*F138,2)</f>
        <v>0</v>
      </c>
      <c r="H138" s="330"/>
      <c r="I138" s="331">
        <f>ROUND(E138*H138,2)</f>
        <v>0</v>
      </c>
      <c r="J138" s="330"/>
      <c r="K138" s="331">
        <f>ROUND(E138*J138,2)</f>
        <v>0</v>
      </c>
      <c r="L138" s="331">
        <v>21</v>
      </c>
      <c r="M138" s="331">
        <f>G138*(1+L138/100)</f>
        <v>0</v>
      </c>
      <c r="N138" s="329">
        <v>6.0000000000000001E-3</v>
      </c>
      <c r="O138" s="329">
        <f>ROUND(E138*N138,2)</f>
        <v>0.04</v>
      </c>
      <c r="P138" s="329">
        <v>0</v>
      </c>
      <c r="Q138" s="329">
        <f>ROUND(E138*P138,2)</f>
        <v>0</v>
      </c>
      <c r="R138" s="331"/>
      <c r="S138" s="331" t="s">
        <v>182</v>
      </c>
      <c r="T138" s="332" t="s">
        <v>183</v>
      </c>
      <c r="U138" s="110">
        <v>0</v>
      </c>
      <c r="V138" s="110">
        <f>ROUND(E138*U138,2)</f>
        <v>0</v>
      </c>
      <c r="W138" s="110"/>
      <c r="X138" s="110" t="s">
        <v>526</v>
      </c>
      <c r="Y138" s="110" t="s">
        <v>133</v>
      </c>
      <c r="Z138" s="104"/>
      <c r="AA138" s="104"/>
      <c r="AB138" s="104"/>
      <c r="AC138" s="104"/>
      <c r="AD138" s="104"/>
      <c r="AE138" s="104"/>
      <c r="AF138" s="104"/>
      <c r="AG138" s="104" t="s">
        <v>527</v>
      </c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</row>
    <row r="139" spans="1:60" outlineLevel="2">
      <c r="A139" s="107"/>
      <c r="B139" s="108"/>
      <c r="C139" s="526" t="s">
        <v>1671</v>
      </c>
      <c r="D139" s="527"/>
      <c r="E139" s="527"/>
      <c r="F139" s="527"/>
      <c r="G139" s="527"/>
      <c r="H139" s="110"/>
      <c r="I139" s="110"/>
      <c r="J139" s="110"/>
      <c r="K139" s="110"/>
      <c r="L139" s="110"/>
      <c r="M139" s="110"/>
      <c r="N139" s="109"/>
      <c r="O139" s="109"/>
      <c r="P139" s="109"/>
      <c r="Q139" s="109"/>
      <c r="R139" s="110"/>
      <c r="S139" s="110"/>
      <c r="T139" s="110"/>
      <c r="U139" s="110"/>
      <c r="V139" s="110"/>
      <c r="W139" s="110"/>
      <c r="X139" s="110"/>
      <c r="Y139" s="110"/>
      <c r="Z139" s="104"/>
      <c r="AA139" s="104"/>
      <c r="AB139" s="104"/>
      <c r="AC139" s="104"/>
      <c r="AD139" s="104"/>
      <c r="AE139" s="104"/>
      <c r="AF139" s="104"/>
      <c r="AG139" s="104" t="s">
        <v>166</v>
      </c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</row>
    <row r="140" spans="1:60" ht="22.5" outlineLevel="1">
      <c r="A140" s="325">
        <v>52</v>
      </c>
      <c r="B140" s="326" t="s">
        <v>1254</v>
      </c>
      <c r="C140" s="327" t="s">
        <v>2094</v>
      </c>
      <c r="D140" s="328" t="s">
        <v>145</v>
      </c>
      <c r="E140" s="329">
        <v>13</v>
      </c>
      <c r="F140" s="330"/>
      <c r="G140" s="331">
        <f>ROUND(E140*F140,2)</f>
        <v>0</v>
      </c>
      <c r="H140" s="330"/>
      <c r="I140" s="331">
        <f>ROUND(E140*H140,2)</f>
        <v>0</v>
      </c>
      <c r="J140" s="330"/>
      <c r="K140" s="331">
        <f>ROUND(E140*J140,2)</f>
        <v>0</v>
      </c>
      <c r="L140" s="331">
        <v>21</v>
      </c>
      <c r="M140" s="331">
        <f>G140*(1+L140/100)</f>
        <v>0</v>
      </c>
      <c r="N140" s="329">
        <v>6.0000000000000001E-3</v>
      </c>
      <c r="O140" s="329">
        <f>ROUND(E140*N140,2)</f>
        <v>0.08</v>
      </c>
      <c r="P140" s="329">
        <v>0</v>
      </c>
      <c r="Q140" s="329">
        <f>ROUND(E140*P140,2)</f>
        <v>0</v>
      </c>
      <c r="R140" s="331"/>
      <c r="S140" s="331" t="s">
        <v>182</v>
      </c>
      <c r="T140" s="332" t="s">
        <v>183</v>
      </c>
      <c r="U140" s="110">
        <v>0</v>
      </c>
      <c r="V140" s="110">
        <f>ROUND(E140*U140,2)</f>
        <v>0</v>
      </c>
      <c r="W140" s="110"/>
      <c r="X140" s="110" t="s">
        <v>526</v>
      </c>
      <c r="Y140" s="110" t="s">
        <v>133</v>
      </c>
      <c r="Z140" s="104"/>
      <c r="AA140" s="104"/>
      <c r="AB140" s="104"/>
      <c r="AC140" s="104"/>
      <c r="AD140" s="104"/>
      <c r="AE140" s="104"/>
      <c r="AF140" s="104"/>
      <c r="AG140" s="104" t="s">
        <v>527</v>
      </c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</row>
    <row r="141" spans="1:60" outlineLevel="2">
      <c r="A141" s="107"/>
      <c r="B141" s="108"/>
      <c r="C141" s="526" t="s">
        <v>1672</v>
      </c>
      <c r="D141" s="527"/>
      <c r="E141" s="527"/>
      <c r="F141" s="527"/>
      <c r="G141" s="527"/>
      <c r="H141" s="110"/>
      <c r="I141" s="110"/>
      <c r="J141" s="110"/>
      <c r="K141" s="110"/>
      <c r="L141" s="110"/>
      <c r="M141" s="110"/>
      <c r="N141" s="109"/>
      <c r="O141" s="109"/>
      <c r="P141" s="109"/>
      <c r="Q141" s="109"/>
      <c r="R141" s="110"/>
      <c r="S141" s="110"/>
      <c r="T141" s="110"/>
      <c r="U141" s="110"/>
      <c r="V141" s="110"/>
      <c r="W141" s="110"/>
      <c r="X141" s="110"/>
      <c r="Y141" s="110"/>
      <c r="Z141" s="104"/>
      <c r="AA141" s="104"/>
      <c r="AB141" s="104"/>
      <c r="AC141" s="104"/>
      <c r="AD141" s="104"/>
      <c r="AE141" s="104"/>
      <c r="AF141" s="104"/>
      <c r="AG141" s="104" t="s">
        <v>166</v>
      </c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</row>
    <row r="142" spans="1:60" ht="22.5" outlineLevel="1">
      <c r="A142" s="325">
        <v>53</v>
      </c>
      <c r="B142" s="326" t="s">
        <v>1255</v>
      </c>
      <c r="C142" s="327" t="s">
        <v>2095</v>
      </c>
      <c r="D142" s="328" t="s">
        <v>145</v>
      </c>
      <c r="E142" s="329">
        <v>2</v>
      </c>
      <c r="F142" s="330"/>
      <c r="G142" s="331">
        <f>ROUND(E142*F142,2)</f>
        <v>0</v>
      </c>
      <c r="H142" s="330"/>
      <c r="I142" s="331">
        <f>ROUND(E142*H142,2)</f>
        <v>0</v>
      </c>
      <c r="J142" s="330"/>
      <c r="K142" s="331">
        <f>ROUND(E142*J142,2)</f>
        <v>0</v>
      </c>
      <c r="L142" s="331">
        <v>21</v>
      </c>
      <c r="M142" s="331">
        <f>G142*(1+L142/100)</f>
        <v>0</v>
      </c>
      <c r="N142" s="329">
        <v>6.0000000000000001E-3</v>
      </c>
      <c r="O142" s="329">
        <f>ROUND(E142*N142,2)</f>
        <v>0.01</v>
      </c>
      <c r="P142" s="329">
        <v>0</v>
      </c>
      <c r="Q142" s="329">
        <f>ROUND(E142*P142,2)</f>
        <v>0</v>
      </c>
      <c r="R142" s="331"/>
      <c r="S142" s="331" t="s">
        <v>182</v>
      </c>
      <c r="T142" s="332" t="s">
        <v>183</v>
      </c>
      <c r="U142" s="110">
        <v>0</v>
      </c>
      <c r="V142" s="110">
        <f>ROUND(E142*U142,2)</f>
        <v>0</v>
      </c>
      <c r="W142" s="110"/>
      <c r="X142" s="110" t="s">
        <v>526</v>
      </c>
      <c r="Y142" s="110" t="s">
        <v>133</v>
      </c>
      <c r="Z142" s="104"/>
      <c r="AA142" s="104"/>
      <c r="AB142" s="104"/>
      <c r="AC142" s="104"/>
      <c r="AD142" s="104"/>
      <c r="AE142" s="104"/>
      <c r="AF142" s="104"/>
      <c r="AG142" s="104" t="s">
        <v>527</v>
      </c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</row>
    <row r="143" spans="1:60" outlineLevel="2">
      <c r="A143" s="107"/>
      <c r="B143" s="108"/>
      <c r="C143" s="526" t="s">
        <v>1667</v>
      </c>
      <c r="D143" s="527"/>
      <c r="E143" s="527"/>
      <c r="F143" s="527"/>
      <c r="G143" s="527"/>
      <c r="H143" s="110"/>
      <c r="I143" s="110"/>
      <c r="J143" s="110"/>
      <c r="K143" s="110"/>
      <c r="L143" s="110"/>
      <c r="M143" s="110"/>
      <c r="N143" s="109"/>
      <c r="O143" s="109"/>
      <c r="P143" s="109"/>
      <c r="Q143" s="109"/>
      <c r="R143" s="110"/>
      <c r="S143" s="110"/>
      <c r="T143" s="110"/>
      <c r="U143" s="110"/>
      <c r="V143" s="110"/>
      <c r="W143" s="110"/>
      <c r="X143" s="110"/>
      <c r="Y143" s="110"/>
      <c r="Z143" s="104"/>
      <c r="AA143" s="104"/>
      <c r="AB143" s="104"/>
      <c r="AC143" s="104"/>
      <c r="AD143" s="104"/>
      <c r="AE143" s="104"/>
      <c r="AF143" s="104"/>
      <c r="AG143" s="104" t="s">
        <v>166</v>
      </c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</row>
    <row r="144" spans="1:60" outlineLevel="3">
      <c r="A144" s="107"/>
      <c r="B144" s="108"/>
      <c r="C144" s="528" t="s">
        <v>1655</v>
      </c>
      <c r="D144" s="529"/>
      <c r="E144" s="529"/>
      <c r="F144" s="529"/>
      <c r="G144" s="529"/>
      <c r="H144" s="110"/>
      <c r="I144" s="110"/>
      <c r="J144" s="110"/>
      <c r="K144" s="110"/>
      <c r="L144" s="110"/>
      <c r="M144" s="110"/>
      <c r="N144" s="109"/>
      <c r="O144" s="109"/>
      <c r="P144" s="109"/>
      <c r="Q144" s="109"/>
      <c r="R144" s="110"/>
      <c r="S144" s="110"/>
      <c r="T144" s="110"/>
      <c r="U144" s="110"/>
      <c r="V144" s="110"/>
      <c r="W144" s="110"/>
      <c r="X144" s="110"/>
      <c r="Y144" s="110"/>
      <c r="Z144" s="104"/>
      <c r="AA144" s="104"/>
      <c r="AB144" s="104"/>
      <c r="AC144" s="104"/>
      <c r="AD144" s="104"/>
      <c r="AE144" s="104"/>
      <c r="AF144" s="104"/>
      <c r="AG144" s="104" t="s">
        <v>166</v>
      </c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</row>
    <row r="145" spans="1:60" ht="22.5" outlineLevel="1">
      <c r="A145" s="325">
        <v>54</v>
      </c>
      <c r="B145" s="326" t="s">
        <v>1256</v>
      </c>
      <c r="C145" s="327" t="s">
        <v>2096</v>
      </c>
      <c r="D145" s="328" t="s">
        <v>145</v>
      </c>
      <c r="E145" s="329">
        <v>3</v>
      </c>
      <c r="F145" s="330"/>
      <c r="G145" s="331">
        <f>ROUND(E145*F145,2)</f>
        <v>0</v>
      </c>
      <c r="H145" s="330"/>
      <c r="I145" s="331">
        <f>ROUND(E145*H145,2)</f>
        <v>0</v>
      </c>
      <c r="J145" s="330"/>
      <c r="K145" s="331">
        <f>ROUND(E145*J145,2)</f>
        <v>0</v>
      </c>
      <c r="L145" s="331">
        <v>21</v>
      </c>
      <c r="M145" s="331">
        <f>G145*(1+L145/100)</f>
        <v>0</v>
      </c>
      <c r="N145" s="329">
        <v>6.0000000000000001E-3</v>
      </c>
      <c r="O145" s="329">
        <f>ROUND(E145*N145,2)</f>
        <v>0.02</v>
      </c>
      <c r="P145" s="329">
        <v>0</v>
      </c>
      <c r="Q145" s="329">
        <f>ROUND(E145*P145,2)</f>
        <v>0</v>
      </c>
      <c r="R145" s="331"/>
      <c r="S145" s="331" t="s">
        <v>182</v>
      </c>
      <c r="T145" s="332" t="s">
        <v>183</v>
      </c>
      <c r="U145" s="110">
        <v>0</v>
      </c>
      <c r="V145" s="110">
        <f>ROUND(E145*U145,2)</f>
        <v>0</v>
      </c>
      <c r="W145" s="110"/>
      <c r="X145" s="110" t="s">
        <v>526</v>
      </c>
      <c r="Y145" s="110" t="s">
        <v>133</v>
      </c>
      <c r="Z145" s="104"/>
      <c r="AA145" s="104"/>
      <c r="AB145" s="104"/>
      <c r="AC145" s="104"/>
      <c r="AD145" s="104"/>
      <c r="AE145" s="104"/>
      <c r="AF145" s="104"/>
      <c r="AG145" s="104" t="s">
        <v>527</v>
      </c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</row>
    <row r="146" spans="1:60" outlineLevel="2">
      <c r="A146" s="107"/>
      <c r="B146" s="108"/>
      <c r="C146" s="526" t="s">
        <v>1655</v>
      </c>
      <c r="D146" s="527"/>
      <c r="E146" s="527"/>
      <c r="F146" s="527"/>
      <c r="G146" s="527"/>
      <c r="H146" s="110"/>
      <c r="I146" s="110"/>
      <c r="J146" s="110"/>
      <c r="K146" s="110"/>
      <c r="L146" s="110"/>
      <c r="M146" s="110"/>
      <c r="N146" s="109"/>
      <c r="O146" s="109"/>
      <c r="P146" s="109"/>
      <c r="Q146" s="109"/>
      <c r="R146" s="110"/>
      <c r="S146" s="110"/>
      <c r="T146" s="110"/>
      <c r="U146" s="110"/>
      <c r="V146" s="110"/>
      <c r="W146" s="110"/>
      <c r="X146" s="110"/>
      <c r="Y146" s="110"/>
      <c r="Z146" s="104"/>
      <c r="AA146" s="104"/>
      <c r="AB146" s="104"/>
      <c r="AC146" s="104"/>
      <c r="AD146" s="104"/>
      <c r="AE146" s="104"/>
      <c r="AF146" s="104"/>
      <c r="AG146" s="104" t="s">
        <v>166</v>
      </c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</row>
    <row r="147" spans="1:60" ht="22.5" outlineLevel="1">
      <c r="A147" s="325">
        <v>55</v>
      </c>
      <c r="B147" s="326" t="s">
        <v>1257</v>
      </c>
      <c r="C147" s="327" t="s">
        <v>2097</v>
      </c>
      <c r="D147" s="328" t="s">
        <v>145</v>
      </c>
      <c r="E147" s="329">
        <v>4</v>
      </c>
      <c r="F147" s="330"/>
      <c r="G147" s="331">
        <f>ROUND(E147*F147,2)</f>
        <v>0</v>
      </c>
      <c r="H147" s="330"/>
      <c r="I147" s="331">
        <f>ROUND(E147*H147,2)</f>
        <v>0</v>
      </c>
      <c r="J147" s="330"/>
      <c r="K147" s="331">
        <f>ROUND(E147*J147,2)</f>
        <v>0</v>
      </c>
      <c r="L147" s="331">
        <v>21</v>
      </c>
      <c r="M147" s="331">
        <f>G147*(1+L147/100)</f>
        <v>0</v>
      </c>
      <c r="N147" s="329">
        <v>6.0000000000000001E-3</v>
      </c>
      <c r="O147" s="329">
        <f>ROUND(E147*N147,2)</f>
        <v>0.02</v>
      </c>
      <c r="P147" s="329">
        <v>0</v>
      </c>
      <c r="Q147" s="329">
        <f>ROUND(E147*P147,2)</f>
        <v>0</v>
      </c>
      <c r="R147" s="331"/>
      <c r="S147" s="331" t="s">
        <v>182</v>
      </c>
      <c r="T147" s="332" t="s">
        <v>183</v>
      </c>
      <c r="U147" s="110">
        <v>0</v>
      </c>
      <c r="V147" s="110">
        <f>ROUND(E147*U147,2)</f>
        <v>0</v>
      </c>
      <c r="W147" s="110"/>
      <c r="X147" s="110" t="s">
        <v>526</v>
      </c>
      <c r="Y147" s="110" t="s">
        <v>133</v>
      </c>
      <c r="Z147" s="104"/>
      <c r="AA147" s="104"/>
      <c r="AB147" s="104"/>
      <c r="AC147" s="104"/>
      <c r="AD147" s="104"/>
      <c r="AE147" s="104"/>
      <c r="AF147" s="104"/>
      <c r="AG147" s="104" t="s">
        <v>527</v>
      </c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</row>
    <row r="148" spans="1:60" outlineLevel="2">
      <c r="A148" s="107"/>
      <c r="B148" s="108"/>
      <c r="C148" s="526" t="s">
        <v>1673</v>
      </c>
      <c r="D148" s="527"/>
      <c r="E148" s="527"/>
      <c r="F148" s="527"/>
      <c r="G148" s="527"/>
      <c r="H148" s="110"/>
      <c r="I148" s="110"/>
      <c r="J148" s="110"/>
      <c r="K148" s="110"/>
      <c r="L148" s="110"/>
      <c r="M148" s="110"/>
      <c r="N148" s="109"/>
      <c r="O148" s="109"/>
      <c r="P148" s="109"/>
      <c r="Q148" s="109"/>
      <c r="R148" s="110"/>
      <c r="S148" s="110"/>
      <c r="T148" s="110"/>
      <c r="U148" s="110"/>
      <c r="V148" s="110"/>
      <c r="W148" s="110"/>
      <c r="X148" s="110"/>
      <c r="Y148" s="110"/>
      <c r="Z148" s="104"/>
      <c r="AA148" s="104"/>
      <c r="AB148" s="104"/>
      <c r="AC148" s="104"/>
      <c r="AD148" s="104"/>
      <c r="AE148" s="104"/>
      <c r="AF148" s="104"/>
      <c r="AG148" s="104" t="s">
        <v>166</v>
      </c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</row>
    <row r="149" spans="1:60" outlineLevel="1">
      <c r="A149" s="325">
        <v>56</v>
      </c>
      <c r="B149" s="326" t="s">
        <v>1258</v>
      </c>
      <c r="C149" s="327" t="s">
        <v>2098</v>
      </c>
      <c r="D149" s="328" t="s">
        <v>145</v>
      </c>
      <c r="E149" s="329">
        <v>22</v>
      </c>
      <c r="F149" s="330"/>
      <c r="G149" s="331">
        <f>ROUND(E149*F149,2)</f>
        <v>0</v>
      </c>
      <c r="H149" s="330"/>
      <c r="I149" s="331">
        <f>ROUND(E149*H149,2)</f>
        <v>0</v>
      </c>
      <c r="J149" s="330"/>
      <c r="K149" s="331">
        <f>ROUND(E149*J149,2)</f>
        <v>0</v>
      </c>
      <c r="L149" s="331">
        <v>21</v>
      </c>
      <c r="M149" s="331">
        <f>G149*(1+L149/100)</f>
        <v>0</v>
      </c>
      <c r="N149" s="329">
        <v>6.0000000000000001E-3</v>
      </c>
      <c r="O149" s="329">
        <f>ROUND(E149*N149,2)</f>
        <v>0.13</v>
      </c>
      <c r="P149" s="329">
        <v>0</v>
      </c>
      <c r="Q149" s="329">
        <f>ROUND(E149*P149,2)</f>
        <v>0</v>
      </c>
      <c r="R149" s="331"/>
      <c r="S149" s="331" t="s">
        <v>182</v>
      </c>
      <c r="T149" s="332" t="s">
        <v>183</v>
      </c>
      <c r="U149" s="110">
        <v>0</v>
      </c>
      <c r="V149" s="110">
        <f>ROUND(E149*U149,2)</f>
        <v>0</v>
      </c>
      <c r="W149" s="110"/>
      <c r="X149" s="110" t="s">
        <v>526</v>
      </c>
      <c r="Y149" s="110" t="s">
        <v>133</v>
      </c>
      <c r="Z149" s="104"/>
      <c r="AA149" s="104"/>
      <c r="AB149" s="104"/>
      <c r="AC149" s="104"/>
      <c r="AD149" s="104"/>
      <c r="AE149" s="104"/>
      <c r="AF149" s="104"/>
      <c r="AG149" s="104" t="s">
        <v>527</v>
      </c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</row>
    <row r="150" spans="1:60" outlineLevel="2">
      <c r="A150" s="107"/>
      <c r="B150" s="108"/>
      <c r="C150" s="526" t="s">
        <v>1674</v>
      </c>
      <c r="D150" s="527"/>
      <c r="E150" s="527"/>
      <c r="F150" s="527"/>
      <c r="G150" s="527"/>
      <c r="H150" s="110"/>
      <c r="I150" s="110"/>
      <c r="J150" s="110"/>
      <c r="K150" s="110"/>
      <c r="L150" s="110"/>
      <c r="M150" s="110"/>
      <c r="N150" s="109"/>
      <c r="O150" s="109"/>
      <c r="P150" s="109"/>
      <c r="Q150" s="109"/>
      <c r="R150" s="110"/>
      <c r="S150" s="110"/>
      <c r="T150" s="110"/>
      <c r="U150" s="110"/>
      <c r="V150" s="110"/>
      <c r="W150" s="110"/>
      <c r="X150" s="110"/>
      <c r="Y150" s="110"/>
      <c r="Z150" s="104"/>
      <c r="AA150" s="104"/>
      <c r="AB150" s="104"/>
      <c r="AC150" s="104"/>
      <c r="AD150" s="104"/>
      <c r="AE150" s="104"/>
      <c r="AF150" s="104"/>
      <c r="AG150" s="104" t="s">
        <v>166</v>
      </c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</row>
    <row r="151" spans="1:60" outlineLevel="3">
      <c r="A151" s="107"/>
      <c r="B151" s="108"/>
      <c r="C151" s="528" t="s">
        <v>1668</v>
      </c>
      <c r="D151" s="529"/>
      <c r="E151" s="529"/>
      <c r="F151" s="529"/>
      <c r="G151" s="529"/>
      <c r="H151" s="110"/>
      <c r="I151" s="110"/>
      <c r="J151" s="110"/>
      <c r="K151" s="110"/>
      <c r="L151" s="110"/>
      <c r="M151" s="110"/>
      <c r="N151" s="109"/>
      <c r="O151" s="109"/>
      <c r="P151" s="109"/>
      <c r="Q151" s="109"/>
      <c r="R151" s="110"/>
      <c r="S151" s="110"/>
      <c r="T151" s="110"/>
      <c r="U151" s="110"/>
      <c r="V151" s="110"/>
      <c r="W151" s="110"/>
      <c r="X151" s="110"/>
      <c r="Y151" s="110"/>
      <c r="Z151" s="104"/>
      <c r="AA151" s="104"/>
      <c r="AB151" s="104"/>
      <c r="AC151" s="104"/>
      <c r="AD151" s="104"/>
      <c r="AE151" s="104"/>
      <c r="AF151" s="104"/>
      <c r="AG151" s="104" t="s">
        <v>166</v>
      </c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</row>
    <row r="152" spans="1:60">
      <c r="A152" s="153" t="s">
        <v>125</v>
      </c>
      <c r="B152" s="154" t="s">
        <v>1181</v>
      </c>
      <c r="C152" s="155" t="s">
        <v>1182</v>
      </c>
      <c r="D152" s="156"/>
      <c r="E152" s="157"/>
      <c r="F152" s="158"/>
      <c r="G152" s="158">
        <f>SUMIF(AG153:AG196,"&lt;&gt;NOR",G153:G196)</f>
        <v>0</v>
      </c>
      <c r="H152" s="158"/>
      <c r="I152" s="158">
        <f>SUM(I153:I196)</f>
        <v>0</v>
      </c>
      <c r="J152" s="158"/>
      <c r="K152" s="158">
        <f>SUM(K153:K196)</f>
        <v>0</v>
      </c>
      <c r="L152" s="158"/>
      <c r="M152" s="158">
        <f>SUM(M153:M196)</f>
        <v>0</v>
      </c>
      <c r="N152" s="157"/>
      <c r="O152" s="157">
        <f>SUM(O153:O196)</f>
        <v>0.02</v>
      </c>
      <c r="P152" s="157"/>
      <c r="Q152" s="157">
        <f>SUM(Q153:Q196)</f>
        <v>0</v>
      </c>
      <c r="R152" s="158"/>
      <c r="S152" s="158"/>
      <c r="T152" s="159"/>
      <c r="U152" s="114"/>
      <c r="V152" s="114">
        <f>SUM(V153:V196)</f>
        <v>91.830000000000013</v>
      </c>
      <c r="W152" s="114"/>
      <c r="X152" s="114"/>
      <c r="Y152" s="114"/>
      <c r="AG152" t="s">
        <v>126</v>
      </c>
    </row>
    <row r="153" spans="1:60" ht="22.5" outlineLevel="1">
      <c r="A153" s="325">
        <v>57</v>
      </c>
      <c r="B153" s="326" t="s">
        <v>1259</v>
      </c>
      <c r="C153" s="327" t="s">
        <v>2099</v>
      </c>
      <c r="D153" s="328" t="s">
        <v>145</v>
      </c>
      <c r="E153" s="329">
        <v>25</v>
      </c>
      <c r="F153" s="330"/>
      <c r="G153" s="331">
        <f>ROUND(E153*F153,2)</f>
        <v>0</v>
      </c>
      <c r="H153" s="330"/>
      <c r="I153" s="331">
        <f>ROUND(E153*H153,2)</f>
        <v>0</v>
      </c>
      <c r="J153" s="330"/>
      <c r="K153" s="331">
        <f>ROUND(E153*J153,2)</f>
        <v>0</v>
      </c>
      <c r="L153" s="331">
        <v>21</v>
      </c>
      <c r="M153" s="331">
        <f>G153*(1+L153/100)</f>
        <v>0</v>
      </c>
      <c r="N153" s="329">
        <v>1.1E-4</v>
      </c>
      <c r="O153" s="329">
        <f>ROUND(E153*N153,2)</f>
        <v>0</v>
      </c>
      <c r="P153" s="329">
        <v>0</v>
      </c>
      <c r="Q153" s="329">
        <f>ROUND(E153*P153,2)</f>
        <v>0</v>
      </c>
      <c r="R153" s="331" t="s">
        <v>2046</v>
      </c>
      <c r="S153" s="331" t="s">
        <v>130</v>
      </c>
      <c r="T153" s="332" t="s">
        <v>131</v>
      </c>
      <c r="U153" s="110">
        <v>0.13</v>
      </c>
      <c r="V153" s="110">
        <f>ROUND(E153*U153,2)</f>
        <v>3.25</v>
      </c>
      <c r="W153" s="110"/>
      <c r="X153" s="110" t="s">
        <v>132</v>
      </c>
      <c r="Y153" s="110" t="s">
        <v>133</v>
      </c>
      <c r="Z153" s="104"/>
      <c r="AA153" s="104"/>
      <c r="AB153" s="104"/>
      <c r="AC153" s="104"/>
      <c r="AD153" s="104"/>
      <c r="AE153" s="104"/>
      <c r="AF153" s="104"/>
      <c r="AG153" s="104" t="s">
        <v>134</v>
      </c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</row>
    <row r="154" spans="1:60" outlineLevel="2">
      <c r="A154" s="107"/>
      <c r="B154" s="108"/>
      <c r="C154" s="526" t="s">
        <v>1657</v>
      </c>
      <c r="D154" s="527"/>
      <c r="E154" s="527"/>
      <c r="F154" s="527"/>
      <c r="G154" s="527"/>
      <c r="H154" s="110"/>
      <c r="I154" s="110"/>
      <c r="J154" s="110"/>
      <c r="K154" s="110"/>
      <c r="L154" s="110"/>
      <c r="M154" s="110"/>
      <c r="N154" s="109"/>
      <c r="O154" s="109"/>
      <c r="P154" s="109"/>
      <c r="Q154" s="109"/>
      <c r="R154" s="110"/>
      <c r="S154" s="110"/>
      <c r="T154" s="110"/>
      <c r="U154" s="110"/>
      <c r="V154" s="110"/>
      <c r="W154" s="110"/>
      <c r="X154" s="110"/>
      <c r="Y154" s="110"/>
      <c r="Z154" s="104"/>
      <c r="AA154" s="104"/>
      <c r="AB154" s="104"/>
      <c r="AC154" s="104"/>
      <c r="AD154" s="104"/>
      <c r="AE154" s="104"/>
      <c r="AF154" s="104"/>
      <c r="AG154" s="104" t="s">
        <v>166</v>
      </c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</row>
    <row r="155" spans="1:60" outlineLevel="3">
      <c r="A155" s="107"/>
      <c r="B155" s="108"/>
      <c r="C155" s="528" t="s">
        <v>1675</v>
      </c>
      <c r="D155" s="529"/>
      <c r="E155" s="529"/>
      <c r="F155" s="529"/>
      <c r="G155" s="529"/>
      <c r="H155" s="110"/>
      <c r="I155" s="110"/>
      <c r="J155" s="110"/>
      <c r="K155" s="110"/>
      <c r="L155" s="110"/>
      <c r="M155" s="110"/>
      <c r="N155" s="109"/>
      <c r="O155" s="109"/>
      <c r="P155" s="109"/>
      <c r="Q155" s="109"/>
      <c r="R155" s="110"/>
      <c r="S155" s="110"/>
      <c r="T155" s="110"/>
      <c r="U155" s="110"/>
      <c r="V155" s="110"/>
      <c r="W155" s="110"/>
      <c r="X155" s="110"/>
      <c r="Y155" s="110"/>
      <c r="Z155" s="104"/>
      <c r="AA155" s="104"/>
      <c r="AB155" s="104"/>
      <c r="AC155" s="104"/>
      <c r="AD155" s="104"/>
      <c r="AE155" s="104"/>
      <c r="AF155" s="104"/>
      <c r="AG155" s="104" t="s">
        <v>166</v>
      </c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</row>
    <row r="156" spans="1:60" outlineLevel="1">
      <c r="A156" s="325">
        <v>58</v>
      </c>
      <c r="B156" s="326" t="s">
        <v>1260</v>
      </c>
      <c r="C156" s="327" t="s">
        <v>2100</v>
      </c>
      <c r="D156" s="328" t="s">
        <v>145</v>
      </c>
      <c r="E156" s="329">
        <v>1</v>
      </c>
      <c r="F156" s="330"/>
      <c r="G156" s="331">
        <f>ROUND(E156*F156,2)</f>
        <v>0</v>
      </c>
      <c r="H156" s="330"/>
      <c r="I156" s="331">
        <f>ROUND(E156*H156,2)</f>
        <v>0</v>
      </c>
      <c r="J156" s="330"/>
      <c r="K156" s="331">
        <f>ROUND(E156*J156,2)</f>
        <v>0</v>
      </c>
      <c r="L156" s="331">
        <v>21</v>
      </c>
      <c r="M156" s="331">
        <f>G156*(1+L156/100)</f>
        <v>0</v>
      </c>
      <c r="N156" s="329">
        <v>0</v>
      </c>
      <c r="O156" s="329">
        <f>ROUND(E156*N156,2)</f>
        <v>0</v>
      </c>
      <c r="P156" s="329">
        <v>0</v>
      </c>
      <c r="Q156" s="329">
        <f>ROUND(E156*P156,2)</f>
        <v>0</v>
      </c>
      <c r="R156" s="331" t="s">
        <v>2046</v>
      </c>
      <c r="S156" s="331" t="s">
        <v>130</v>
      </c>
      <c r="T156" s="332" t="s">
        <v>131</v>
      </c>
      <c r="U156" s="110">
        <v>0.85</v>
      </c>
      <c r="V156" s="110">
        <f>ROUND(E156*U156,2)</f>
        <v>0.85</v>
      </c>
      <c r="W156" s="110"/>
      <c r="X156" s="110" t="s">
        <v>132</v>
      </c>
      <c r="Y156" s="110" t="s">
        <v>133</v>
      </c>
      <c r="Z156" s="104"/>
      <c r="AA156" s="104"/>
      <c r="AB156" s="104"/>
      <c r="AC156" s="104"/>
      <c r="AD156" s="104"/>
      <c r="AE156" s="104"/>
      <c r="AF156" s="104"/>
      <c r="AG156" s="104" t="s">
        <v>134</v>
      </c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</row>
    <row r="157" spans="1:60" outlineLevel="2">
      <c r="A157" s="107"/>
      <c r="B157" s="108"/>
      <c r="C157" s="524" t="s">
        <v>2101</v>
      </c>
      <c r="D157" s="525"/>
      <c r="E157" s="525"/>
      <c r="F157" s="525"/>
      <c r="G157" s="525"/>
      <c r="H157" s="110"/>
      <c r="I157" s="110"/>
      <c r="J157" s="110"/>
      <c r="K157" s="110"/>
      <c r="L157" s="110"/>
      <c r="M157" s="110"/>
      <c r="N157" s="109"/>
      <c r="O157" s="109"/>
      <c r="P157" s="109"/>
      <c r="Q157" s="109"/>
      <c r="R157" s="110"/>
      <c r="S157" s="110"/>
      <c r="T157" s="110"/>
      <c r="U157" s="110"/>
      <c r="V157" s="110"/>
      <c r="W157" s="110"/>
      <c r="X157" s="110"/>
      <c r="Y157" s="110"/>
      <c r="Z157" s="104"/>
      <c r="AA157" s="104"/>
      <c r="AB157" s="104"/>
      <c r="AC157" s="104"/>
      <c r="AD157" s="104"/>
      <c r="AE157" s="104"/>
      <c r="AF157" s="104"/>
      <c r="AG157" s="104" t="s">
        <v>2102</v>
      </c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</row>
    <row r="158" spans="1:60" outlineLevel="2">
      <c r="A158" s="107"/>
      <c r="B158" s="108"/>
      <c r="C158" s="528" t="s">
        <v>1655</v>
      </c>
      <c r="D158" s="529"/>
      <c r="E158" s="529"/>
      <c r="F158" s="529"/>
      <c r="G158" s="529"/>
      <c r="H158" s="110"/>
      <c r="I158" s="110"/>
      <c r="J158" s="110"/>
      <c r="K158" s="110"/>
      <c r="L158" s="110"/>
      <c r="M158" s="110"/>
      <c r="N158" s="109"/>
      <c r="O158" s="109"/>
      <c r="P158" s="109"/>
      <c r="Q158" s="109"/>
      <c r="R158" s="110"/>
      <c r="S158" s="110"/>
      <c r="T158" s="110"/>
      <c r="U158" s="110"/>
      <c r="V158" s="110"/>
      <c r="W158" s="110"/>
      <c r="X158" s="110"/>
      <c r="Y158" s="110"/>
      <c r="Z158" s="104"/>
      <c r="AA158" s="104"/>
      <c r="AB158" s="104"/>
      <c r="AC158" s="104"/>
      <c r="AD158" s="104"/>
      <c r="AE158" s="104"/>
      <c r="AF158" s="104"/>
      <c r="AG158" s="104" t="s">
        <v>166</v>
      </c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</row>
    <row r="159" spans="1:60" ht="22.5" outlineLevel="1">
      <c r="A159" s="325">
        <v>59</v>
      </c>
      <c r="B159" s="326" t="s">
        <v>1261</v>
      </c>
      <c r="C159" s="327" t="s">
        <v>2103</v>
      </c>
      <c r="D159" s="328" t="s">
        <v>145</v>
      </c>
      <c r="E159" s="329">
        <v>1</v>
      </c>
      <c r="F159" s="330"/>
      <c r="G159" s="331">
        <f>ROUND(E159*F159,2)</f>
        <v>0</v>
      </c>
      <c r="H159" s="330"/>
      <c r="I159" s="331">
        <f>ROUND(E159*H159,2)</f>
        <v>0</v>
      </c>
      <c r="J159" s="330"/>
      <c r="K159" s="331">
        <f>ROUND(E159*J159,2)</f>
        <v>0</v>
      </c>
      <c r="L159" s="331">
        <v>21</v>
      </c>
      <c r="M159" s="331">
        <f>G159*(1+L159/100)</f>
        <v>0</v>
      </c>
      <c r="N159" s="329">
        <v>5.0000000000000001E-4</v>
      </c>
      <c r="O159" s="329">
        <f>ROUND(E159*N159,2)</f>
        <v>0</v>
      </c>
      <c r="P159" s="329">
        <v>0</v>
      </c>
      <c r="Q159" s="329">
        <f>ROUND(E159*P159,2)</f>
        <v>0</v>
      </c>
      <c r="R159" s="331" t="s">
        <v>525</v>
      </c>
      <c r="S159" s="331" t="s">
        <v>130</v>
      </c>
      <c r="T159" s="332" t="s">
        <v>131</v>
      </c>
      <c r="U159" s="110">
        <v>0</v>
      </c>
      <c r="V159" s="110">
        <f>ROUND(E159*U159,2)</f>
        <v>0</v>
      </c>
      <c r="W159" s="110"/>
      <c r="X159" s="110" t="s">
        <v>526</v>
      </c>
      <c r="Y159" s="110" t="s">
        <v>133</v>
      </c>
      <c r="Z159" s="104"/>
      <c r="AA159" s="104"/>
      <c r="AB159" s="104"/>
      <c r="AC159" s="104"/>
      <c r="AD159" s="104"/>
      <c r="AE159" s="104"/>
      <c r="AF159" s="104"/>
      <c r="AG159" s="104" t="s">
        <v>527</v>
      </c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</row>
    <row r="160" spans="1:60" outlineLevel="2">
      <c r="A160" s="107"/>
      <c r="B160" s="108"/>
      <c r="C160" s="526" t="s">
        <v>1655</v>
      </c>
      <c r="D160" s="527"/>
      <c r="E160" s="527"/>
      <c r="F160" s="527"/>
      <c r="G160" s="527"/>
      <c r="H160" s="110"/>
      <c r="I160" s="110"/>
      <c r="J160" s="110"/>
      <c r="K160" s="110"/>
      <c r="L160" s="110"/>
      <c r="M160" s="110"/>
      <c r="N160" s="109"/>
      <c r="O160" s="109"/>
      <c r="P160" s="109"/>
      <c r="Q160" s="109"/>
      <c r="R160" s="110"/>
      <c r="S160" s="110"/>
      <c r="T160" s="110"/>
      <c r="U160" s="110"/>
      <c r="V160" s="110"/>
      <c r="W160" s="110"/>
      <c r="X160" s="110"/>
      <c r="Y160" s="110"/>
      <c r="Z160" s="104"/>
      <c r="AA160" s="104"/>
      <c r="AB160" s="104"/>
      <c r="AC160" s="104"/>
      <c r="AD160" s="104"/>
      <c r="AE160" s="104"/>
      <c r="AF160" s="104"/>
      <c r="AG160" s="104" t="s">
        <v>166</v>
      </c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</row>
    <row r="161" spans="1:60" ht="22.5" outlineLevel="1">
      <c r="A161" s="325">
        <v>60</v>
      </c>
      <c r="B161" s="326" t="s">
        <v>1262</v>
      </c>
      <c r="C161" s="327" t="s">
        <v>2104</v>
      </c>
      <c r="D161" s="328" t="s">
        <v>145</v>
      </c>
      <c r="E161" s="329">
        <v>25</v>
      </c>
      <c r="F161" s="330"/>
      <c r="G161" s="331">
        <f>ROUND(E161*F161,2)</f>
        <v>0</v>
      </c>
      <c r="H161" s="330"/>
      <c r="I161" s="331">
        <f>ROUND(E161*H161,2)</f>
        <v>0</v>
      </c>
      <c r="J161" s="330"/>
      <c r="K161" s="331">
        <f>ROUND(E161*J161,2)</f>
        <v>0</v>
      </c>
      <c r="L161" s="331">
        <v>21</v>
      </c>
      <c r="M161" s="331">
        <f>G161*(1+L161/100)</f>
        <v>0</v>
      </c>
      <c r="N161" s="329">
        <v>1.1E-4</v>
      </c>
      <c r="O161" s="329">
        <f>ROUND(E161*N161,2)</f>
        <v>0</v>
      </c>
      <c r="P161" s="329">
        <v>0</v>
      </c>
      <c r="Q161" s="329">
        <f>ROUND(E161*P161,2)</f>
        <v>0</v>
      </c>
      <c r="R161" s="331" t="s">
        <v>2046</v>
      </c>
      <c r="S161" s="331" t="s">
        <v>130</v>
      </c>
      <c r="T161" s="332" t="s">
        <v>131</v>
      </c>
      <c r="U161" s="110">
        <v>0.15620000000000001</v>
      </c>
      <c r="V161" s="110">
        <f>ROUND(E161*U161,2)</f>
        <v>3.91</v>
      </c>
      <c r="W161" s="110"/>
      <c r="X161" s="110" t="s">
        <v>132</v>
      </c>
      <c r="Y161" s="110" t="s">
        <v>133</v>
      </c>
      <c r="Z161" s="104"/>
      <c r="AA161" s="104"/>
      <c r="AB161" s="104"/>
      <c r="AC161" s="104"/>
      <c r="AD161" s="104"/>
      <c r="AE161" s="104"/>
      <c r="AF161" s="104"/>
      <c r="AG161" s="104" t="s">
        <v>134</v>
      </c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</row>
    <row r="162" spans="1:60" outlineLevel="2">
      <c r="A162" s="107"/>
      <c r="B162" s="108"/>
      <c r="C162" s="526" t="s">
        <v>1676</v>
      </c>
      <c r="D162" s="527"/>
      <c r="E162" s="527"/>
      <c r="F162" s="527"/>
      <c r="G162" s="527"/>
      <c r="H162" s="110"/>
      <c r="I162" s="110"/>
      <c r="J162" s="110"/>
      <c r="K162" s="110"/>
      <c r="L162" s="110"/>
      <c r="M162" s="110"/>
      <c r="N162" s="109"/>
      <c r="O162" s="109"/>
      <c r="P162" s="109"/>
      <c r="Q162" s="109"/>
      <c r="R162" s="110"/>
      <c r="S162" s="110"/>
      <c r="T162" s="110"/>
      <c r="U162" s="110"/>
      <c r="V162" s="110"/>
      <c r="W162" s="110"/>
      <c r="X162" s="110"/>
      <c r="Y162" s="110"/>
      <c r="Z162" s="104"/>
      <c r="AA162" s="104"/>
      <c r="AB162" s="104"/>
      <c r="AC162" s="104"/>
      <c r="AD162" s="104"/>
      <c r="AE162" s="104"/>
      <c r="AF162" s="104"/>
      <c r="AG162" s="104" t="s">
        <v>166</v>
      </c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</row>
    <row r="163" spans="1:60" outlineLevel="3">
      <c r="A163" s="107"/>
      <c r="B163" s="108"/>
      <c r="C163" s="528" t="s">
        <v>1677</v>
      </c>
      <c r="D163" s="529"/>
      <c r="E163" s="529"/>
      <c r="F163" s="529"/>
      <c r="G163" s="529"/>
      <c r="H163" s="110"/>
      <c r="I163" s="110"/>
      <c r="J163" s="110"/>
      <c r="K163" s="110"/>
      <c r="L163" s="110"/>
      <c r="M163" s="110"/>
      <c r="N163" s="109"/>
      <c r="O163" s="109"/>
      <c r="P163" s="109"/>
      <c r="Q163" s="109"/>
      <c r="R163" s="110"/>
      <c r="S163" s="110"/>
      <c r="T163" s="110"/>
      <c r="U163" s="110"/>
      <c r="V163" s="110"/>
      <c r="W163" s="110"/>
      <c r="X163" s="110"/>
      <c r="Y163" s="110"/>
      <c r="Z163" s="104"/>
      <c r="AA163" s="104"/>
      <c r="AB163" s="104"/>
      <c r="AC163" s="104"/>
      <c r="AD163" s="104"/>
      <c r="AE163" s="104"/>
      <c r="AF163" s="104"/>
      <c r="AG163" s="104" t="s">
        <v>166</v>
      </c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</row>
    <row r="164" spans="1:60" ht="22.5" outlineLevel="1">
      <c r="A164" s="325">
        <v>61</v>
      </c>
      <c r="B164" s="326" t="s">
        <v>1263</v>
      </c>
      <c r="C164" s="327" t="s">
        <v>2105</v>
      </c>
      <c r="D164" s="328" t="s">
        <v>145</v>
      </c>
      <c r="E164" s="329">
        <v>2</v>
      </c>
      <c r="F164" s="330"/>
      <c r="G164" s="331">
        <f>ROUND(E164*F164,2)</f>
        <v>0</v>
      </c>
      <c r="H164" s="330"/>
      <c r="I164" s="331">
        <f>ROUND(E164*H164,2)</f>
        <v>0</v>
      </c>
      <c r="J164" s="330"/>
      <c r="K164" s="331">
        <f>ROUND(E164*J164,2)</f>
        <v>0</v>
      </c>
      <c r="L164" s="331">
        <v>21</v>
      </c>
      <c r="M164" s="331">
        <f>G164*(1+L164/100)</f>
        <v>0</v>
      </c>
      <c r="N164" s="329">
        <v>1.2E-4</v>
      </c>
      <c r="O164" s="329">
        <f>ROUND(E164*N164,2)</f>
        <v>0</v>
      </c>
      <c r="P164" s="329">
        <v>0</v>
      </c>
      <c r="Q164" s="329">
        <f>ROUND(E164*P164,2)</f>
        <v>0</v>
      </c>
      <c r="R164" s="331" t="s">
        <v>2046</v>
      </c>
      <c r="S164" s="331" t="s">
        <v>130</v>
      </c>
      <c r="T164" s="332" t="s">
        <v>131</v>
      </c>
      <c r="U164" s="110">
        <v>0.26800000000000002</v>
      </c>
      <c r="V164" s="110">
        <f>ROUND(E164*U164,2)</f>
        <v>0.54</v>
      </c>
      <c r="W164" s="110"/>
      <c r="X164" s="110" t="s">
        <v>132</v>
      </c>
      <c r="Y164" s="110" t="s">
        <v>133</v>
      </c>
      <c r="Z164" s="104"/>
      <c r="AA164" s="104"/>
      <c r="AB164" s="104"/>
      <c r="AC164" s="104"/>
      <c r="AD164" s="104"/>
      <c r="AE164" s="104"/>
      <c r="AF164" s="104"/>
      <c r="AG164" s="104" t="s">
        <v>134</v>
      </c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</row>
    <row r="165" spans="1:60" outlineLevel="2">
      <c r="A165" s="107"/>
      <c r="B165" s="108"/>
      <c r="C165" s="526" t="s">
        <v>1666</v>
      </c>
      <c r="D165" s="527"/>
      <c r="E165" s="527"/>
      <c r="F165" s="527"/>
      <c r="G165" s="527"/>
      <c r="H165" s="110"/>
      <c r="I165" s="110"/>
      <c r="J165" s="110"/>
      <c r="K165" s="110"/>
      <c r="L165" s="110"/>
      <c r="M165" s="110"/>
      <c r="N165" s="109"/>
      <c r="O165" s="109"/>
      <c r="P165" s="109"/>
      <c r="Q165" s="109"/>
      <c r="R165" s="110"/>
      <c r="S165" s="110"/>
      <c r="T165" s="110"/>
      <c r="U165" s="110"/>
      <c r="V165" s="110"/>
      <c r="W165" s="110"/>
      <c r="X165" s="110"/>
      <c r="Y165" s="110"/>
      <c r="Z165" s="104"/>
      <c r="AA165" s="104"/>
      <c r="AB165" s="104"/>
      <c r="AC165" s="104"/>
      <c r="AD165" s="104"/>
      <c r="AE165" s="104"/>
      <c r="AF165" s="104"/>
      <c r="AG165" s="104" t="s">
        <v>166</v>
      </c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</row>
    <row r="166" spans="1:60" ht="22.5" outlineLevel="1">
      <c r="A166" s="325">
        <v>62</v>
      </c>
      <c r="B166" s="326" t="s">
        <v>1264</v>
      </c>
      <c r="C166" s="327" t="s">
        <v>2106</v>
      </c>
      <c r="D166" s="328" t="s">
        <v>145</v>
      </c>
      <c r="E166" s="329">
        <v>8</v>
      </c>
      <c r="F166" s="330"/>
      <c r="G166" s="331">
        <f>ROUND(E166*F166,2)</f>
        <v>0</v>
      </c>
      <c r="H166" s="330"/>
      <c r="I166" s="331">
        <f>ROUND(E166*H166,2)</f>
        <v>0</v>
      </c>
      <c r="J166" s="330"/>
      <c r="K166" s="331">
        <f>ROUND(E166*J166,2)</f>
        <v>0</v>
      </c>
      <c r="L166" s="331">
        <v>21</v>
      </c>
      <c r="M166" s="331">
        <f>G166*(1+L166/100)</f>
        <v>0</v>
      </c>
      <c r="N166" s="329">
        <v>1.1E-4</v>
      </c>
      <c r="O166" s="329">
        <f>ROUND(E166*N166,2)</f>
        <v>0</v>
      </c>
      <c r="P166" s="329">
        <v>0</v>
      </c>
      <c r="Q166" s="329">
        <f>ROUND(E166*P166,2)</f>
        <v>0</v>
      </c>
      <c r="R166" s="331" t="s">
        <v>2046</v>
      </c>
      <c r="S166" s="331" t="s">
        <v>130</v>
      </c>
      <c r="T166" s="332" t="s">
        <v>131</v>
      </c>
      <c r="U166" s="110">
        <v>0.16</v>
      </c>
      <c r="V166" s="110">
        <f>ROUND(E166*U166,2)</f>
        <v>1.28</v>
      </c>
      <c r="W166" s="110"/>
      <c r="X166" s="110" t="s">
        <v>132</v>
      </c>
      <c r="Y166" s="110" t="s">
        <v>133</v>
      </c>
      <c r="Z166" s="104"/>
      <c r="AA166" s="104"/>
      <c r="AB166" s="104"/>
      <c r="AC166" s="104"/>
      <c r="AD166" s="104"/>
      <c r="AE166" s="104"/>
      <c r="AF166" s="104"/>
      <c r="AG166" s="104" t="s">
        <v>134</v>
      </c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</row>
    <row r="167" spans="1:60" outlineLevel="2">
      <c r="A167" s="107"/>
      <c r="B167" s="108"/>
      <c r="C167" s="526" t="s">
        <v>1668</v>
      </c>
      <c r="D167" s="527"/>
      <c r="E167" s="527"/>
      <c r="F167" s="527"/>
      <c r="G167" s="527"/>
      <c r="H167" s="110"/>
      <c r="I167" s="110"/>
      <c r="J167" s="110"/>
      <c r="K167" s="110"/>
      <c r="L167" s="110"/>
      <c r="M167" s="110"/>
      <c r="N167" s="109"/>
      <c r="O167" s="109"/>
      <c r="P167" s="109"/>
      <c r="Q167" s="109"/>
      <c r="R167" s="110"/>
      <c r="S167" s="110"/>
      <c r="T167" s="110"/>
      <c r="U167" s="110"/>
      <c r="V167" s="110"/>
      <c r="W167" s="110"/>
      <c r="X167" s="110"/>
      <c r="Y167" s="110"/>
      <c r="Z167" s="104"/>
      <c r="AA167" s="104"/>
      <c r="AB167" s="104"/>
      <c r="AC167" s="104"/>
      <c r="AD167" s="104"/>
      <c r="AE167" s="104"/>
      <c r="AF167" s="104"/>
      <c r="AG167" s="104" t="s">
        <v>166</v>
      </c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</row>
    <row r="168" spans="1:60" outlineLevel="1">
      <c r="A168" s="325">
        <v>63</v>
      </c>
      <c r="B168" s="326" t="s">
        <v>1265</v>
      </c>
      <c r="C168" s="327" t="s">
        <v>2107</v>
      </c>
      <c r="D168" s="328" t="s">
        <v>145</v>
      </c>
      <c r="E168" s="329">
        <v>78</v>
      </c>
      <c r="F168" s="330"/>
      <c r="G168" s="331">
        <f>ROUND(E168*F168,2)</f>
        <v>0</v>
      </c>
      <c r="H168" s="330"/>
      <c r="I168" s="331">
        <f>ROUND(E168*H168,2)</f>
        <v>0</v>
      </c>
      <c r="J168" s="330"/>
      <c r="K168" s="331">
        <f>ROUND(E168*J168,2)</f>
        <v>0</v>
      </c>
      <c r="L168" s="331">
        <v>21</v>
      </c>
      <c r="M168" s="331">
        <f>G168*(1+L168/100)</f>
        <v>0</v>
      </c>
      <c r="N168" s="329">
        <v>4.0000000000000003E-5</v>
      </c>
      <c r="O168" s="329">
        <f>ROUND(E168*N168,2)</f>
        <v>0</v>
      </c>
      <c r="P168" s="329">
        <v>0</v>
      </c>
      <c r="Q168" s="329">
        <f>ROUND(E168*P168,2)</f>
        <v>0</v>
      </c>
      <c r="R168" s="331" t="s">
        <v>2046</v>
      </c>
      <c r="S168" s="331" t="s">
        <v>130</v>
      </c>
      <c r="T168" s="332" t="s">
        <v>131</v>
      </c>
      <c r="U168" s="110">
        <v>0.14749999999999999</v>
      </c>
      <c r="V168" s="110">
        <f>ROUND(E168*U168,2)</f>
        <v>11.51</v>
      </c>
      <c r="W168" s="110"/>
      <c r="X168" s="110" t="s">
        <v>132</v>
      </c>
      <c r="Y168" s="110" t="s">
        <v>133</v>
      </c>
      <c r="Z168" s="104"/>
      <c r="AA168" s="104"/>
      <c r="AB168" s="104"/>
      <c r="AC168" s="104"/>
      <c r="AD168" s="104"/>
      <c r="AE168" s="104"/>
      <c r="AF168" s="104"/>
      <c r="AG168" s="104" t="s">
        <v>134</v>
      </c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</row>
    <row r="169" spans="1:60" outlineLevel="2">
      <c r="A169" s="107"/>
      <c r="B169" s="108"/>
      <c r="C169" s="526" t="s">
        <v>1678</v>
      </c>
      <c r="D169" s="527"/>
      <c r="E169" s="527"/>
      <c r="F169" s="527"/>
      <c r="G169" s="527"/>
      <c r="H169" s="110"/>
      <c r="I169" s="110"/>
      <c r="J169" s="110"/>
      <c r="K169" s="110"/>
      <c r="L169" s="110"/>
      <c r="M169" s="110"/>
      <c r="N169" s="109"/>
      <c r="O169" s="109"/>
      <c r="P169" s="109"/>
      <c r="Q169" s="109"/>
      <c r="R169" s="110"/>
      <c r="S169" s="110"/>
      <c r="T169" s="110"/>
      <c r="U169" s="110"/>
      <c r="V169" s="110"/>
      <c r="W169" s="110"/>
      <c r="X169" s="110"/>
      <c r="Y169" s="110"/>
      <c r="Z169" s="104"/>
      <c r="AA169" s="104"/>
      <c r="AB169" s="104"/>
      <c r="AC169" s="104"/>
      <c r="AD169" s="104"/>
      <c r="AE169" s="104"/>
      <c r="AF169" s="104"/>
      <c r="AG169" s="104" t="s">
        <v>166</v>
      </c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</row>
    <row r="170" spans="1:60" outlineLevel="3">
      <c r="A170" s="107"/>
      <c r="B170" s="108"/>
      <c r="C170" s="528" t="s">
        <v>1663</v>
      </c>
      <c r="D170" s="529"/>
      <c r="E170" s="529"/>
      <c r="F170" s="529"/>
      <c r="G170" s="529"/>
      <c r="H170" s="110"/>
      <c r="I170" s="110"/>
      <c r="J170" s="110"/>
      <c r="K170" s="110"/>
      <c r="L170" s="110"/>
      <c r="M170" s="110"/>
      <c r="N170" s="109"/>
      <c r="O170" s="109"/>
      <c r="P170" s="109"/>
      <c r="Q170" s="109"/>
      <c r="R170" s="110"/>
      <c r="S170" s="110"/>
      <c r="T170" s="110"/>
      <c r="U170" s="110"/>
      <c r="V170" s="110"/>
      <c r="W170" s="110"/>
      <c r="X170" s="110"/>
      <c r="Y170" s="110"/>
      <c r="Z170" s="104"/>
      <c r="AA170" s="104"/>
      <c r="AB170" s="104"/>
      <c r="AC170" s="104"/>
      <c r="AD170" s="104"/>
      <c r="AE170" s="104"/>
      <c r="AF170" s="104"/>
      <c r="AG170" s="104" t="s">
        <v>166</v>
      </c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</row>
    <row r="171" spans="1:60" ht="22.5" outlineLevel="1">
      <c r="A171" s="325">
        <v>64</v>
      </c>
      <c r="B171" s="326" t="s">
        <v>1266</v>
      </c>
      <c r="C171" s="327" t="s">
        <v>2108</v>
      </c>
      <c r="D171" s="328" t="s">
        <v>145</v>
      </c>
      <c r="E171" s="329">
        <v>4</v>
      </c>
      <c r="F171" s="330"/>
      <c r="G171" s="331">
        <f>ROUND(E171*F171,2)</f>
        <v>0</v>
      </c>
      <c r="H171" s="330"/>
      <c r="I171" s="331">
        <f>ROUND(E171*H171,2)</f>
        <v>0</v>
      </c>
      <c r="J171" s="330"/>
      <c r="K171" s="331">
        <f>ROUND(E171*J171,2)</f>
        <v>0</v>
      </c>
      <c r="L171" s="331">
        <v>21</v>
      </c>
      <c r="M171" s="331">
        <f>G171*(1+L171/100)</f>
        <v>0</v>
      </c>
      <c r="N171" s="329">
        <v>1.1E-4</v>
      </c>
      <c r="O171" s="329">
        <f>ROUND(E171*N171,2)</f>
        <v>0</v>
      </c>
      <c r="P171" s="329">
        <v>0</v>
      </c>
      <c r="Q171" s="329">
        <f>ROUND(E171*P171,2)</f>
        <v>0</v>
      </c>
      <c r="R171" s="331"/>
      <c r="S171" s="331" t="s">
        <v>182</v>
      </c>
      <c r="T171" s="332" t="s">
        <v>183</v>
      </c>
      <c r="U171" s="110">
        <v>0.16</v>
      </c>
      <c r="V171" s="110">
        <f>ROUND(E171*U171,2)</f>
        <v>0.64</v>
      </c>
      <c r="W171" s="110"/>
      <c r="X171" s="110" t="s">
        <v>132</v>
      </c>
      <c r="Y171" s="110" t="s">
        <v>133</v>
      </c>
      <c r="Z171" s="104"/>
      <c r="AA171" s="104"/>
      <c r="AB171" s="104"/>
      <c r="AC171" s="104"/>
      <c r="AD171" s="104"/>
      <c r="AE171" s="104"/>
      <c r="AF171" s="104"/>
      <c r="AG171" s="104" t="s">
        <v>134</v>
      </c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</row>
    <row r="172" spans="1:60" outlineLevel="2">
      <c r="A172" s="107"/>
      <c r="B172" s="108"/>
      <c r="C172" s="526" t="s">
        <v>1665</v>
      </c>
      <c r="D172" s="527"/>
      <c r="E172" s="527"/>
      <c r="F172" s="527"/>
      <c r="G172" s="527"/>
      <c r="H172" s="110"/>
      <c r="I172" s="110"/>
      <c r="J172" s="110"/>
      <c r="K172" s="110"/>
      <c r="L172" s="110"/>
      <c r="M172" s="110"/>
      <c r="N172" s="109"/>
      <c r="O172" s="109"/>
      <c r="P172" s="109"/>
      <c r="Q172" s="109"/>
      <c r="R172" s="110"/>
      <c r="S172" s="110"/>
      <c r="T172" s="110"/>
      <c r="U172" s="110"/>
      <c r="V172" s="110"/>
      <c r="W172" s="110"/>
      <c r="X172" s="110"/>
      <c r="Y172" s="110"/>
      <c r="Z172" s="104"/>
      <c r="AA172" s="104"/>
      <c r="AB172" s="104"/>
      <c r="AC172" s="104"/>
      <c r="AD172" s="104"/>
      <c r="AE172" s="104"/>
      <c r="AF172" s="104"/>
      <c r="AG172" s="104" t="s">
        <v>166</v>
      </c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</row>
    <row r="173" spans="1:60" outlineLevel="1">
      <c r="A173" s="325">
        <v>65</v>
      </c>
      <c r="B173" s="326" t="s">
        <v>1267</v>
      </c>
      <c r="C173" s="327" t="s">
        <v>2109</v>
      </c>
      <c r="D173" s="328" t="s">
        <v>145</v>
      </c>
      <c r="E173" s="329">
        <v>4</v>
      </c>
      <c r="F173" s="330"/>
      <c r="G173" s="331">
        <f>ROUND(E173*F173,2)</f>
        <v>0</v>
      </c>
      <c r="H173" s="330"/>
      <c r="I173" s="331">
        <f>ROUND(E173*H173,2)</f>
        <v>0</v>
      </c>
      <c r="J173" s="330"/>
      <c r="K173" s="331">
        <f>ROUND(E173*J173,2)</f>
        <v>0</v>
      </c>
      <c r="L173" s="331">
        <v>21</v>
      </c>
      <c r="M173" s="331">
        <f>G173*(1+L173/100)</f>
        <v>0</v>
      </c>
      <c r="N173" s="329">
        <v>1.1E-4</v>
      </c>
      <c r="O173" s="329">
        <f>ROUND(E173*N173,2)</f>
        <v>0</v>
      </c>
      <c r="P173" s="329">
        <v>0</v>
      </c>
      <c r="Q173" s="329">
        <f>ROUND(E173*P173,2)</f>
        <v>0</v>
      </c>
      <c r="R173" s="331"/>
      <c r="S173" s="331" t="s">
        <v>182</v>
      </c>
      <c r="T173" s="332" t="s">
        <v>183</v>
      </c>
      <c r="U173" s="110">
        <v>0.16</v>
      </c>
      <c r="V173" s="110">
        <f>ROUND(E173*U173,2)</f>
        <v>0.64</v>
      </c>
      <c r="W173" s="110"/>
      <c r="X173" s="110" t="s">
        <v>132</v>
      </c>
      <c r="Y173" s="110" t="s">
        <v>133</v>
      </c>
      <c r="Z173" s="104"/>
      <c r="AA173" s="104"/>
      <c r="AB173" s="104"/>
      <c r="AC173" s="104"/>
      <c r="AD173" s="104"/>
      <c r="AE173" s="104"/>
      <c r="AF173" s="104"/>
      <c r="AG173" s="104" t="s">
        <v>134</v>
      </c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</row>
    <row r="174" spans="1:60" outlineLevel="2">
      <c r="A174" s="107"/>
      <c r="B174" s="108"/>
      <c r="C174" s="526" t="s">
        <v>1673</v>
      </c>
      <c r="D174" s="527"/>
      <c r="E174" s="527"/>
      <c r="F174" s="527"/>
      <c r="G174" s="527"/>
      <c r="H174" s="110"/>
      <c r="I174" s="110"/>
      <c r="J174" s="110"/>
      <c r="K174" s="110"/>
      <c r="L174" s="110"/>
      <c r="M174" s="110"/>
      <c r="N174" s="109"/>
      <c r="O174" s="109"/>
      <c r="P174" s="109"/>
      <c r="Q174" s="109"/>
      <c r="R174" s="110"/>
      <c r="S174" s="110"/>
      <c r="T174" s="110"/>
      <c r="U174" s="110"/>
      <c r="V174" s="110"/>
      <c r="W174" s="110"/>
      <c r="X174" s="110"/>
      <c r="Y174" s="110"/>
      <c r="Z174" s="104"/>
      <c r="AA174" s="104"/>
      <c r="AB174" s="104"/>
      <c r="AC174" s="104"/>
      <c r="AD174" s="104"/>
      <c r="AE174" s="104"/>
      <c r="AF174" s="104"/>
      <c r="AG174" s="104" t="s">
        <v>166</v>
      </c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</row>
    <row r="175" spans="1:60" outlineLevel="1">
      <c r="A175" s="325">
        <v>66</v>
      </c>
      <c r="B175" s="326" t="s">
        <v>1268</v>
      </c>
      <c r="C175" s="327" t="s">
        <v>2110</v>
      </c>
      <c r="D175" s="328" t="s">
        <v>145</v>
      </c>
      <c r="E175" s="329">
        <v>8</v>
      </c>
      <c r="F175" s="330"/>
      <c r="G175" s="331">
        <f>ROUND(E175*F175,2)</f>
        <v>0</v>
      </c>
      <c r="H175" s="330"/>
      <c r="I175" s="331">
        <f>ROUND(E175*H175,2)</f>
        <v>0</v>
      </c>
      <c r="J175" s="330"/>
      <c r="K175" s="331">
        <f>ROUND(E175*J175,2)</f>
        <v>0</v>
      </c>
      <c r="L175" s="331">
        <v>21</v>
      </c>
      <c r="M175" s="331">
        <f>G175*(1+L175/100)</f>
        <v>0</v>
      </c>
      <c r="N175" s="329">
        <v>1.1E-4</v>
      </c>
      <c r="O175" s="329">
        <f>ROUND(E175*N175,2)</f>
        <v>0</v>
      </c>
      <c r="P175" s="329">
        <v>0</v>
      </c>
      <c r="Q175" s="329">
        <f>ROUND(E175*P175,2)</f>
        <v>0</v>
      </c>
      <c r="R175" s="331"/>
      <c r="S175" s="331" t="s">
        <v>182</v>
      </c>
      <c r="T175" s="332" t="s">
        <v>183</v>
      </c>
      <c r="U175" s="110">
        <v>0.16</v>
      </c>
      <c r="V175" s="110">
        <f>ROUND(E175*U175,2)</f>
        <v>1.28</v>
      </c>
      <c r="W175" s="110"/>
      <c r="X175" s="110" t="s">
        <v>132</v>
      </c>
      <c r="Y175" s="110" t="s">
        <v>133</v>
      </c>
      <c r="Z175" s="104"/>
      <c r="AA175" s="104"/>
      <c r="AB175" s="104"/>
      <c r="AC175" s="104"/>
      <c r="AD175" s="104"/>
      <c r="AE175" s="104"/>
      <c r="AF175" s="104"/>
      <c r="AG175" s="104" t="s">
        <v>134</v>
      </c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</row>
    <row r="176" spans="1:60" outlineLevel="2">
      <c r="A176" s="107"/>
      <c r="B176" s="108"/>
      <c r="C176" s="526" t="s">
        <v>1668</v>
      </c>
      <c r="D176" s="527"/>
      <c r="E176" s="527"/>
      <c r="F176" s="527"/>
      <c r="G176" s="527"/>
      <c r="H176" s="110"/>
      <c r="I176" s="110"/>
      <c r="J176" s="110"/>
      <c r="K176" s="110"/>
      <c r="L176" s="110"/>
      <c r="M176" s="110"/>
      <c r="N176" s="109"/>
      <c r="O176" s="109"/>
      <c r="P176" s="109"/>
      <c r="Q176" s="109"/>
      <c r="R176" s="110"/>
      <c r="S176" s="110"/>
      <c r="T176" s="110"/>
      <c r="U176" s="110"/>
      <c r="V176" s="110"/>
      <c r="W176" s="110"/>
      <c r="X176" s="110"/>
      <c r="Y176" s="110"/>
      <c r="Z176" s="104"/>
      <c r="AA176" s="104"/>
      <c r="AB176" s="104"/>
      <c r="AC176" s="104"/>
      <c r="AD176" s="104"/>
      <c r="AE176" s="104"/>
      <c r="AF176" s="104"/>
      <c r="AG176" s="104" t="s">
        <v>166</v>
      </c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</row>
    <row r="177" spans="1:60" ht="22.5" outlineLevel="1">
      <c r="A177" s="325">
        <v>67</v>
      </c>
      <c r="B177" s="326" t="s">
        <v>1269</v>
      </c>
      <c r="C177" s="327" t="s">
        <v>2111</v>
      </c>
      <c r="D177" s="328" t="s">
        <v>145</v>
      </c>
      <c r="E177" s="329">
        <v>186</v>
      </c>
      <c r="F177" s="330"/>
      <c r="G177" s="331">
        <f>ROUND(E177*F177,2)</f>
        <v>0</v>
      </c>
      <c r="H177" s="330"/>
      <c r="I177" s="331">
        <f>ROUND(E177*H177,2)</f>
        <v>0</v>
      </c>
      <c r="J177" s="330"/>
      <c r="K177" s="331">
        <f>ROUND(E177*J177,2)</f>
        <v>0</v>
      </c>
      <c r="L177" s="331">
        <v>21</v>
      </c>
      <c r="M177" s="331">
        <f>G177*(1+L177/100)</f>
        <v>0</v>
      </c>
      <c r="N177" s="329">
        <v>9.0000000000000006E-5</v>
      </c>
      <c r="O177" s="329">
        <f>ROUND(E177*N177,2)</f>
        <v>0.02</v>
      </c>
      <c r="P177" s="329">
        <v>0</v>
      </c>
      <c r="Q177" s="329">
        <f>ROUND(E177*P177,2)</f>
        <v>0</v>
      </c>
      <c r="R177" s="331" t="s">
        <v>2046</v>
      </c>
      <c r="S177" s="331" t="s">
        <v>130</v>
      </c>
      <c r="T177" s="332" t="s">
        <v>131</v>
      </c>
      <c r="U177" s="110">
        <v>0.25</v>
      </c>
      <c r="V177" s="110">
        <f>ROUND(E177*U177,2)</f>
        <v>46.5</v>
      </c>
      <c r="W177" s="110"/>
      <c r="X177" s="110" t="s">
        <v>132</v>
      </c>
      <c r="Y177" s="110" t="s">
        <v>133</v>
      </c>
      <c r="Z177" s="104"/>
      <c r="AA177" s="104"/>
      <c r="AB177" s="104"/>
      <c r="AC177" s="104"/>
      <c r="AD177" s="104"/>
      <c r="AE177" s="104"/>
      <c r="AF177" s="104"/>
      <c r="AG177" s="104" t="s">
        <v>134</v>
      </c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</row>
    <row r="178" spans="1:60" outlineLevel="2">
      <c r="A178" s="107"/>
      <c r="B178" s="108"/>
      <c r="C178" s="526" t="s">
        <v>1678</v>
      </c>
      <c r="D178" s="527"/>
      <c r="E178" s="527"/>
      <c r="F178" s="527"/>
      <c r="G178" s="527"/>
      <c r="H178" s="110"/>
      <c r="I178" s="110"/>
      <c r="J178" s="110"/>
      <c r="K178" s="110"/>
      <c r="L178" s="110"/>
      <c r="M178" s="110"/>
      <c r="N178" s="109"/>
      <c r="O178" s="109"/>
      <c r="P178" s="109"/>
      <c r="Q178" s="109"/>
      <c r="R178" s="110"/>
      <c r="S178" s="110"/>
      <c r="T178" s="110"/>
      <c r="U178" s="110"/>
      <c r="V178" s="110"/>
      <c r="W178" s="110"/>
      <c r="X178" s="110"/>
      <c r="Y178" s="110"/>
      <c r="Z178" s="104"/>
      <c r="AA178" s="104"/>
      <c r="AB178" s="104"/>
      <c r="AC178" s="104"/>
      <c r="AD178" s="104"/>
      <c r="AE178" s="104"/>
      <c r="AF178" s="104"/>
      <c r="AG178" s="104" t="s">
        <v>166</v>
      </c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</row>
    <row r="179" spans="1:60" outlineLevel="3">
      <c r="A179" s="107"/>
      <c r="B179" s="108"/>
      <c r="C179" s="528" t="s">
        <v>1679</v>
      </c>
      <c r="D179" s="529"/>
      <c r="E179" s="529"/>
      <c r="F179" s="529"/>
      <c r="G179" s="529"/>
      <c r="H179" s="110"/>
      <c r="I179" s="110"/>
      <c r="J179" s="110"/>
      <c r="K179" s="110"/>
      <c r="L179" s="110"/>
      <c r="M179" s="110"/>
      <c r="N179" s="109"/>
      <c r="O179" s="109"/>
      <c r="P179" s="109"/>
      <c r="Q179" s="109"/>
      <c r="R179" s="110"/>
      <c r="S179" s="110"/>
      <c r="T179" s="110"/>
      <c r="U179" s="110"/>
      <c r="V179" s="110"/>
      <c r="W179" s="110"/>
      <c r="X179" s="110"/>
      <c r="Y179" s="110"/>
      <c r="Z179" s="104"/>
      <c r="AA179" s="104"/>
      <c r="AB179" s="104"/>
      <c r="AC179" s="104"/>
      <c r="AD179" s="104"/>
      <c r="AE179" s="104"/>
      <c r="AF179" s="104"/>
      <c r="AG179" s="104" t="s">
        <v>166</v>
      </c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</row>
    <row r="180" spans="1:60" ht="22.5" outlineLevel="1">
      <c r="A180" s="325">
        <v>68</v>
      </c>
      <c r="B180" s="326" t="s">
        <v>1270</v>
      </c>
      <c r="C180" s="327" t="s">
        <v>2112</v>
      </c>
      <c r="D180" s="328" t="s">
        <v>145</v>
      </c>
      <c r="E180" s="329">
        <v>10</v>
      </c>
      <c r="F180" s="330"/>
      <c r="G180" s="331">
        <f>ROUND(E180*F180,2)</f>
        <v>0</v>
      </c>
      <c r="H180" s="330"/>
      <c r="I180" s="331">
        <f>ROUND(E180*H180,2)</f>
        <v>0</v>
      </c>
      <c r="J180" s="330"/>
      <c r="K180" s="331">
        <f>ROUND(E180*J180,2)</f>
        <v>0</v>
      </c>
      <c r="L180" s="331">
        <v>21</v>
      </c>
      <c r="M180" s="331">
        <f>G180*(1+L180/100)</f>
        <v>0</v>
      </c>
      <c r="N180" s="329">
        <v>9.0000000000000006E-5</v>
      </c>
      <c r="O180" s="329">
        <f>ROUND(E180*N180,2)</f>
        <v>0</v>
      </c>
      <c r="P180" s="329">
        <v>0</v>
      </c>
      <c r="Q180" s="329">
        <f>ROUND(E180*P180,2)</f>
        <v>0</v>
      </c>
      <c r="R180" s="331"/>
      <c r="S180" s="331" t="s">
        <v>182</v>
      </c>
      <c r="T180" s="332" t="s">
        <v>183</v>
      </c>
      <c r="U180" s="110">
        <v>0.25</v>
      </c>
      <c r="V180" s="110">
        <f>ROUND(E180*U180,2)</f>
        <v>2.5</v>
      </c>
      <c r="W180" s="110"/>
      <c r="X180" s="110" t="s">
        <v>132</v>
      </c>
      <c r="Y180" s="110" t="s">
        <v>133</v>
      </c>
      <c r="Z180" s="104"/>
      <c r="AA180" s="104"/>
      <c r="AB180" s="104"/>
      <c r="AC180" s="104"/>
      <c r="AD180" s="104"/>
      <c r="AE180" s="104"/>
      <c r="AF180" s="104"/>
      <c r="AG180" s="104" t="s">
        <v>134</v>
      </c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</row>
    <row r="181" spans="1:60" outlineLevel="2">
      <c r="A181" s="107"/>
      <c r="B181" s="108"/>
      <c r="C181" s="526" t="s">
        <v>1680</v>
      </c>
      <c r="D181" s="527"/>
      <c r="E181" s="527"/>
      <c r="F181" s="527"/>
      <c r="G181" s="527"/>
      <c r="H181" s="110"/>
      <c r="I181" s="110"/>
      <c r="J181" s="110"/>
      <c r="K181" s="110"/>
      <c r="L181" s="110"/>
      <c r="M181" s="110"/>
      <c r="N181" s="109"/>
      <c r="O181" s="109"/>
      <c r="P181" s="109"/>
      <c r="Q181" s="109"/>
      <c r="R181" s="110"/>
      <c r="S181" s="110"/>
      <c r="T181" s="110"/>
      <c r="U181" s="110"/>
      <c r="V181" s="110"/>
      <c r="W181" s="110"/>
      <c r="X181" s="110"/>
      <c r="Y181" s="110"/>
      <c r="Z181" s="104"/>
      <c r="AA181" s="104"/>
      <c r="AB181" s="104"/>
      <c r="AC181" s="104"/>
      <c r="AD181" s="104"/>
      <c r="AE181" s="104"/>
      <c r="AF181" s="104"/>
      <c r="AG181" s="104" t="s">
        <v>166</v>
      </c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</row>
    <row r="182" spans="1:60" outlineLevel="3">
      <c r="A182" s="107"/>
      <c r="B182" s="108"/>
      <c r="C182" s="528" t="s">
        <v>1668</v>
      </c>
      <c r="D182" s="529"/>
      <c r="E182" s="529"/>
      <c r="F182" s="529"/>
      <c r="G182" s="529"/>
      <c r="H182" s="110"/>
      <c r="I182" s="110"/>
      <c r="J182" s="110"/>
      <c r="K182" s="110"/>
      <c r="L182" s="110"/>
      <c r="M182" s="110"/>
      <c r="N182" s="109"/>
      <c r="O182" s="109"/>
      <c r="P182" s="109"/>
      <c r="Q182" s="109"/>
      <c r="R182" s="110"/>
      <c r="S182" s="110"/>
      <c r="T182" s="110"/>
      <c r="U182" s="110"/>
      <c r="V182" s="110"/>
      <c r="W182" s="110"/>
      <c r="X182" s="110"/>
      <c r="Y182" s="110"/>
      <c r="Z182" s="104"/>
      <c r="AA182" s="104"/>
      <c r="AB182" s="104"/>
      <c r="AC182" s="104"/>
      <c r="AD182" s="104"/>
      <c r="AE182" s="104"/>
      <c r="AF182" s="104"/>
      <c r="AG182" s="104" t="s">
        <v>166</v>
      </c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</row>
    <row r="183" spans="1:60" outlineLevel="1">
      <c r="A183" s="325">
        <v>69</v>
      </c>
      <c r="B183" s="326" t="s">
        <v>1271</v>
      </c>
      <c r="C183" s="327" t="s">
        <v>1272</v>
      </c>
      <c r="D183" s="328" t="s">
        <v>145</v>
      </c>
      <c r="E183" s="329">
        <v>4</v>
      </c>
      <c r="F183" s="330"/>
      <c r="G183" s="331">
        <f>ROUND(E183*F183,2)</f>
        <v>0</v>
      </c>
      <c r="H183" s="330"/>
      <c r="I183" s="331">
        <f>ROUND(E183*H183,2)</f>
        <v>0</v>
      </c>
      <c r="J183" s="330"/>
      <c r="K183" s="331">
        <f>ROUND(E183*J183,2)</f>
        <v>0</v>
      </c>
      <c r="L183" s="331">
        <v>21</v>
      </c>
      <c r="M183" s="331">
        <f>G183*(1+L183/100)</f>
        <v>0</v>
      </c>
      <c r="N183" s="329">
        <v>0</v>
      </c>
      <c r="O183" s="329">
        <f>ROUND(E183*N183,2)</f>
        <v>0</v>
      </c>
      <c r="P183" s="329">
        <v>0</v>
      </c>
      <c r="Q183" s="329">
        <f>ROUND(E183*P183,2)</f>
        <v>0</v>
      </c>
      <c r="R183" s="331"/>
      <c r="S183" s="331" t="s">
        <v>182</v>
      </c>
      <c r="T183" s="332" t="s">
        <v>183</v>
      </c>
      <c r="U183" s="110">
        <v>0.37</v>
      </c>
      <c r="V183" s="110">
        <f>ROUND(E183*U183,2)</f>
        <v>1.48</v>
      </c>
      <c r="W183" s="110"/>
      <c r="X183" s="110" t="s">
        <v>132</v>
      </c>
      <c r="Y183" s="110" t="s">
        <v>133</v>
      </c>
      <c r="Z183" s="104"/>
      <c r="AA183" s="104"/>
      <c r="AB183" s="104"/>
      <c r="AC183" s="104"/>
      <c r="AD183" s="104"/>
      <c r="AE183" s="104"/>
      <c r="AF183" s="104"/>
      <c r="AG183" s="104" t="s">
        <v>134</v>
      </c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</row>
    <row r="184" spans="1:60" outlineLevel="2">
      <c r="A184" s="107"/>
      <c r="B184" s="108"/>
      <c r="C184" s="526" t="s">
        <v>1665</v>
      </c>
      <c r="D184" s="527"/>
      <c r="E184" s="527"/>
      <c r="F184" s="527"/>
      <c r="G184" s="527"/>
      <c r="H184" s="110"/>
      <c r="I184" s="110"/>
      <c r="J184" s="110"/>
      <c r="K184" s="110"/>
      <c r="L184" s="110"/>
      <c r="M184" s="110"/>
      <c r="N184" s="109"/>
      <c r="O184" s="109"/>
      <c r="P184" s="109"/>
      <c r="Q184" s="109"/>
      <c r="R184" s="110"/>
      <c r="S184" s="110"/>
      <c r="T184" s="110"/>
      <c r="U184" s="110"/>
      <c r="V184" s="110"/>
      <c r="W184" s="110"/>
      <c r="X184" s="110"/>
      <c r="Y184" s="110"/>
      <c r="Z184" s="104"/>
      <c r="AA184" s="104"/>
      <c r="AB184" s="104"/>
      <c r="AC184" s="104"/>
      <c r="AD184" s="104"/>
      <c r="AE184" s="104"/>
      <c r="AF184" s="104"/>
      <c r="AG184" s="104" t="s">
        <v>166</v>
      </c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</row>
    <row r="185" spans="1:60" outlineLevel="1">
      <c r="A185" s="325">
        <v>70</v>
      </c>
      <c r="B185" s="326" t="s">
        <v>1273</v>
      </c>
      <c r="C185" s="327" t="s">
        <v>1274</v>
      </c>
      <c r="D185" s="328" t="s">
        <v>145</v>
      </c>
      <c r="E185" s="329">
        <v>4</v>
      </c>
      <c r="F185" s="330"/>
      <c r="G185" s="331">
        <f>ROUND(E185*F185,2)</f>
        <v>0</v>
      </c>
      <c r="H185" s="330"/>
      <c r="I185" s="331">
        <f>ROUND(E185*H185,2)</f>
        <v>0</v>
      </c>
      <c r="J185" s="330"/>
      <c r="K185" s="331">
        <f>ROUND(E185*J185,2)</f>
        <v>0</v>
      </c>
      <c r="L185" s="331">
        <v>21</v>
      </c>
      <c r="M185" s="331">
        <f>G185*(1+L185/100)</f>
        <v>0</v>
      </c>
      <c r="N185" s="329">
        <v>0</v>
      </c>
      <c r="O185" s="329">
        <f>ROUND(E185*N185,2)</f>
        <v>0</v>
      </c>
      <c r="P185" s="329">
        <v>0</v>
      </c>
      <c r="Q185" s="329">
        <f>ROUND(E185*P185,2)</f>
        <v>0</v>
      </c>
      <c r="R185" s="331"/>
      <c r="S185" s="331" t="s">
        <v>182</v>
      </c>
      <c r="T185" s="332" t="s">
        <v>183</v>
      </c>
      <c r="U185" s="110">
        <v>0.37</v>
      </c>
      <c r="V185" s="110">
        <f>ROUND(E185*U185,2)</f>
        <v>1.48</v>
      </c>
      <c r="W185" s="110"/>
      <c r="X185" s="110" t="s">
        <v>132</v>
      </c>
      <c r="Y185" s="110" t="s">
        <v>133</v>
      </c>
      <c r="Z185" s="104"/>
      <c r="AA185" s="104"/>
      <c r="AB185" s="104"/>
      <c r="AC185" s="104"/>
      <c r="AD185" s="104"/>
      <c r="AE185" s="104"/>
      <c r="AF185" s="104"/>
      <c r="AG185" s="104" t="s">
        <v>134</v>
      </c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</row>
    <row r="186" spans="1:60" outlineLevel="2">
      <c r="A186" s="107"/>
      <c r="B186" s="108"/>
      <c r="C186" s="526" t="s">
        <v>1666</v>
      </c>
      <c r="D186" s="527"/>
      <c r="E186" s="527"/>
      <c r="F186" s="527"/>
      <c r="G186" s="527"/>
      <c r="H186" s="110"/>
      <c r="I186" s="110"/>
      <c r="J186" s="110"/>
      <c r="K186" s="110"/>
      <c r="L186" s="110"/>
      <c r="M186" s="110"/>
      <c r="N186" s="109"/>
      <c r="O186" s="109"/>
      <c r="P186" s="109"/>
      <c r="Q186" s="109"/>
      <c r="R186" s="110"/>
      <c r="S186" s="110"/>
      <c r="T186" s="110"/>
      <c r="U186" s="110"/>
      <c r="V186" s="110"/>
      <c r="W186" s="110"/>
      <c r="X186" s="110"/>
      <c r="Y186" s="110"/>
      <c r="Z186" s="104"/>
      <c r="AA186" s="104"/>
      <c r="AB186" s="104"/>
      <c r="AC186" s="104"/>
      <c r="AD186" s="104"/>
      <c r="AE186" s="104"/>
      <c r="AF186" s="104"/>
      <c r="AG186" s="104" t="s">
        <v>166</v>
      </c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</row>
    <row r="187" spans="1:60" outlineLevel="1">
      <c r="A187" s="325">
        <v>71</v>
      </c>
      <c r="B187" s="326" t="s">
        <v>1275</v>
      </c>
      <c r="C187" s="327" t="s">
        <v>2113</v>
      </c>
      <c r="D187" s="328" t="s">
        <v>145</v>
      </c>
      <c r="E187" s="329">
        <v>87</v>
      </c>
      <c r="F187" s="330"/>
      <c r="G187" s="331">
        <f>ROUND(E187*F187,2)</f>
        <v>0</v>
      </c>
      <c r="H187" s="330"/>
      <c r="I187" s="331">
        <f>ROUND(E187*H187,2)</f>
        <v>0</v>
      </c>
      <c r="J187" s="330"/>
      <c r="K187" s="331">
        <f>ROUND(E187*J187,2)</f>
        <v>0</v>
      </c>
      <c r="L187" s="331">
        <v>21</v>
      </c>
      <c r="M187" s="331">
        <f>G187*(1+L187/100)</f>
        <v>0</v>
      </c>
      <c r="N187" s="329">
        <v>0</v>
      </c>
      <c r="O187" s="329">
        <f>ROUND(E187*N187,2)</f>
        <v>0</v>
      </c>
      <c r="P187" s="329">
        <v>0</v>
      </c>
      <c r="Q187" s="329">
        <f>ROUND(E187*P187,2)</f>
        <v>0</v>
      </c>
      <c r="R187" s="331"/>
      <c r="S187" s="331" t="s">
        <v>182</v>
      </c>
      <c r="T187" s="332" t="s">
        <v>183</v>
      </c>
      <c r="U187" s="110">
        <v>0</v>
      </c>
      <c r="V187" s="110">
        <f>ROUND(E187*U187,2)</f>
        <v>0</v>
      </c>
      <c r="W187" s="110"/>
      <c r="X187" s="110" t="s">
        <v>132</v>
      </c>
      <c r="Y187" s="110" t="s">
        <v>133</v>
      </c>
      <c r="Z187" s="104"/>
      <c r="AA187" s="104"/>
      <c r="AB187" s="104"/>
      <c r="AC187" s="104"/>
      <c r="AD187" s="104"/>
      <c r="AE187" s="104"/>
      <c r="AF187" s="104"/>
      <c r="AG187" s="104" t="s">
        <v>134</v>
      </c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</row>
    <row r="188" spans="1:60" outlineLevel="2">
      <c r="A188" s="107"/>
      <c r="B188" s="108"/>
      <c r="C188" s="526" t="s">
        <v>1681</v>
      </c>
      <c r="D188" s="527"/>
      <c r="E188" s="527"/>
      <c r="F188" s="527"/>
      <c r="G188" s="527"/>
      <c r="H188" s="110"/>
      <c r="I188" s="110"/>
      <c r="J188" s="110"/>
      <c r="K188" s="110"/>
      <c r="L188" s="110"/>
      <c r="M188" s="110"/>
      <c r="N188" s="109"/>
      <c r="O188" s="109"/>
      <c r="P188" s="109"/>
      <c r="Q188" s="109"/>
      <c r="R188" s="110"/>
      <c r="S188" s="110"/>
      <c r="T188" s="110"/>
      <c r="U188" s="110"/>
      <c r="V188" s="110"/>
      <c r="W188" s="110"/>
      <c r="X188" s="110"/>
      <c r="Y188" s="110"/>
      <c r="Z188" s="104"/>
      <c r="AA188" s="104"/>
      <c r="AB188" s="104"/>
      <c r="AC188" s="104"/>
      <c r="AD188" s="104"/>
      <c r="AE188" s="104"/>
      <c r="AF188" s="104"/>
      <c r="AG188" s="104" t="s">
        <v>166</v>
      </c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</row>
    <row r="189" spans="1:60" outlineLevel="3">
      <c r="A189" s="107"/>
      <c r="B189" s="108"/>
      <c r="C189" s="528" t="s">
        <v>1682</v>
      </c>
      <c r="D189" s="529"/>
      <c r="E189" s="529"/>
      <c r="F189" s="529"/>
      <c r="G189" s="529"/>
      <c r="H189" s="110"/>
      <c r="I189" s="110"/>
      <c r="J189" s="110"/>
      <c r="K189" s="110"/>
      <c r="L189" s="110"/>
      <c r="M189" s="110"/>
      <c r="N189" s="109"/>
      <c r="O189" s="109"/>
      <c r="P189" s="109"/>
      <c r="Q189" s="109"/>
      <c r="R189" s="110"/>
      <c r="S189" s="110"/>
      <c r="T189" s="110"/>
      <c r="U189" s="110"/>
      <c r="V189" s="110"/>
      <c r="W189" s="110"/>
      <c r="X189" s="110"/>
      <c r="Y189" s="110"/>
      <c r="Z189" s="104"/>
      <c r="AA189" s="104"/>
      <c r="AB189" s="104"/>
      <c r="AC189" s="104"/>
      <c r="AD189" s="104"/>
      <c r="AE189" s="104"/>
      <c r="AF189" s="104"/>
      <c r="AG189" s="104" t="s">
        <v>166</v>
      </c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</row>
    <row r="190" spans="1:60" ht="33.75" outlineLevel="1">
      <c r="A190" s="325">
        <v>72</v>
      </c>
      <c r="B190" s="326" t="s">
        <v>1276</v>
      </c>
      <c r="C190" s="327" t="s">
        <v>2114</v>
      </c>
      <c r="D190" s="328" t="s">
        <v>145</v>
      </c>
      <c r="E190" s="329">
        <v>48</v>
      </c>
      <c r="F190" s="330"/>
      <c r="G190" s="331">
        <f>ROUND(E190*F190,2)</f>
        <v>0</v>
      </c>
      <c r="H190" s="330"/>
      <c r="I190" s="331">
        <f>ROUND(E190*H190,2)</f>
        <v>0</v>
      </c>
      <c r="J190" s="330"/>
      <c r="K190" s="331">
        <f>ROUND(E190*J190,2)</f>
        <v>0</v>
      </c>
      <c r="L190" s="331">
        <v>21</v>
      </c>
      <c r="M190" s="331">
        <f>G190*(1+L190/100)</f>
        <v>0</v>
      </c>
      <c r="N190" s="329">
        <v>1E-4</v>
      </c>
      <c r="O190" s="329">
        <f>ROUND(E190*N190,2)</f>
        <v>0</v>
      </c>
      <c r="P190" s="329">
        <v>0</v>
      </c>
      <c r="Q190" s="329">
        <f>ROUND(E190*P190,2)</f>
        <v>0</v>
      </c>
      <c r="R190" s="331" t="s">
        <v>2046</v>
      </c>
      <c r="S190" s="331" t="s">
        <v>130</v>
      </c>
      <c r="T190" s="332" t="s">
        <v>131</v>
      </c>
      <c r="U190" s="110">
        <v>0.25</v>
      </c>
      <c r="V190" s="110">
        <f>ROUND(E190*U190,2)</f>
        <v>12</v>
      </c>
      <c r="W190" s="110"/>
      <c r="X190" s="110" t="s">
        <v>132</v>
      </c>
      <c r="Y190" s="110" t="s">
        <v>133</v>
      </c>
      <c r="Z190" s="104"/>
      <c r="AA190" s="104"/>
      <c r="AB190" s="104"/>
      <c r="AC190" s="104"/>
      <c r="AD190" s="104"/>
      <c r="AE190" s="104"/>
      <c r="AF190" s="104"/>
      <c r="AG190" s="104" t="s">
        <v>134</v>
      </c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</row>
    <row r="191" spans="1:60" outlineLevel="2">
      <c r="A191" s="107"/>
      <c r="B191" s="108"/>
      <c r="C191" s="526" t="s">
        <v>1683</v>
      </c>
      <c r="D191" s="527"/>
      <c r="E191" s="527"/>
      <c r="F191" s="527"/>
      <c r="G191" s="527"/>
      <c r="H191" s="110"/>
      <c r="I191" s="110"/>
      <c r="J191" s="110"/>
      <c r="K191" s="110"/>
      <c r="L191" s="110"/>
      <c r="M191" s="110"/>
      <c r="N191" s="109"/>
      <c r="O191" s="109"/>
      <c r="P191" s="109"/>
      <c r="Q191" s="109"/>
      <c r="R191" s="110"/>
      <c r="S191" s="110"/>
      <c r="T191" s="110"/>
      <c r="U191" s="110"/>
      <c r="V191" s="110"/>
      <c r="W191" s="110"/>
      <c r="X191" s="110"/>
      <c r="Y191" s="110"/>
      <c r="Z191" s="104"/>
      <c r="AA191" s="104"/>
      <c r="AB191" s="104"/>
      <c r="AC191" s="104"/>
      <c r="AD191" s="104"/>
      <c r="AE191" s="104"/>
      <c r="AF191" s="104"/>
      <c r="AG191" s="104" t="s">
        <v>166</v>
      </c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</row>
    <row r="192" spans="1:60" outlineLevel="3">
      <c r="A192" s="107"/>
      <c r="B192" s="108"/>
      <c r="C192" s="528" t="s">
        <v>1677</v>
      </c>
      <c r="D192" s="529"/>
      <c r="E192" s="529"/>
      <c r="F192" s="529"/>
      <c r="G192" s="529"/>
      <c r="H192" s="110"/>
      <c r="I192" s="110"/>
      <c r="J192" s="110"/>
      <c r="K192" s="110"/>
      <c r="L192" s="110"/>
      <c r="M192" s="110"/>
      <c r="N192" s="109"/>
      <c r="O192" s="109"/>
      <c r="P192" s="109"/>
      <c r="Q192" s="109"/>
      <c r="R192" s="110"/>
      <c r="S192" s="110"/>
      <c r="T192" s="110"/>
      <c r="U192" s="110"/>
      <c r="V192" s="110"/>
      <c r="W192" s="110"/>
      <c r="X192" s="110"/>
      <c r="Y192" s="110"/>
      <c r="Z192" s="104"/>
      <c r="AA192" s="104"/>
      <c r="AB192" s="104"/>
      <c r="AC192" s="104"/>
      <c r="AD192" s="104"/>
      <c r="AE192" s="104"/>
      <c r="AF192" s="104"/>
      <c r="AG192" s="104" t="s">
        <v>166</v>
      </c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</row>
    <row r="193" spans="1:60" outlineLevel="1">
      <c r="A193" s="325">
        <v>73</v>
      </c>
      <c r="B193" s="326" t="s">
        <v>1277</v>
      </c>
      <c r="C193" s="327" t="s">
        <v>2115</v>
      </c>
      <c r="D193" s="328" t="s">
        <v>145</v>
      </c>
      <c r="E193" s="329">
        <v>4</v>
      </c>
      <c r="F193" s="330"/>
      <c r="G193" s="331">
        <f>ROUND(E193*F193,2)</f>
        <v>0</v>
      </c>
      <c r="H193" s="330"/>
      <c r="I193" s="331">
        <f>ROUND(E193*H193,2)</f>
        <v>0</v>
      </c>
      <c r="J193" s="330"/>
      <c r="K193" s="331">
        <f>ROUND(E193*J193,2)</f>
        <v>0</v>
      </c>
      <c r="L193" s="331">
        <v>21</v>
      </c>
      <c r="M193" s="331">
        <f>G193*(1+L193/100)</f>
        <v>0</v>
      </c>
      <c r="N193" s="329">
        <v>9.0000000000000006E-5</v>
      </c>
      <c r="O193" s="329">
        <f>ROUND(E193*N193,2)</f>
        <v>0</v>
      </c>
      <c r="P193" s="329">
        <v>0</v>
      </c>
      <c r="Q193" s="329">
        <f>ROUND(E193*P193,2)</f>
        <v>0</v>
      </c>
      <c r="R193" s="331"/>
      <c r="S193" s="331" t="s">
        <v>182</v>
      </c>
      <c r="T193" s="332" t="s">
        <v>183</v>
      </c>
      <c r="U193" s="110">
        <v>0.25</v>
      </c>
      <c r="V193" s="110">
        <f>ROUND(E193*U193,2)</f>
        <v>1</v>
      </c>
      <c r="W193" s="110"/>
      <c r="X193" s="110" t="s">
        <v>132</v>
      </c>
      <c r="Y193" s="110" t="s">
        <v>133</v>
      </c>
      <c r="Z193" s="104"/>
      <c r="AA193" s="104"/>
      <c r="AB193" s="104"/>
      <c r="AC193" s="104"/>
      <c r="AD193" s="104"/>
      <c r="AE193" s="104"/>
      <c r="AF193" s="104"/>
      <c r="AG193" s="104" t="s">
        <v>134</v>
      </c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</row>
    <row r="194" spans="1:60" outlineLevel="2">
      <c r="A194" s="107"/>
      <c r="B194" s="108"/>
      <c r="C194" s="526" t="s">
        <v>1665</v>
      </c>
      <c r="D194" s="527"/>
      <c r="E194" s="527"/>
      <c r="F194" s="527"/>
      <c r="G194" s="527"/>
      <c r="H194" s="110"/>
      <c r="I194" s="110"/>
      <c r="J194" s="110"/>
      <c r="K194" s="110"/>
      <c r="L194" s="110"/>
      <c r="M194" s="110"/>
      <c r="N194" s="109"/>
      <c r="O194" s="109"/>
      <c r="P194" s="109"/>
      <c r="Q194" s="109"/>
      <c r="R194" s="110"/>
      <c r="S194" s="110"/>
      <c r="T194" s="110"/>
      <c r="U194" s="110"/>
      <c r="V194" s="110"/>
      <c r="W194" s="110"/>
      <c r="X194" s="110"/>
      <c r="Y194" s="110"/>
      <c r="Z194" s="104"/>
      <c r="AA194" s="104"/>
      <c r="AB194" s="104"/>
      <c r="AC194" s="104"/>
      <c r="AD194" s="104"/>
      <c r="AE194" s="104"/>
      <c r="AF194" s="104"/>
      <c r="AG194" s="104" t="s">
        <v>166</v>
      </c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</row>
    <row r="195" spans="1:60" outlineLevel="1">
      <c r="A195" s="325">
        <v>74</v>
      </c>
      <c r="B195" s="326" t="s">
        <v>1278</v>
      </c>
      <c r="C195" s="327" t="s">
        <v>1279</v>
      </c>
      <c r="D195" s="328" t="s">
        <v>145</v>
      </c>
      <c r="E195" s="329">
        <v>3</v>
      </c>
      <c r="F195" s="330"/>
      <c r="G195" s="331">
        <f>ROUND(E195*F195,2)</f>
        <v>0</v>
      </c>
      <c r="H195" s="330"/>
      <c r="I195" s="331">
        <f>ROUND(E195*H195,2)</f>
        <v>0</v>
      </c>
      <c r="J195" s="330"/>
      <c r="K195" s="331">
        <f>ROUND(E195*J195,2)</f>
        <v>0</v>
      </c>
      <c r="L195" s="331">
        <v>21</v>
      </c>
      <c r="M195" s="331">
        <f>G195*(1+L195/100)</f>
        <v>0</v>
      </c>
      <c r="N195" s="329">
        <v>0</v>
      </c>
      <c r="O195" s="329">
        <f>ROUND(E195*N195,2)</f>
        <v>0</v>
      </c>
      <c r="P195" s="329">
        <v>0</v>
      </c>
      <c r="Q195" s="329">
        <f>ROUND(E195*P195,2)</f>
        <v>0</v>
      </c>
      <c r="R195" s="331"/>
      <c r="S195" s="331" t="s">
        <v>182</v>
      </c>
      <c r="T195" s="332" t="s">
        <v>183</v>
      </c>
      <c r="U195" s="110">
        <v>0.99</v>
      </c>
      <c r="V195" s="110">
        <f>ROUND(E195*U195,2)</f>
        <v>2.97</v>
      </c>
      <c r="W195" s="110"/>
      <c r="X195" s="110" t="s">
        <v>132</v>
      </c>
      <c r="Y195" s="110" t="s">
        <v>133</v>
      </c>
      <c r="Z195" s="104"/>
      <c r="AA195" s="104"/>
      <c r="AB195" s="104"/>
      <c r="AC195" s="104"/>
      <c r="AD195" s="104"/>
      <c r="AE195" s="104"/>
      <c r="AF195" s="104"/>
      <c r="AG195" s="104" t="s">
        <v>134</v>
      </c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</row>
    <row r="196" spans="1:60" outlineLevel="2">
      <c r="A196" s="107"/>
      <c r="B196" s="108"/>
      <c r="C196" s="526" t="s">
        <v>1684</v>
      </c>
      <c r="D196" s="527"/>
      <c r="E196" s="527"/>
      <c r="F196" s="527"/>
      <c r="G196" s="527"/>
      <c r="H196" s="110"/>
      <c r="I196" s="110"/>
      <c r="J196" s="110"/>
      <c r="K196" s="110"/>
      <c r="L196" s="110"/>
      <c r="M196" s="110"/>
      <c r="N196" s="109"/>
      <c r="O196" s="109"/>
      <c r="P196" s="109"/>
      <c r="Q196" s="109"/>
      <c r="R196" s="110"/>
      <c r="S196" s="110"/>
      <c r="T196" s="110"/>
      <c r="U196" s="110"/>
      <c r="V196" s="110"/>
      <c r="W196" s="110"/>
      <c r="X196" s="110"/>
      <c r="Y196" s="110"/>
      <c r="Z196" s="104"/>
      <c r="AA196" s="104"/>
      <c r="AB196" s="104"/>
      <c r="AC196" s="104"/>
      <c r="AD196" s="104"/>
      <c r="AE196" s="104"/>
      <c r="AF196" s="104"/>
      <c r="AG196" s="104" t="s">
        <v>166</v>
      </c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</row>
    <row r="197" spans="1:60">
      <c r="A197" s="153" t="s">
        <v>125</v>
      </c>
      <c r="B197" s="154" t="s">
        <v>1183</v>
      </c>
      <c r="C197" s="155" t="s">
        <v>1184</v>
      </c>
      <c r="D197" s="156"/>
      <c r="E197" s="157"/>
      <c r="F197" s="158"/>
      <c r="G197" s="158">
        <f>SUMIF(AG198:AG269,"&lt;&gt;NOR",G198:G269)</f>
        <v>0</v>
      </c>
      <c r="H197" s="158"/>
      <c r="I197" s="158">
        <f>SUM(I198:I269)</f>
        <v>0</v>
      </c>
      <c r="J197" s="158"/>
      <c r="K197" s="158">
        <f>SUM(K198:K269)</f>
        <v>0</v>
      </c>
      <c r="L197" s="158"/>
      <c r="M197" s="158">
        <f>SUM(M198:M269)</f>
        <v>0</v>
      </c>
      <c r="N197" s="157"/>
      <c r="O197" s="157">
        <f>SUM(O198:O269)</f>
        <v>1.04</v>
      </c>
      <c r="P197" s="157"/>
      <c r="Q197" s="157">
        <f>SUM(Q198:Q269)</f>
        <v>0</v>
      </c>
      <c r="R197" s="158"/>
      <c r="S197" s="158"/>
      <c r="T197" s="159"/>
      <c r="U197" s="114"/>
      <c r="V197" s="114">
        <f>SUM(V198:V269)</f>
        <v>594.09999999999991</v>
      </c>
      <c r="W197" s="114"/>
      <c r="X197" s="114"/>
      <c r="Y197" s="114"/>
      <c r="AG197" t="s">
        <v>126</v>
      </c>
    </row>
    <row r="198" spans="1:60" ht="22.5" outlineLevel="1">
      <c r="A198" s="325">
        <v>75</v>
      </c>
      <c r="B198" s="326" t="s">
        <v>1280</v>
      </c>
      <c r="C198" s="327" t="s">
        <v>2116</v>
      </c>
      <c r="D198" s="328" t="s">
        <v>145</v>
      </c>
      <c r="E198" s="329">
        <v>5</v>
      </c>
      <c r="F198" s="330"/>
      <c r="G198" s="331">
        <f>ROUND(E198*F198,2)</f>
        <v>0</v>
      </c>
      <c r="H198" s="330"/>
      <c r="I198" s="331">
        <f>ROUND(E198*H198,2)</f>
        <v>0</v>
      </c>
      <c r="J198" s="330"/>
      <c r="K198" s="331">
        <f>ROUND(E198*J198,2)</f>
        <v>0</v>
      </c>
      <c r="L198" s="331">
        <v>21</v>
      </c>
      <c r="M198" s="331">
        <f>G198*(1+L198/100)</f>
        <v>0</v>
      </c>
      <c r="N198" s="329">
        <v>2.2000000000000001E-4</v>
      </c>
      <c r="O198" s="329">
        <f>ROUND(E198*N198,2)</f>
        <v>0</v>
      </c>
      <c r="P198" s="329">
        <v>0</v>
      </c>
      <c r="Q198" s="329">
        <f>ROUND(E198*P198,2)</f>
        <v>0</v>
      </c>
      <c r="R198" s="331"/>
      <c r="S198" s="331" t="s">
        <v>182</v>
      </c>
      <c r="T198" s="332" t="s">
        <v>183</v>
      </c>
      <c r="U198" s="110">
        <v>0.23</v>
      </c>
      <c r="V198" s="110">
        <f>ROUND(E198*U198,2)</f>
        <v>1.1499999999999999</v>
      </c>
      <c r="W198" s="110"/>
      <c r="X198" s="110" t="s">
        <v>132</v>
      </c>
      <c r="Y198" s="110" t="s">
        <v>133</v>
      </c>
      <c r="Z198" s="104"/>
      <c r="AA198" s="104"/>
      <c r="AB198" s="104"/>
      <c r="AC198" s="104"/>
      <c r="AD198" s="104"/>
      <c r="AE198" s="104"/>
      <c r="AF198" s="104"/>
      <c r="AG198" s="104" t="s">
        <v>134</v>
      </c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</row>
    <row r="199" spans="1:60" outlineLevel="2">
      <c r="A199" s="107"/>
      <c r="B199" s="108"/>
      <c r="C199" s="526" t="s">
        <v>1680</v>
      </c>
      <c r="D199" s="527"/>
      <c r="E199" s="527"/>
      <c r="F199" s="527"/>
      <c r="G199" s="527"/>
      <c r="H199" s="110"/>
      <c r="I199" s="110"/>
      <c r="J199" s="110"/>
      <c r="K199" s="110"/>
      <c r="L199" s="110"/>
      <c r="M199" s="110"/>
      <c r="N199" s="109"/>
      <c r="O199" s="109"/>
      <c r="P199" s="109"/>
      <c r="Q199" s="109"/>
      <c r="R199" s="110"/>
      <c r="S199" s="110"/>
      <c r="T199" s="110"/>
      <c r="U199" s="110"/>
      <c r="V199" s="110"/>
      <c r="W199" s="110"/>
      <c r="X199" s="110"/>
      <c r="Y199" s="110"/>
      <c r="Z199" s="104"/>
      <c r="AA199" s="104"/>
      <c r="AB199" s="104"/>
      <c r="AC199" s="104"/>
      <c r="AD199" s="104"/>
      <c r="AE199" s="104"/>
      <c r="AF199" s="104"/>
      <c r="AG199" s="104" t="s">
        <v>166</v>
      </c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</row>
    <row r="200" spans="1:60" outlineLevel="3">
      <c r="A200" s="107"/>
      <c r="B200" s="108"/>
      <c r="C200" s="528" t="s">
        <v>1684</v>
      </c>
      <c r="D200" s="529"/>
      <c r="E200" s="529"/>
      <c r="F200" s="529"/>
      <c r="G200" s="529"/>
      <c r="H200" s="110"/>
      <c r="I200" s="110"/>
      <c r="J200" s="110"/>
      <c r="K200" s="110"/>
      <c r="L200" s="110"/>
      <c r="M200" s="110"/>
      <c r="N200" s="109"/>
      <c r="O200" s="109"/>
      <c r="P200" s="109"/>
      <c r="Q200" s="109"/>
      <c r="R200" s="110"/>
      <c r="S200" s="110"/>
      <c r="T200" s="110"/>
      <c r="U200" s="110"/>
      <c r="V200" s="110"/>
      <c r="W200" s="110"/>
      <c r="X200" s="110"/>
      <c r="Y200" s="110"/>
      <c r="Z200" s="104"/>
      <c r="AA200" s="104"/>
      <c r="AB200" s="104"/>
      <c r="AC200" s="104"/>
      <c r="AD200" s="104"/>
      <c r="AE200" s="104"/>
      <c r="AF200" s="104"/>
      <c r="AG200" s="104" t="s">
        <v>166</v>
      </c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</row>
    <row r="201" spans="1:60" ht="22.5" outlineLevel="1">
      <c r="A201" s="325">
        <v>76</v>
      </c>
      <c r="B201" s="326" t="s">
        <v>1281</v>
      </c>
      <c r="C201" s="327" t="s">
        <v>2117</v>
      </c>
      <c r="D201" s="328" t="s">
        <v>145</v>
      </c>
      <c r="E201" s="329">
        <v>90</v>
      </c>
      <c r="F201" s="330"/>
      <c r="G201" s="331">
        <f>ROUND(E201*F201,2)</f>
        <v>0</v>
      </c>
      <c r="H201" s="330"/>
      <c r="I201" s="331">
        <f>ROUND(E201*H201,2)</f>
        <v>0</v>
      </c>
      <c r="J201" s="330"/>
      <c r="K201" s="331">
        <f>ROUND(E201*J201,2)</f>
        <v>0</v>
      </c>
      <c r="L201" s="331">
        <v>21</v>
      </c>
      <c r="M201" s="331">
        <f>G201*(1+L201/100)</f>
        <v>0</v>
      </c>
      <c r="N201" s="329">
        <v>9.0000000000000006E-5</v>
      </c>
      <c r="O201" s="329">
        <f>ROUND(E201*N201,2)</f>
        <v>0.01</v>
      </c>
      <c r="P201" s="329">
        <v>0</v>
      </c>
      <c r="Q201" s="329">
        <f>ROUND(E201*P201,2)</f>
        <v>0</v>
      </c>
      <c r="R201" s="331" t="s">
        <v>2046</v>
      </c>
      <c r="S201" s="331" t="s">
        <v>130</v>
      </c>
      <c r="T201" s="332" t="s">
        <v>131</v>
      </c>
      <c r="U201" s="110">
        <v>0.39</v>
      </c>
      <c r="V201" s="110">
        <f>ROUND(E201*U201,2)</f>
        <v>35.1</v>
      </c>
      <c r="W201" s="110"/>
      <c r="X201" s="110" t="s">
        <v>132</v>
      </c>
      <c r="Y201" s="110" t="s">
        <v>133</v>
      </c>
      <c r="Z201" s="104"/>
      <c r="AA201" s="104"/>
      <c r="AB201" s="104"/>
      <c r="AC201" s="104"/>
      <c r="AD201" s="104"/>
      <c r="AE201" s="104"/>
      <c r="AF201" s="104"/>
      <c r="AG201" s="104" t="s">
        <v>134</v>
      </c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</row>
    <row r="202" spans="1:60" outlineLevel="2">
      <c r="A202" s="107"/>
      <c r="B202" s="108"/>
      <c r="C202" s="526" t="s">
        <v>1681</v>
      </c>
      <c r="D202" s="527"/>
      <c r="E202" s="527"/>
      <c r="F202" s="527"/>
      <c r="G202" s="527"/>
      <c r="H202" s="110"/>
      <c r="I202" s="110"/>
      <c r="J202" s="110"/>
      <c r="K202" s="110"/>
      <c r="L202" s="110"/>
      <c r="M202" s="110"/>
      <c r="N202" s="109"/>
      <c r="O202" s="109"/>
      <c r="P202" s="109"/>
      <c r="Q202" s="109"/>
      <c r="R202" s="110"/>
      <c r="S202" s="110"/>
      <c r="T202" s="110"/>
      <c r="U202" s="110"/>
      <c r="V202" s="110"/>
      <c r="W202" s="110"/>
      <c r="X202" s="110"/>
      <c r="Y202" s="110"/>
      <c r="Z202" s="104"/>
      <c r="AA202" s="104"/>
      <c r="AB202" s="104"/>
      <c r="AC202" s="104"/>
      <c r="AD202" s="104"/>
      <c r="AE202" s="104"/>
      <c r="AF202" s="104"/>
      <c r="AG202" s="104" t="s">
        <v>166</v>
      </c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</row>
    <row r="203" spans="1:60" outlineLevel="3">
      <c r="A203" s="107"/>
      <c r="B203" s="108"/>
      <c r="C203" s="528" t="s">
        <v>1685</v>
      </c>
      <c r="D203" s="529"/>
      <c r="E203" s="529"/>
      <c r="F203" s="529"/>
      <c r="G203" s="529"/>
      <c r="H203" s="110"/>
      <c r="I203" s="110"/>
      <c r="J203" s="110"/>
      <c r="K203" s="110"/>
      <c r="L203" s="110"/>
      <c r="M203" s="110"/>
      <c r="N203" s="109"/>
      <c r="O203" s="109"/>
      <c r="P203" s="109"/>
      <c r="Q203" s="109"/>
      <c r="R203" s="110"/>
      <c r="S203" s="110"/>
      <c r="T203" s="110"/>
      <c r="U203" s="110"/>
      <c r="V203" s="110"/>
      <c r="W203" s="110"/>
      <c r="X203" s="110"/>
      <c r="Y203" s="110"/>
      <c r="Z203" s="104"/>
      <c r="AA203" s="104"/>
      <c r="AB203" s="104"/>
      <c r="AC203" s="104"/>
      <c r="AD203" s="104"/>
      <c r="AE203" s="104"/>
      <c r="AF203" s="104"/>
      <c r="AG203" s="104" t="s">
        <v>166</v>
      </c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</row>
    <row r="204" spans="1:60" ht="22.5" outlineLevel="1">
      <c r="A204" s="325">
        <v>77</v>
      </c>
      <c r="B204" s="326" t="s">
        <v>1282</v>
      </c>
      <c r="C204" s="327" t="s">
        <v>2118</v>
      </c>
      <c r="D204" s="328" t="s">
        <v>145</v>
      </c>
      <c r="E204" s="329">
        <v>480</v>
      </c>
      <c r="F204" s="330"/>
      <c r="G204" s="331">
        <f>ROUND(E204*F204,2)</f>
        <v>0</v>
      </c>
      <c r="H204" s="330"/>
      <c r="I204" s="331">
        <f>ROUND(E204*H204,2)</f>
        <v>0</v>
      </c>
      <c r="J204" s="330"/>
      <c r="K204" s="331">
        <f>ROUND(E204*J204,2)</f>
        <v>0</v>
      </c>
      <c r="L204" s="331">
        <v>21</v>
      </c>
      <c r="M204" s="331">
        <f>G204*(1+L204/100)</f>
        <v>0</v>
      </c>
      <c r="N204" s="329">
        <v>4.0000000000000003E-5</v>
      </c>
      <c r="O204" s="329">
        <f>ROUND(E204*N204,2)</f>
        <v>0.02</v>
      </c>
      <c r="P204" s="329">
        <v>0</v>
      </c>
      <c r="Q204" s="329">
        <f>ROUND(E204*P204,2)</f>
        <v>0</v>
      </c>
      <c r="R204" s="331" t="s">
        <v>2046</v>
      </c>
      <c r="S204" s="331" t="s">
        <v>130</v>
      </c>
      <c r="T204" s="332" t="s">
        <v>131</v>
      </c>
      <c r="U204" s="110">
        <v>0.18</v>
      </c>
      <c r="V204" s="110">
        <f>ROUND(E204*U204,2)</f>
        <v>86.4</v>
      </c>
      <c r="W204" s="110"/>
      <c r="X204" s="110" t="s">
        <v>132</v>
      </c>
      <c r="Y204" s="110" t="s">
        <v>133</v>
      </c>
      <c r="Z204" s="104"/>
      <c r="AA204" s="104"/>
      <c r="AB204" s="104"/>
      <c r="AC204" s="104"/>
      <c r="AD204" s="104"/>
      <c r="AE204" s="104"/>
      <c r="AF204" s="104"/>
      <c r="AG204" s="104" t="s">
        <v>134</v>
      </c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</row>
    <row r="205" spans="1:60" outlineLevel="2">
      <c r="A205" s="107"/>
      <c r="B205" s="108"/>
      <c r="C205" s="526" t="s">
        <v>1686</v>
      </c>
      <c r="D205" s="527"/>
      <c r="E205" s="527"/>
      <c r="F205" s="527"/>
      <c r="G205" s="527"/>
      <c r="H205" s="110"/>
      <c r="I205" s="110"/>
      <c r="J205" s="110"/>
      <c r="K205" s="110"/>
      <c r="L205" s="110"/>
      <c r="M205" s="110"/>
      <c r="N205" s="109"/>
      <c r="O205" s="109"/>
      <c r="P205" s="109"/>
      <c r="Q205" s="109"/>
      <c r="R205" s="110"/>
      <c r="S205" s="110"/>
      <c r="T205" s="110"/>
      <c r="U205" s="110"/>
      <c r="V205" s="110"/>
      <c r="W205" s="110"/>
      <c r="X205" s="110"/>
      <c r="Y205" s="110"/>
      <c r="Z205" s="104"/>
      <c r="AA205" s="104"/>
      <c r="AB205" s="104"/>
      <c r="AC205" s="104"/>
      <c r="AD205" s="104"/>
      <c r="AE205" s="104"/>
      <c r="AF205" s="104"/>
      <c r="AG205" s="104" t="s">
        <v>166</v>
      </c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</row>
    <row r="206" spans="1:60" outlineLevel="3">
      <c r="A206" s="107"/>
      <c r="B206" s="108"/>
      <c r="C206" s="528" t="s">
        <v>1687</v>
      </c>
      <c r="D206" s="529"/>
      <c r="E206" s="529"/>
      <c r="F206" s="529"/>
      <c r="G206" s="529"/>
      <c r="H206" s="110"/>
      <c r="I206" s="110"/>
      <c r="J206" s="110"/>
      <c r="K206" s="110"/>
      <c r="L206" s="110"/>
      <c r="M206" s="110"/>
      <c r="N206" s="109"/>
      <c r="O206" s="109"/>
      <c r="P206" s="109"/>
      <c r="Q206" s="109"/>
      <c r="R206" s="110"/>
      <c r="S206" s="110"/>
      <c r="T206" s="110"/>
      <c r="U206" s="110"/>
      <c r="V206" s="110"/>
      <c r="W206" s="110"/>
      <c r="X206" s="110"/>
      <c r="Y206" s="110"/>
      <c r="Z206" s="104"/>
      <c r="AA206" s="104"/>
      <c r="AB206" s="104"/>
      <c r="AC206" s="104"/>
      <c r="AD206" s="104"/>
      <c r="AE206" s="104"/>
      <c r="AF206" s="104"/>
      <c r="AG206" s="104" t="s">
        <v>166</v>
      </c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</row>
    <row r="207" spans="1:60" outlineLevel="1">
      <c r="A207" s="325">
        <v>78</v>
      </c>
      <c r="B207" s="326" t="s">
        <v>1283</v>
      </c>
      <c r="C207" s="327" t="s">
        <v>2119</v>
      </c>
      <c r="D207" s="328" t="s">
        <v>145</v>
      </c>
      <c r="E207" s="329">
        <v>60</v>
      </c>
      <c r="F207" s="330"/>
      <c r="G207" s="331">
        <f>ROUND(E207*F207,2)</f>
        <v>0</v>
      </c>
      <c r="H207" s="330"/>
      <c r="I207" s="331">
        <f>ROUND(E207*H207,2)</f>
        <v>0</v>
      </c>
      <c r="J207" s="330"/>
      <c r="K207" s="331">
        <f>ROUND(E207*J207,2)</f>
        <v>0</v>
      </c>
      <c r="L207" s="331">
        <v>21</v>
      </c>
      <c r="M207" s="331">
        <f>G207*(1+L207/100)</f>
        <v>0</v>
      </c>
      <c r="N207" s="329">
        <v>0</v>
      </c>
      <c r="O207" s="329">
        <f>ROUND(E207*N207,2)</f>
        <v>0</v>
      </c>
      <c r="P207" s="329">
        <v>0</v>
      </c>
      <c r="Q207" s="329">
        <f>ROUND(E207*P207,2)</f>
        <v>0</v>
      </c>
      <c r="R207" s="331"/>
      <c r="S207" s="331" t="s">
        <v>182</v>
      </c>
      <c r="T207" s="332" t="s">
        <v>183</v>
      </c>
      <c r="U207" s="110">
        <v>0.61</v>
      </c>
      <c r="V207" s="110">
        <f>ROUND(E207*U207,2)</f>
        <v>36.6</v>
      </c>
      <c r="W207" s="110"/>
      <c r="X207" s="110" t="s">
        <v>132</v>
      </c>
      <c r="Y207" s="110" t="s">
        <v>133</v>
      </c>
      <c r="Z207" s="104"/>
      <c r="AA207" s="104"/>
      <c r="AB207" s="104"/>
      <c r="AC207" s="104"/>
      <c r="AD207" s="104"/>
      <c r="AE207" s="104"/>
      <c r="AF207" s="104"/>
      <c r="AG207" s="104" t="s">
        <v>134</v>
      </c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</row>
    <row r="208" spans="1:60" outlineLevel="2">
      <c r="A208" s="107"/>
      <c r="B208" s="108"/>
      <c r="C208" s="526" t="s">
        <v>1688</v>
      </c>
      <c r="D208" s="527"/>
      <c r="E208" s="527"/>
      <c r="F208" s="527"/>
      <c r="G208" s="527"/>
      <c r="H208" s="110"/>
      <c r="I208" s="110"/>
      <c r="J208" s="110"/>
      <c r="K208" s="110"/>
      <c r="L208" s="110"/>
      <c r="M208" s="110"/>
      <c r="N208" s="109"/>
      <c r="O208" s="109"/>
      <c r="P208" s="109"/>
      <c r="Q208" s="109"/>
      <c r="R208" s="110"/>
      <c r="S208" s="110"/>
      <c r="T208" s="110"/>
      <c r="U208" s="110"/>
      <c r="V208" s="110"/>
      <c r="W208" s="110"/>
      <c r="X208" s="110"/>
      <c r="Y208" s="110"/>
      <c r="Z208" s="104"/>
      <c r="AA208" s="104"/>
      <c r="AB208" s="104"/>
      <c r="AC208" s="104"/>
      <c r="AD208" s="104"/>
      <c r="AE208" s="104"/>
      <c r="AF208" s="104"/>
      <c r="AG208" s="104" t="s">
        <v>166</v>
      </c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</row>
    <row r="209" spans="1:60" outlineLevel="3">
      <c r="A209" s="107"/>
      <c r="B209" s="108"/>
      <c r="C209" s="528" t="s">
        <v>1689</v>
      </c>
      <c r="D209" s="529"/>
      <c r="E209" s="529"/>
      <c r="F209" s="529"/>
      <c r="G209" s="529"/>
      <c r="H209" s="110"/>
      <c r="I209" s="110"/>
      <c r="J209" s="110"/>
      <c r="K209" s="110"/>
      <c r="L209" s="110"/>
      <c r="M209" s="110"/>
      <c r="N209" s="109"/>
      <c r="O209" s="109"/>
      <c r="P209" s="109"/>
      <c r="Q209" s="109"/>
      <c r="R209" s="110"/>
      <c r="S209" s="110"/>
      <c r="T209" s="110"/>
      <c r="U209" s="110"/>
      <c r="V209" s="110"/>
      <c r="W209" s="110"/>
      <c r="X209" s="110"/>
      <c r="Y209" s="110"/>
      <c r="Z209" s="104"/>
      <c r="AA209" s="104"/>
      <c r="AB209" s="104"/>
      <c r="AC209" s="104"/>
      <c r="AD209" s="104"/>
      <c r="AE209" s="104"/>
      <c r="AF209" s="104"/>
      <c r="AG209" s="104" t="s">
        <v>166</v>
      </c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</row>
    <row r="210" spans="1:60" ht="22.5" outlineLevel="1">
      <c r="A210" s="325">
        <v>79</v>
      </c>
      <c r="B210" s="326" t="s">
        <v>1284</v>
      </c>
      <c r="C210" s="327" t="s">
        <v>2120</v>
      </c>
      <c r="D210" s="328" t="s">
        <v>145</v>
      </c>
      <c r="E210" s="329">
        <v>420</v>
      </c>
      <c r="F210" s="330"/>
      <c r="G210" s="331">
        <f>ROUND(E210*F210,2)</f>
        <v>0</v>
      </c>
      <c r="H210" s="330"/>
      <c r="I210" s="331">
        <f>ROUND(E210*H210,2)</f>
        <v>0</v>
      </c>
      <c r="J210" s="330"/>
      <c r="K210" s="331">
        <f>ROUND(E210*J210,2)</f>
        <v>0</v>
      </c>
      <c r="L210" s="331">
        <v>21</v>
      </c>
      <c r="M210" s="331">
        <f>G210*(1+L210/100)</f>
        <v>0</v>
      </c>
      <c r="N210" s="329">
        <v>0</v>
      </c>
      <c r="O210" s="329">
        <f>ROUND(E210*N210,2)</f>
        <v>0</v>
      </c>
      <c r="P210" s="329">
        <v>0</v>
      </c>
      <c r="Q210" s="329">
        <f>ROUND(E210*P210,2)</f>
        <v>0</v>
      </c>
      <c r="R210" s="331" t="s">
        <v>525</v>
      </c>
      <c r="S210" s="331" t="s">
        <v>130</v>
      </c>
      <c r="T210" s="332" t="s">
        <v>131</v>
      </c>
      <c r="U210" s="110">
        <v>0</v>
      </c>
      <c r="V210" s="110">
        <f>ROUND(E210*U210,2)</f>
        <v>0</v>
      </c>
      <c r="W210" s="110"/>
      <c r="X210" s="110" t="s">
        <v>526</v>
      </c>
      <c r="Y210" s="110" t="s">
        <v>133</v>
      </c>
      <c r="Z210" s="104"/>
      <c r="AA210" s="104"/>
      <c r="AB210" s="104"/>
      <c r="AC210" s="104"/>
      <c r="AD210" s="104"/>
      <c r="AE210" s="104"/>
      <c r="AF210" s="104"/>
      <c r="AG210" s="104" t="s">
        <v>527</v>
      </c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</row>
    <row r="211" spans="1:60" outlineLevel="2">
      <c r="A211" s="107"/>
      <c r="B211" s="108"/>
      <c r="C211" s="526" t="s">
        <v>1690</v>
      </c>
      <c r="D211" s="527"/>
      <c r="E211" s="527"/>
      <c r="F211" s="527"/>
      <c r="G211" s="527"/>
      <c r="H211" s="110"/>
      <c r="I211" s="110"/>
      <c r="J211" s="110"/>
      <c r="K211" s="110"/>
      <c r="L211" s="110"/>
      <c r="M211" s="110"/>
      <c r="N211" s="109"/>
      <c r="O211" s="109"/>
      <c r="P211" s="109"/>
      <c r="Q211" s="109"/>
      <c r="R211" s="110"/>
      <c r="S211" s="110"/>
      <c r="T211" s="110"/>
      <c r="U211" s="110"/>
      <c r="V211" s="110"/>
      <c r="W211" s="110"/>
      <c r="X211" s="110"/>
      <c r="Y211" s="110"/>
      <c r="Z211" s="104"/>
      <c r="AA211" s="104"/>
      <c r="AB211" s="104"/>
      <c r="AC211" s="104"/>
      <c r="AD211" s="104"/>
      <c r="AE211" s="104"/>
      <c r="AF211" s="104"/>
      <c r="AG211" s="104" t="s">
        <v>166</v>
      </c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</row>
    <row r="212" spans="1:60" outlineLevel="3">
      <c r="A212" s="107"/>
      <c r="B212" s="108"/>
      <c r="C212" s="528" t="s">
        <v>1691</v>
      </c>
      <c r="D212" s="529"/>
      <c r="E212" s="529"/>
      <c r="F212" s="529"/>
      <c r="G212" s="529"/>
      <c r="H212" s="110"/>
      <c r="I212" s="110"/>
      <c r="J212" s="110"/>
      <c r="K212" s="110"/>
      <c r="L212" s="110"/>
      <c r="M212" s="110"/>
      <c r="N212" s="109"/>
      <c r="O212" s="109"/>
      <c r="P212" s="109"/>
      <c r="Q212" s="109"/>
      <c r="R212" s="110"/>
      <c r="S212" s="110"/>
      <c r="T212" s="110"/>
      <c r="U212" s="110"/>
      <c r="V212" s="110"/>
      <c r="W212" s="110"/>
      <c r="X212" s="110"/>
      <c r="Y212" s="110"/>
      <c r="Z212" s="104"/>
      <c r="AA212" s="104"/>
      <c r="AB212" s="104"/>
      <c r="AC212" s="104"/>
      <c r="AD212" s="104"/>
      <c r="AE212" s="104"/>
      <c r="AF212" s="104"/>
      <c r="AG212" s="104" t="s">
        <v>166</v>
      </c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</row>
    <row r="213" spans="1:60" ht="22.5" outlineLevel="1">
      <c r="A213" s="325">
        <v>80</v>
      </c>
      <c r="B213" s="326" t="s">
        <v>1285</v>
      </c>
      <c r="C213" s="327" t="s">
        <v>2121</v>
      </c>
      <c r="D213" s="328" t="s">
        <v>155</v>
      </c>
      <c r="E213" s="329">
        <v>30</v>
      </c>
      <c r="F213" s="330"/>
      <c r="G213" s="331">
        <f>ROUND(E213*F213,2)</f>
        <v>0</v>
      </c>
      <c r="H213" s="330"/>
      <c r="I213" s="331">
        <f>ROUND(E213*H213,2)</f>
        <v>0</v>
      </c>
      <c r="J213" s="330"/>
      <c r="K213" s="331">
        <f>ROUND(E213*J213,2)</f>
        <v>0</v>
      </c>
      <c r="L213" s="331">
        <v>21</v>
      </c>
      <c r="M213" s="331">
        <f>G213*(1+L213/100)</f>
        <v>0</v>
      </c>
      <c r="N213" s="329">
        <v>1.5E-3</v>
      </c>
      <c r="O213" s="329">
        <f>ROUND(E213*N213,2)</f>
        <v>0.05</v>
      </c>
      <c r="P213" s="329">
        <v>0</v>
      </c>
      <c r="Q213" s="329">
        <f>ROUND(E213*P213,2)</f>
        <v>0</v>
      </c>
      <c r="R213" s="331"/>
      <c r="S213" s="331" t="s">
        <v>182</v>
      </c>
      <c r="T213" s="332" t="s">
        <v>183</v>
      </c>
      <c r="U213" s="110">
        <v>0</v>
      </c>
      <c r="V213" s="110">
        <f>ROUND(E213*U213,2)</f>
        <v>0</v>
      </c>
      <c r="W213" s="110"/>
      <c r="X213" s="110" t="s">
        <v>526</v>
      </c>
      <c r="Y213" s="110" t="s">
        <v>133</v>
      </c>
      <c r="Z213" s="104"/>
      <c r="AA213" s="104"/>
      <c r="AB213" s="104"/>
      <c r="AC213" s="104"/>
      <c r="AD213" s="104"/>
      <c r="AE213" s="104"/>
      <c r="AF213" s="104"/>
      <c r="AG213" s="104" t="s">
        <v>527</v>
      </c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</row>
    <row r="214" spans="1:60" outlineLevel="2">
      <c r="A214" s="107"/>
      <c r="B214" s="108"/>
      <c r="C214" s="526" t="s">
        <v>1637</v>
      </c>
      <c r="D214" s="527"/>
      <c r="E214" s="527"/>
      <c r="F214" s="527"/>
      <c r="G214" s="527"/>
      <c r="H214" s="110"/>
      <c r="I214" s="110"/>
      <c r="J214" s="110"/>
      <c r="K214" s="110"/>
      <c r="L214" s="110"/>
      <c r="M214" s="110"/>
      <c r="N214" s="109"/>
      <c r="O214" s="109"/>
      <c r="P214" s="109"/>
      <c r="Q214" s="109"/>
      <c r="R214" s="110"/>
      <c r="S214" s="110"/>
      <c r="T214" s="110"/>
      <c r="U214" s="110"/>
      <c r="V214" s="110"/>
      <c r="W214" s="110"/>
      <c r="X214" s="110"/>
      <c r="Y214" s="110"/>
      <c r="Z214" s="104"/>
      <c r="AA214" s="104"/>
      <c r="AB214" s="104"/>
      <c r="AC214" s="104"/>
      <c r="AD214" s="104"/>
      <c r="AE214" s="104"/>
      <c r="AF214" s="104"/>
      <c r="AG214" s="104" t="s">
        <v>166</v>
      </c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</row>
    <row r="215" spans="1:60" outlineLevel="1">
      <c r="A215" s="325">
        <v>81</v>
      </c>
      <c r="B215" s="326" t="s">
        <v>1286</v>
      </c>
      <c r="C215" s="327" t="s">
        <v>1287</v>
      </c>
      <c r="D215" s="328" t="s">
        <v>155</v>
      </c>
      <c r="E215" s="329">
        <v>30</v>
      </c>
      <c r="F215" s="330"/>
      <c r="G215" s="331">
        <f>ROUND(E215*F215,2)</f>
        <v>0</v>
      </c>
      <c r="H215" s="330"/>
      <c r="I215" s="331">
        <f>ROUND(E215*H215,2)</f>
        <v>0</v>
      </c>
      <c r="J215" s="330"/>
      <c r="K215" s="331">
        <f>ROUND(E215*J215,2)</f>
        <v>0</v>
      </c>
      <c r="L215" s="331">
        <v>21</v>
      </c>
      <c r="M215" s="331">
        <f>G215*(1+L215/100)</f>
        <v>0</v>
      </c>
      <c r="N215" s="329">
        <v>0</v>
      </c>
      <c r="O215" s="329">
        <f>ROUND(E215*N215,2)</f>
        <v>0</v>
      </c>
      <c r="P215" s="329">
        <v>0</v>
      </c>
      <c r="Q215" s="329">
        <f>ROUND(E215*P215,2)</f>
        <v>0</v>
      </c>
      <c r="R215" s="331"/>
      <c r="S215" s="331" t="s">
        <v>182</v>
      </c>
      <c r="T215" s="332" t="s">
        <v>183</v>
      </c>
      <c r="U215" s="110">
        <v>0.44</v>
      </c>
      <c r="V215" s="110">
        <f>ROUND(E215*U215,2)</f>
        <v>13.2</v>
      </c>
      <c r="W215" s="110"/>
      <c r="X215" s="110" t="s">
        <v>132</v>
      </c>
      <c r="Y215" s="110" t="s">
        <v>133</v>
      </c>
      <c r="Z215" s="104"/>
      <c r="AA215" s="104"/>
      <c r="AB215" s="104"/>
      <c r="AC215" s="104"/>
      <c r="AD215" s="104"/>
      <c r="AE215" s="104"/>
      <c r="AF215" s="104"/>
      <c r="AG215" s="104" t="s">
        <v>134</v>
      </c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</row>
    <row r="216" spans="1:60" outlineLevel="2">
      <c r="A216" s="107"/>
      <c r="B216" s="108"/>
      <c r="C216" s="526" t="s">
        <v>1288</v>
      </c>
      <c r="D216" s="527"/>
      <c r="E216" s="527"/>
      <c r="F216" s="527"/>
      <c r="G216" s="527"/>
      <c r="H216" s="110"/>
      <c r="I216" s="110"/>
      <c r="J216" s="110"/>
      <c r="K216" s="110"/>
      <c r="L216" s="110"/>
      <c r="M216" s="110"/>
      <c r="N216" s="109"/>
      <c r="O216" s="109"/>
      <c r="P216" s="109"/>
      <c r="Q216" s="109"/>
      <c r="R216" s="110"/>
      <c r="S216" s="110"/>
      <c r="T216" s="110"/>
      <c r="U216" s="110"/>
      <c r="V216" s="110"/>
      <c r="W216" s="110"/>
      <c r="X216" s="110"/>
      <c r="Y216" s="110"/>
      <c r="Z216" s="104"/>
      <c r="AA216" s="104"/>
      <c r="AB216" s="104"/>
      <c r="AC216" s="104"/>
      <c r="AD216" s="104"/>
      <c r="AE216" s="104"/>
      <c r="AF216" s="104"/>
      <c r="AG216" s="104" t="s">
        <v>166</v>
      </c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</row>
    <row r="217" spans="1:60" outlineLevel="3">
      <c r="A217" s="107"/>
      <c r="B217" s="108"/>
      <c r="C217" s="528" t="s">
        <v>1637</v>
      </c>
      <c r="D217" s="529"/>
      <c r="E217" s="529"/>
      <c r="F217" s="529"/>
      <c r="G217" s="529"/>
      <c r="H217" s="110"/>
      <c r="I217" s="110"/>
      <c r="J217" s="110"/>
      <c r="K217" s="110"/>
      <c r="L217" s="110"/>
      <c r="M217" s="110"/>
      <c r="N217" s="109"/>
      <c r="O217" s="109"/>
      <c r="P217" s="109"/>
      <c r="Q217" s="109"/>
      <c r="R217" s="110"/>
      <c r="S217" s="110"/>
      <c r="T217" s="110"/>
      <c r="U217" s="110"/>
      <c r="V217" s="110"/>
      <c r="W217" s="110"/>
      <c r="X217" s="110"/>
      <c r="Y217" s="110"/>
      <c r="Z217" s="104"/>
      <c r="AA217" s="104"/>
      <c r="AB217" s="104"/>
      <c r="AC217" s="104"/>
      <c r="AD217" s="104"/>
      <c r="AE217" s="104"/>
      <c r="AF217" s="104"/>
      <c r="AG217" s="104" t="s">
        <v>166</v>
      </c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</row>
    <row r="218" spans="1:60" ht="22.5" outlineLevel="1">
      <c r="A218" s="325">
        <v>82</v>
      </c>
      <c r="B218" s="326" t="s">
        <v>1289</v>
      </c>
      <c r="C218" s="327" t="s">
        <v>2122</v>
      </c>
      <c r="D218" s="328" t="s">
        <v>155</v>
      </c>
      <c r="E218" s="329">
        <v>190</v>
      </c>
      <c r="F218" s="330"/>
      <c r="G218" s="331">
        <f>ROUND(E218*F218,2)</f>
        <v>0</v>
      </c>
      <c r="H218" s="330"/>
      <c r="I218" s="331">
        <f>ROUND(E218*H218,2)</f>
        <v>0</v>
      </c>
      <c r="J218" s="330"/>
      <c r="K218" s="331">
        <f>ROUND(E218*J218,2)</f>
        <v>0</v>
      </c>
      <c r="L218" s="331">
        <v>21</v>
      </c>
      <c r="M218" s="331">
        <f>G218*(1+L218/100)</f>
        <v>0</v>
      </c>
      <c r="N218" s="329">
        <v>0</v>
      </c>
      <c r="O218" s="329">
        <f>ROUND(E218*N218,2)</f>
        <v>0</v>
      </c>
      <c r="P218" s="329">
        <v>0</v>
      </c>
      <c r="Q218" s="329">
        <f>ROUND(E218*P218,2)</f>
        <v>0</v>
      </c>
      <c r="R218" s="331" t="s">
        <v>525</v>
      </c>
      <c r="S218" s="331" t="s">
        <v>130</v>
      </c>
      <c r="T218" s="332" t="s">
        <v>131</v>
      </c>
      <c r="U218" s="110">
        <v>0</v>
      </c>
      <c r="V218" s="110">
        <f>ROUND(E218*U218,2)</f>
        <v>0</v>
      </c>
      <c r="W218" s="110"/>
      <c r="X218" s="110" t="s">
        <v>526</v>
      </c>
      <c r="Y218" s="110" t="s">
        <v>133</v>
      </c>
      <c r="Z218" s="104"/>
      <c r="AA218" s="104"/>
      <c r="AB218" s="104"/>
      <c r="AC218" s="104"/>
      <c r="AD218" s="104"/>
      <c r="AE218" s="104"/>
      <c r="AF218" s="104"/>
      <c r="AG218" s="104" t="s">
        <v>527</v>
      </c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</row>
    <row r="219" spans="1:60" outlineLevel="2">
      <c r="A219" s="107"/>
      <c r="B219" s="108"/>
      <c r="C219" s="526" t="s">
        <v>1636</v>
      </c>
      <c r="D219" s="527"/>
      <c r="E219" s="527"/>
      <c r="F219" s="527"/>
      <c r="G219" s="527"/>
      <c r="H219" s="110"/>
      <c r="I219" s="110"/>
      <c r="J219" s="110"/>
      <c r="K219" s="110"/>
      <c r="L219" s="110"/>
      <c r="M219" s="110"/>
      <c r="N219" s="109"/>
      <c r="O219" s="109"/>
      <c r="P219" s="109"/>
      <c r="Q219" s="109"/>
      <c r="R219" s="110"/>
      <c r="S219" s="110"/>
      <c r="T219" s="110"/>
      <c r="U219" s="110"/>
      <c r="V219" s="110"/>
      <c r="W219" s="110"/>
      <c r="X219" s="110"/>
      <c r="Y219" s="110"/>
      <c r="Z219" s="104"/>
      <c r="AA219" s="104"/>
      <c r="AB219" s="104"/>
      <c r="AC219" s="104"/>
      <c r="AD219" s="104"/>
      <c r="AE219" s="104"/>
      <c r="AF219" s="104"/>
      <c r="AG219" s="104" t="s">
        <v>166</v>
      </c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</row>
    <row r="220" spans="1:60" outlineLevel="3">
      <c r="A220" s="107"/>
      <c r="B220" s="108"/>
      <c r="C220" s="528" t="s">
        <v>1692</v>
      </c>
      <c r="D220" s="529"/>
      <c r="E220" s="529"/>
      <c r="F220" s="529"/>
      <c r="G220" s="529"/>
      <c r="H220" s="110"/>
      <c r="I220" s="110"/>
      <c r="J220" s="110"/>
      <c r="K220" s="110"/>
      <c r="L220" s="110"/>
      <c r="M220" s="110"/>
      <c r="N220" s="109"/>
      <c r="O220" s="109"/>
      <c r="P220" s="109"/>
      <c r="Q220" s="109"/>
      <c r="R220" s="110"/>
      <c r="S220" s="110"/>
      <c r="T220" s="110"/>
      <c r="U220" s="110"/>
      <c r="V220" s="110"/>
      <c r="W220" s="110"/>
      <c r="X220" s="110"/>
      <c r="Y220" s="110"/>
      <c r="Z220" s="104"/>
      <c r="AA220" s="104"/>
      <c r="AB220" s="104"/>
      <c r="AC220" s="104"/>
      <c r="AD220" s="104"/>
      <c r="AE220" s="104"/>
      <c r="AF220" s="104"/>
      <c r="AG220" s="104" t="s">
        <v>166</v>
      </c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</row>
    <row r="221" spans="1:60" outlineLevel="1">
      <c r="A221" s="325">
        <v>83</v>
      </c>
      <c r="B221" s="326" t="s">
        <v>1290</v>
      </c>
      <c r="C221" s="327" t="s">
        <v>1291</v>
      </c>
      <c r="D221" s="328" t="s">
        <v>155</v>
      </c>
      <c r="E221" s="329">
        <v>190</v>
      </c>
      <c r="F221" s="330"/>
      <c r="G221" s="331">
        <f>ROUND(E221*F221,2)</f>
        <v>0</v>
      </c>
      <c r="H221" s="330"/>
      <c r="I221" s="331">
        <f>ROUND(E221*H221,2)</f>
        <v>0</v>
      </c>
      <c r="J221" s="330"/>
      <c r="K221" s="331">
        <f>ROUND(E221*J221,2)</f>
        <v>0</v>
      </c>
      <c r="L221" s="331">
        <v>21</v>
      </c>
      <c r="M221" s="331">
        <f>G221*(1+L221/100)</f>
        <v>0</v>
      </c>
      <c r="N221" s="329">
        <v>0</v>
      </c>
      <c r="O221" s="329">
        <f>ROUND(E221*N221,2)</f>
        <v>0</v>
      </c>
      <c r="P221" s="329">
        <v>0</v>
      </c>
      <c r="Q221" s="329">
        <f>ROUND(E221*P221,2)</f>
        <v>0</v>
      </c>
      <c r="R221" s="331"/>
      <c r="S221" s="331" t="s">
        <v>130</v>
      </c>
      <c r="T221" s="332" t="s">
        <v>131</v>
      </c>
      <c r="U221" s="110">
        <v>0</v>
      </c>
      <c r="V221" s="110">
        <f>ROUND(E221*U221,2)</f>
        <v>0</v>
      </c>
      <c r="W221" s="110"/>
      <c r="X221" s="110" t="s">
        <v>132</v>
      </c>
      <c r="Y221" s="110" t="s">
        <v>133</v>
      </c>
      <c r="Z221" s="104"/>
      <c r="AA221" s="104"/>
      <c r="AB221" s="104"/>
      <c r="AC221" s="104"/>
      <c r="AD221" s="104"/>
      <c r="AE221" s="104"/>
      <c r="AF221" s="104"/>
      <c r="AG221" s="104" t="s">
        <v>134</v>
      </c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</row>
    <row r="222" spans="1:60" outlineLevel="2">
      <c r="A222" s="107"/>
      <c r="B222" s="108"/>
      <c r="C222" s="526" t="s">
        <v>1636</v>
      </c>
      <c r="D222" s="527"/>
      <c r="E222" s="527"/>
      <c r="F222" s="527"/>
      <c r="G222" s="527"/>
      <c r="H222" s="110"/>
      <c r="I222" s="110"/>
      <c r="J222" s="110"/>
      <c r="K222" s="110"/>
      <c r="L222" s="110"/>
      <c r="M222" s="110"/>
      <c r="N222" s="109"/>
      <c r="O222" s="109"/>
      <c r="P222" s="109"/>
      <c r="Q222" s="109"/>
      <c r="R222" s="110"/>
      <c r="S222" s="110"/>
      <c r="T222" s="110"/>
      <c r="U222" s="110"/>
      <c r="V222" s="110"/>
      <c r="W222" s="110"/>
      <c r="X222" s="110"/>
      <c r="Y222" s="110"/>
      <c r="Z222" s="104"/>
      <c r="AA222" s="104"/>
      <c r="AB222" s="104"/>
      <c r="AC222" s="104"/>
      <c r="AD222" s="104"/>
      <c r="AE222" s="104"/>
      <c r="AF222" s="104"/>
      <c r="AG222" s="104" t="s">
        <v>166</v>
      </c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</row>
    <row r="223" spans="1:60" outlineLevel="3">
      <c r="A223" s="107"/>
      <c r="B223" s="108"/>
      <c r="C223" s="528" t="s">
        <v>1692</v>
      </c>
      <c r="D223" s="529"/>
      <c r="E223" s="529"/>
      <c r="F223" s="529"/>
      <c r="G223" s="529"/>
      <c r="H223" s="110"/>
      <c r="I223" s="110"/>
      <c r="J223" s="110"/>
      <c r="K223" s="110"/>
      <c r="L223" s="110"/>
      <c r="M223" s="110"/>
      <c r="N223" s="109"/>
      <c r="O223" s="109"/>
      <c r="P223" s="109"/>
      <c r="Q223" s="109"/>
      <c r="R223" s="110"/>
      <c r="S223" s="110"/>
      <c r="T223" s="110"/>
      <c r="U223" s="110"/>
      <c r="V223" s="110"/>
      <c r="W223" s="110"/>
      <c r="X223" s="110"/>
      <c r="Y223" s="110"/>
      <c r="Z223" s="104"/>
      <c r="AA223" s="104"/>
      <c r="AB223" s="104"/>
      <c r="AC223" s="104"/>
      <c r="AD223" s="104"/>
      <c r="AE223" s="104"/>
      <c r="AF223" s="104"/>
      <c r="AG223" s="104" t="s">
        <v>166</v>
      </c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</row>
    <row r="224" spans="1:60" ht="22.5" outlineLevel="1">
      <c r="A224" s="325">
        <v>84</v>
      </c>
      <c r="B224" s="326" t="s">
        <v>1292</v>
      </c>
      <c r="C224" s="327" t="s">
        <v>2123</v>
      </c>
      <c r="D224" s="328" t="s">
        <v>155</v>
      </c>
      <c r="E224" s="329">
        <v>270</v>
      </c>
      <c r="F224" s="330"/>
      <c r="G224" s="331">
        <f>ROUND(E224*F224,2)</f>
        <v>0</v>
      </c>
      <c r="H224" s="330"/>
      <c r="I224" s="331">
        <f>ROUND(E224*H224,2)</f>
        <v>0</v>
      </c>
      <c r="J224" s="330"/>
      <c r="K224" s="331">
        <f>ROUND(E224*J224,2)</f>
        <v>0</v>
      </c>
      <c r="L224" s="331">
        <v>21</v>
      </c>
      <c r="M224" s="331">
        <f>G224*(1+L224/100)</f>
        <v>0</v>
      </c>
      <c r="N224" s="329">
        <v>0</v>
      </c>
      <c r="O224" s="329">
        <f>ROUND(E224*N224,2)</f>
        <v>0</v>
      </c>
      <c r="P224" s="329">
        <v>0</v>
      </c>
      <c r="Q224" s="329">
        <f>ROUND(E224*P224,2)</f>
        <v>0</v>
      </c>
      <c r="R224" s="331" t="s">
        <v>525</v>
      </c>
      <c r="S224" s="331" t="s">
        <v>1293</v>
      </c>
      <c r="T224" s="332" t="s">
        <v>1293</v>
      </c>
      <c r="U224" s="110">
        <v>0</v>
      </c>
      <c r="V224" s="110">
        <f>ROUND(E224*U224,2)</f>
        <v>0</v>
      </c>
      <c r="W224" s="110"/>
      <c r="X224" s="110" t="s">
        <v>526</v>
      </c>
      <c r="Y224" s="110" t="s">
        <v>133</v>
      </c>
      <c r="Z224" s="104"/>
      <c r="AA224" s="104"/>
      <c r="AB224" s="104"/>
      <c r="AC224" s="104"/>
      <c r="AD224" s="104"/>
      <c r="AE224" s="104"/>
      <c r="AF224" s="104"/>
      <c r="AG224" s="104" t="s">
        <v>527</v>
      </c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</row>
    <row r="225" spans="1:60" outlineLevel="2">
      <c r="A225" s="107"/>
      <c r="B225" s="108"/>
      <c r="C225" s="526" t="s">
        <v>1654</v>
      </c>
      <c r="D225" s="527"/>
      <c r="E225" s="527"/>
      <c r="F225" s="527"/>
      <c r="G225" s="527"/>
      <c r="H225" s="110"/>
      <c r="I225" s="110"/>
      <c r="J225" s="110"/>
      <c r="K225" s="110"/>
      <c r="L225" s="110"/>
      <c r="M225" s="110"/>
      <c r="N225" s="109"/>
      <c r="O225" s="109"/>
      <c r="P225" s="109"/>
      <c r="Q225" s="109"/>
      <c r="R225" s="110"/>
      <c r="S225" s="110"/>
      <c r="T225" s="110"/>
      <c r="U225" s="110"/>
      <c r="V225" s="110"/>
      <c r="W225" s="110"/>
      <c r="X225" s="110"/>
      <c r="Y225" s="110"/>
      <c r="Z225" s="104"/>
      <c r="AA225" s="104"/>
      <c r="AB225" s="104"/>
      <c r="AC225" s="104"/>
      <c r="AD225" s="104"/>
      <c r="AE225" s="104"/>
      <c r="AF225" s="104"/>
      <c r="AG225" s="104" t="s">
        <v>166</v>
      </c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</row>
    <row r="226" spans="1:60" outlineLevel="3">
      <c r="A226" s="107"/>
      <c r="B226" s="108"/>
      <c r="C226" s="528" t="s">
        <v>1647</v>
      </c>
      <c r="D226" s="529"/>
      <c r="E226" s="529"/>
      <c r="F226" s="529"/>
      <c r="G226" s="529"/>
      <c r="H226" s="110"/>
      <c r="I226" s="110"/>
      <c r="J226" s="110"/>
      <c r="K226" s="110"/>
      <c r="L226" s="110"/>
      <c r="M226" s="110"/>
      <c r="N226" s="109"/>
      <c r="O226" s="109"/>
      <c r="P226" s="109"/>
      <c r="Q226" s="109"/>
      <c r="R226" s="110"/>
      <c r="S226" s="110"/>
      <c r="T226" s="110"/>
      <c r="U226" s="110"/>
      <c r="V226" s="110"/>
      <c r="W226" s="110"/>
      <c r="X226" s="110"/>
      <c r="Y226" s="110"/>
      <c r="Z226" s="104"/>
      <c r="AA226" s="104"/>
      <c r="AB226" s="104"/>
      <c r="AC226" s="104"/>
      <c r="AD226" s="104"/>
      <c r="AE226" s="104"/>
      <c r="AF226" s="104"/>
      <c r="AG226" s="104" t="s">
        <v>166</v>
      </c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</row>
    <row r="227" spans="1:60" outlineLevel="1">
      <c r="A227" s="325">
        <v>85</v>
      </c>
      <c r="B227" s="326" t="s">
        <v>1294</v>
      </c>
      <c r="C227" s="327" t="s">
        <v>1295</v>
      </c>
      <c r="D227" s="328" t="s">
        <v>155</v>
      </c>
      <c r="E227" s="329">
        <v>270</v>
      </c>
      <c r="F227" s="330"/>
      <c r="G227" s="331">
        <f>ROUND(E227*F227,2)</f>
        <v>0</v>
      </c>
      <c r="H227" s="330"/>
      <c r="I227" s="331">
        <f>ROUND(E227*H227,2)</f>
        <v>0</v>
      </c>
      <c r="J227" s="330"/>
      <c r="K227" s="331">
        <f>ROUND(E227*J227,2)</f>
        <v>0</v>
      </c>
      <c r="L227" s="331">
        <v>21</v>
      </c>
      <c r="M227" s="331">
        <f>G227*(1+L227/100)</f>
        <v>0</v>
      </c>
      <c r="N227" s="329">
        <v>0</v>
      </c>
      <c r="O227" s="329">
        <f>ROUND(E227*N227,2)</f>
        <v>0</v>
      </c>
      <c r="P227" s="329">
        <v>0</v>
      </c>
      <c r="Q227" s="329">
        <f>ROUND(E227*P227,2)</f>
        <v>0</v>
      </c>
      <c r="R227" s="331"/>
      <c r="S227" s="331" t="s">
        <v>130</v>
      </c>
      <c r="T227" s="332" t="s">
        <v>131</v>
      </c>
      <c r="U227" s="110">
        <v>0.1</v>
      </c>
      <c r="V227" s="110">
        <f>ROUND(E227*U227,2)</f>
        <v>27</v>
      </c>
      <c r="W227" s="110"/>
      <c r="X227" s="110" t="s">
        <v>132</v>
      </c>
      <c r="Y227" s="110" t="s">
        <v>133</v>
      </c>
      <c r="Z227" s="104"/>
      <c r="AA227" s="104"/>
      <c r="AB227" s="104"/>
      <c r="AC227" s="104"/>
      <c r="AD227" s="104"/>
      <c r="AE227" s="104"/>
      <c r="AF227" s="104"/>
      <c r="AG227" s="104" t="s">
        <v>134</v>
      </c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</row>
    <row r="228" spans="1:60" outlineLevel="2">
      <c r="A228" s="107"/>
      <c r="B228" s="108"/>
      <c r="C228" s="526" t="s">
        <v>1654</v>
      </c>
      <c r="D228" s="527"/>
      <c r="E228" s="527"/>
      <c r="F228" s="527"/>
      <c r="G228" s="527"/>
      <c r="H228" s="110"/>
      <c r="I228" s="110"/>
      <c r="J228" s="110"/>
      <c r="K228" s="110"/>
      <c r="L228" s="110"/>
      <c r="M228" s="110"/>
      <c r="N228" s="109"/>
      <c r="O228" s="109"/>
      <c r="P228" s="109"/>
      <c r="Q228" s="109"/>
      <c r="R228" s="110"/>
      <c r="S228" s="110"/>
      <c r="T228" s="110"/>
      <c r="U228" s="110"/>
      <c r="V228" s="110"/>
      <c r="W228" s="110"/>
      <c r="X228" s="110"/>
      <c r="Y228" s="110"/>
      <c r="Z228" s="104"/>
      <c r="AA228" s="104"/>
      <c r="AB228" s="104"/>
      <c r="AC228" s="104"/>
      <c r="AD228" s="104"/>
      <c r="AE228" s="104"/>
      <c r="AF228" s="104"/>
      <c r="AG228" s="104" t="s">
        <v>166</v>
      </c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</row>
    <row r="229" spans="1:60" outlineLevel="3">
      <c r="A229" s="107"/>
      <c r="B229" s="108"/>
      <c r="C229" s="528" t="s">
        <v>1693</v>
      </c>
      <c r="D229" s="529"/>
      <c r="E229" s="529"/>
      <c r="F229" s="529"/>
      <c r="G229" s="529"/>
      <c r="H229" s="110"/>
      <c r="I229" s="110"/>
      <c r="J229" s="110"/>
      <c r="K229" s="110"/>
      <c r="L229" s="110"/>
      <c r="M229" s="110"/>
      <c r="N229" s="109"/>
      <c r="O229" s="109"/>
      <c r="P229" s="109"/>
      <c r="Q229" s="109"/>
      <c r="R229" s="110"/>
      <c r="S229" s="110"/>
      <c r="T229" s="110"/>
      <c r="U229" s="110"/>
      <c r="V229" s="110"/>
      <c r="W229" s="110"/>
      <c r="X229" s="110"/>
      <c r="Y229" s="110"/>
      <c r="Z229" s="104"/>
      <c r="AA229" s="104"/>
      <c r="AB229" s="104"/>
      <c r="AC229" s="104"/>
      <c r="AD229" s="104"/>
      <c r="AE229" s="104"/>
      <c r="AF229" s="104"/>
      <c r="AG229" s="104" t="s">
        <v>166</v>
      </c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</row>
    <row r="230" spans="1:60" outlineLevel="1">
      <c r="A230" s="325">
        <v>86</v>
      </c>
      <c r="B230" s="326" t="s">
        <v>1296</v>
      </c>
      <c r="C230" s="327" t="s">
        <v>1297</v>
      </c>
      <c r="D230" s="328" t="s">
        <v>155</v>
      </c>
      <c r="E230" s="329">
        <v>450</v>
      </c>
      <c r="F230" s="330"/>
      <c r="G230" s="331">
        <f>ROUND(E230*F230,2)</f>
        <v>0</v>
      </c>
      <c r="H230" s="330"/>
      <c r="I230" s="331">
        <f>ROUND(E230*H230,2)</f>
        <v>0</v>
      </c>
      <c r="J230" s="330"/>
      <c r="K230" s="331">
        <f>ROUND(E230*J230,2)</f>
        <v>0</v>
      </c>
      <c r="L230" s="331">
        <v>21</v>
      </c>
      <c r="M230" s="331">
        <f>G230*(1+L230/100)</f>
        <v>0</v>
      </c>
      <c r="N230" s="329">
        <v>0</v>
      </c>
      <c r="O230" s="329">
        <f>ROUND(E230*N230,2)</f>
        <v>0</v>
      </c>
      <c r="P230" s="329">
        <v>0</v>
      </c>
      <c r="Q230" s="329">
        <f>ROUND(E230*P230,2)</f>
        <v>0</v>
      </c>
      <c r="R230" s="331"/>
      <c r="S230" s="331" t="s">
        <v>130</v>
      </c>
      <c r="T230" s="332" t="s">
        <v>131</v>
      </c>
      <c r="U230" s="110">
        <v>0.1</v>
      </c>
      <c r="V230" s="110">
        <f>ROUND(E230*U230,2)</f>
        <v>45</v>
      </c>
      <c r="W230" s="110"/>
      <c r="X230" s="110" t="s">
        <v>132</v>
      </c>
      <c r="Y230" s="110" t="s">
        <v>133</v>
      </c>
      <c r="Z230" s="104"/>
      <c r="AA230" s="104"/>
      <c r="AB230" s="104"/>
      <c r="AC230" s="104"/>
      <c r="AD230" s="104"/>
      <c r="AE230" s="104"/>
      <c r="AF230" s="104"/>
      <c r="AG230" s="104" t="s">
        <v>134</v>
      </c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</row>
    <row r="231" spans="1:60" outlineLevel="2">
      <c r="A231" s="107"/>
      <c r="B231" s="108"/>
      <c r="C231" s="526" t="s">
        <v>1694</v>
      </c>
      <c r="D231" s="527"/>
      <c r="E231" s="527"/>
      <c r="F231" s="527"/>
      <c r="G231" s="527"/>
      <c r="H231" s="110"/>
      <c r="I231" s="110"/>
      <c r="J231" s="110"/>
      <c r="K231" s="110"/>
      <c r="L231" s="110"/>
      <c r="M231" s="110"/>
      <c r="N231" s="109"/>
      <c r="O231" s="109"/>
      <c r="P231" s="109"/>
      <c r="Q231" s="109"/>
      <c r="R231" s="110"/>
      <c r="S231" s="110"/>
      <c r="T231" s="110"/>
      <c r="U231" s="110"/>
      <c r="V231" s="110"/>
      <c r="W231" s="110"/>
      <c r="X231" s="110"/>
      <c r="Y231" s="110"/>
      <c r="Z231" s="104"/>
      <c r="AA231" s="104"/>
      <c r="AB231" s="104"/>
      <c r="AC231" s="104"/>
      <c r="AD231" s="104"/>
      <c r="AE231" s="104"/>
      <c r="AF231" s="104"/>
      <c r="AG231" s="104" t="s">
        <v>166</v>
      </c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</row>
    <row r="232" spans="1:60" outlineLevel="3">
      <c r="A232" s="107"/>
      <c r="B232" s="108"/>
      <c r="C232" s="528" t="s">
        <v>1695</v>
      </c>
      <c r="D232" s="529"/>
      <c r="E232" s="529"/>
      <c r="F232" s="529"/>
      <c r="G232" s="529"/>
      <c r="H232" s="110"/>
      <c r="I232" s="110"/>
      <c r="J232" s="110"/>
      <c r="K232" s="110"/>
      <c r="L232" s="110"/>
      <c r="M232" s="110"/>
      <c r="N232" s="109"/>
      <c r="O232" s="109"/>
      <c r="P232" s="109"/>
      <c r="Q232" s="109"/>
      <c r="R232" s="110"/>
      <c r="S232" s="110"/>
      <c r="T232" s="110"/>
      <c r="U232" s="110"/>
      <c r="V232" s="110"/>
      <c r="W232" s="110"/>
      <c r="X232" s="110"/>
      <c r="Y232" s="110"/>
      <c r="Z232" s="104"/>
      <c r="AA232" s="104"/>
      <c r="AB232" s="104"/>
      <c r="AC232" s="104"/>
      <c r="AD232" s="104"/>
      <c r="AE232" s="104"/>
      <c r="AF232" s="104"/>
      <c r="AG232" s="104" t="s">
        <v>166</v>
      </c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</row>
    <row r="233" spans="1:60" ht="22.5" outlineLevel="1">
      <c r="A233" s="325">
        <v>87</v>
      </c>
      <c r="B233" s="326" t="s">
        <v>1298</v>
      </c>
      <c r="C233" s="327" t="s">
        <v>2124</v>
      </c>
      <c r="D233" s="328" t="s">
        <v>155</v>
      </c>
      <c r="E233" s="329">
        <v>450</v>
      </c>
      <c r="F233" s="330"/>
      <c r="G233" s="331">
        <f>ROUND(E233*F233,2)</f>
        <v>0</v>
      </c>
      <c r="H233" s="330"/>
      <c r="I233" s="331">
        <f>ROUND(E233*H233,2)</f>
        <v>0</v>
      </c>
      <c r="J233" s="330"/>
      <c r="K233" s="331">
        <f>ROUND(E233*J233,2)</f>
        <v>0</v>
      </c>
      <c r="L233" s="331">
        <v>21</v>
      </c>
      <c r="M233" s="331">
        <f>G233*(1+L233/100)</f>
        <v>0</v>
      </c>
      <c r="N233" s="329">
        <v>2.1000000000000001E-4</v>
      </c>
      <c r="O233" s="329">
        <f>ROUND(E233*N233,2)</f>
        <v>0.09</v>
      </c>
      <c r="P233" s="329">
        <v>0</v>
      </c>
      <c r="Q233" s="329">
        <f>ROUND(E233*P233,2)</f>
        <v>0</v>
      </c>
      <c r="R233" s="331" t="s">
        <v>525</v>
      </c>
      <c r="S233" s="331" t="s">
        <v>130</v>
      </c>
      <c r="T233" s="332" t="s">
        <v>131</v>
      </c>
      <c r="U233" s="110">
        <v>0</v>
      </c>
      <c r="V233" s="110">
        <f>ROUND(E233*U233,2)</f>
        <v>0</v>
      </c>
      <c r="W233" s="110"/>
      <c r="X233" s="110" t="s">
        <v>526</v>
      </c>
      <c r="Y233" s="110" t="s">
        <v>133</v>
      </c>
      <c r="Z233" s="104"/>
      <c r="AA233" s="104"/>
      <c r="AB233" s="104"/>
      <c r="AC233" s="104"/>
      <c r="AD233" s="104"/>
      <c r="AE233" s="104"/>
      <c r="AF233" s="104"/>
      <c r="AG233" s="104" t="s">
        <v>527</v>
      </c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</row>
    <row r="234" spans="1:60" outlineLevel="2">
      <c r="A234" s="107"/>
      <c r="B234" s="108"/>
      <c r="C234" s="526" t="s">
        <v>1694</v>
      </c>
      <c r="D234" s="527"/>
      <c r="E234" s="527"/>
      <c r="F234" s="527"/>
      <c r="G234" s="527"/>
      <c r="H234" s="110"/>
      <c r="I234" s="110"/>
      <c r="J234" s="110"/>
      <c r="K234" s="110"/>
      <c r="L234" s="110"/>
      <c r="M234" s="110"/>
      <c r="N234" s="109"/>
      <c r="O234" s="109"/>
      <c r="P234" s="109"/>
      <c r="Q234" s="109"/>
      <c r="R234" s="110"/>
      <c r="S234" s="110"/>
      <c r="T234" s="110"/>
      <c r="U234" s="110"/>
      <c r="V234" s="110"/>
      <c r="W234" s="110"/>
      <c r="X234" s="110"/>
      <c r="Y234" s="110"/>
      <c r="Z234" s="104"/>
      <c r="AA234" s="104"/>
      <c r="AB234" s="104"/>
      <c r="AC234" s="104"/>
      <c r="AD234" s="104"/>
      <c r="AE234" s="104"/>
      <c r="AF234" s="104"/>
      <c r="AG234" s="104" t="s">
        <v>166</v>
      </c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</row>
    <row r="235" spans="1:60" outlineLevel="3">
      <c r="A235" s="107"/>
      <c r="B235" s="108"/>
      <c r="C235" s="528" t="s">
        <v>1647</v>
      </c>
      <c r="D235" s="529"/>
      <c r="E235" s="529"/>
      <c r="F235" s="529"/>
      <c r="G235" s="529"/>
      <c r="H235" s="110"/>
      <c r="I235" s="110"/>
      <c r="J235" s="110"/>
      <c r="K235" s="110"/>
      <c r="L235" s="110"/>
      <c r="M235" s="110"/>
      <c r="N235" s="109"/>
      <c r="O235" s="109"/>
      <c r="P235" s="109"/>
      <c r="Q235" s="109"/>
      <c r="R235" s="110"/>
      <c r="S235" s="110"/>
      <c r="T235" s="110"/>
      <c r="U235" s="110"/>
      <c r="V235" s="110"/>
      <c r="W235" s="110"/>
      <c r="X235" s="110"/>
      <c r="Y235" s="110"/>
      <c r="Z235" s="104"/>
      <c r="AA235" s="104"/>
      <c r="AB235" s="104"/>
      <c r="AC235" s="104"/>
      <c r="AD235" s="104"/>
      <c r="AE235" s="104"/>
      <c r="AF235" s="104"/>
      <c r="AG235" s="104" t="s">
        <v>166</v>
      </c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</row>
    <row r="236" spans="1:60" ht="22.5" outlineLevel="1">
      <c r="A236" s="325">
        <v>88</v>
      </c>
      <c r="B236" s="326" t="s">
        <v>1299</v>
      </c>
      <c r="C236" s="327" t="s">
        <v>2125</v>
      </c>
      <c r="D236" s="328" t="s">
        <v>155</v>
      </c>
      <c r="E236" s="329">
        <v>90</v>
      </c>
      <c r="F236" s="330"/>
      <c r="G236" s="331">
        <f>ROUND(E236*F236,2)</f>
        <v>0</v>
      </c>
      <c r="H236" s="330"/>
      <c r="I236" s="331">
        <f>ROUND(E236*H236,2)</f>
        <v>0</v>
      </c>
      <c r="J236" s="330"/>
      <c r="K236" s="331">
        <f>ROUND(E236*J236,2)</f>
        <v>0</v>
      </c>
      <c r="L236" s="331">
        <v>21</v>
      </c>
      <c r="M236" s="331">
        <f>G236*(1+L236/100)</f>
        <v>0</v>
      </c>
      <c r="N236" s="329">
        <v>1.66E-3</v>
      </c>
      <c r="O236" s="329">
        <f>ROUND(E236*N236,2)</f>
        <v>0.15</v>
      </c>
      <c r="P236" s="329">
        <v>0</v>
      </c>
      <c r="Q236" s="329">
        <f>ROUND(E236*P236,2)</f>
        <v>0</v>
      </c>
      <c r="R236" s="331"/>
      <c r="S236" s="331" t="s">
        <v>182</v>
      </c>
      <c r="T236" s="332" t="s">
        <v>183</v>
      </c>
      <c r="U236" s="110">
        <v>0</v>
      </c>
      <c r="V236" s="110">
        <f>ROUND(E236*U236,2)</f>
        <v>0</v>
      </c>
      <c r="W236" s="110"/>
      <c r="X236" s="110" t="s">
        <v>526</v>
      </c>
      <c r="Y236" s="110" t="s">
        <v>133</v>
      </c>
      <c r="Z236" s="104"/>
      <c r="AA236" s="104"/>
      <c r="AB236" s="104"/>
      <c r="AC236" s="104"/>
      <c r="AD236" s="104"/>
      <c r="AE236" s="104"/>
      <c r="AF236" s="104"/>
      <c r="AG236" s="104" t="s">
        <v>527</v>
      </c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</row>
    <row r="237" spans="1:60" outlineLevel="2">
      <c r="A237" s="107"/>
      <c r="B237" s="108"/>
      <c r="C237" s="526" t="s">
        <v>1696</v>
      </c>
      <c r="D237" s="527"/>
      <c r="E237" s="527"/>
      <c r="F237" s="527"/>
      <c r="G237" s="527"/>
      <c r="H237" s="110"/>
      <c r="I237" s="110"/>
      <c r="J237" s="110"/>
      <c r="K237" s="110"/>
      <c r="L237" s="110"/>
      <c r="M237" s="110"/>
      <c r="N237" s="109"/>
      <c r="O237" s="109"/>
      <c r="P237" s="109"/>
      <c r="Q237" s="109"/>
      <c r="R237" s="110"/>
      <c r="S237" s="110"/>
      <c r="T237" s="110"/>
      <c r="U237" s="110"/>
      <c r="V237" s="110"/>
      <c r="W237" s="110"/>
      <c r="X237" s="110"/>
      <c r="Y237" s="110"/>
      <c r="Z237" s="104"/>
      <c r="AA237" s="104"/>
      <c r="AB237" s="104"/>
      <c r="AC237" s="104"/>
      <c r="AD237" s="104"/>
      <c r="AE237" s="104"/>
      <c r="AF237" s="104"/>
      <c r="AG237" s="104" t="s">
        <v>166</v>
      </c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</row>
    <row r="238" spans="1:60" outlineLevel="1">
      <c r="A238" s="325">
        <v>89</v>
      </c>
      <c r="B238" s="326" t="s">
        <v>1300</v>
      </c>
      <c r="C238" s="327" t="s">
        <v>2126</v>
      </c>
      <c r="D238" s="328" t="s">
        <v>155</v>
      </c>
      <c r="E238" s="329">
        <v>90</v>
      </c>
      <c r="F238" s="330"/>
      <c r="G238" s="331">
        <f>ROUND(E238*F238,2)</f>
        <v>0</v>
      </c>
      <c r="H238" s="330"/>
      <c r="I238" s="331">
        <f>ROUND(E238*H238,2)</f>
        <v>0</v>
      </c>
      <c r="J238" s="330"/>
      <c r="K238" s="331">
        <f>ROUND(E238*J238,2)</f>
        <v>0</v>
      </c>
      <c r="L238" s="331">
        <v>21</v>
      </c>
      <c r="M238" s="331">
        <f>G238*(1+L238/100)</f>
        <v>0</v>
      </c>
      <c r="N238" s="329">
        <v>0</v>
      </c>
      <c r="O238" s="329">
        <f>ROUND(E238*N238,2)</f>
        <v>0</v>
      </c>
      <c r="P238" s="329">
        <v>0</v>
      </c>
      <c r="Q238" s="329">
        <f>ROUND(E238*P238,2)</f>
        <v>0</v>
      </c>
      <c r="R238" s="331"/>
      <c r="S238" s="331" t="s">
        <v>182</v>
      </c>
      <c r="T238" s="332" t="s">
        <v>183</v>
      </c>
      <c r="U238" s="110">
        <v>0.64</v>
      </c>
      <c r="V238" s="110">
        <f>ROUND(E238*U238,2)</f>
        <v>57.6</v>
      </c>
      <c r="W238" s="110"/>
      <c r="X238" s="110" t="s">
        <v>132</v>
      </c>
      <c r="Y238" s="110" t="s">
        <v>133</v>
      </c>
      <c r="Z238" s="104"/>
      <c r="AA238" s="104"/>
      <c r="AB238" s="104"/>
      <c r="AC238" s="104"/>
      <c r="AD238" s="104"/>
      <c r="AE238" s="104"/>
      <c r="AF238" s="104"/>
      <c r="AG238" s="104" t="s">
        <v>134</v>
      </c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</row>
    <row r="239" spans="1:60" outlineLevel="2">
      <c r="A239" s="107"/>
      <c r="B239" s="108"/>
      <c r="C239" s="526" t="s">
        <v>1288</v>
      </c>
      <c r="D239" s="527"/>
      <c r="E239" s="527"/>
      <c r="F239" s="527"/>
      <c r="G239" s="527"/>
      <c r="H239" s="110"/>
      <c r="I239" s="110"/>
      <c r="J239" s="110"/>
      <c r="K239" s="110"/>
      <c r="L239" s="110"/>
      <c r="M239" s="110"/>
      <c r="N239" s="109"/>
      <c r="O239" s="109"/>
      <c r="P239" s="109"/>
      <c r="Q239" s="109"/>
      <c r="R239" s="110"/>
      <c r="S239" s="110"/>
      <c r="T239" s="110"/>
      <c r="U239" s="110"/>
      <c r="V239" s="110"/>
      <c r="W239" s="110"/>
      <c r="X239" s="110"/>
      <c r="Y239" s="110"/>
      <c r="Z239" s="104"/>
      <c r="AA239" s="104"/>
      <c r="AB239" s="104"/>
      <c r="AC239" s="104"/>
      <c r="AD239" s="104"/>
      <c r="AE239" s="104"/>
      <c r="AF239" s="104"/>
      <c r="AG239" s="104" t="s">
        <v>166</v>
      </c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</row>
    <row r="240" spans="1:60" outlineLevel="3">
      <c r="A240" s="107"/>
      <c r="B240" s="108"/>
      <c r="C240" s="528" t="s">
        <v>1696</v>
      </c>
      <c r="D240" s="529"/>
      <c r="E240" s="529"/>
      <c r="F240" s="529"/>
      <c r="G240" s="529"/>
      <c r="H240" s="110"/>
      <c r="I240" s="110"/>
      <c r="J240" s="110"/>
      <c r="K240" s="110"/>
      <c r="L240" s="110"/>
      <c r="M240" s="110"/>
      <c r="N240" s="109"/>
      <c r="O240" s="109"/>
      <c r="P240" s="109"/>
      <c r="Q240" s="109"/>
      <c r="R240" s="110"/>
      <c r="S240" s="110"/>
      <c r="T240" s="110"/>
      <c r="U240" s="110"/>
      <c r="V240" s="110"/>
      <c r="W240" s="110"/>
      <c r="X240" s="110"/>
      <c r="Y240" s="110"/>
      <c r="Z240" s="104"/>
      <c r="AA240" s="104"/>
      <c r="AB240" s="104"/>
      <c r="AC240" s="104"/>
      <c r="AD240" s="104"/>
      <c r="AE240" s="104"/>
      <c r="AF240" s="104"/>
      <c r="AG240" s="104" t="s">
        <v>166</v>
      </c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</row>
    <row r="241" spans="1:60" ht="22.5" outlineLevel="1">
      <c r="A241" s="325">
        <v>90</v>
      </c>
      <c r="B241" s="326" t="s">
        <v>1301</v>
      </c>
      <c r="C241" s="327" t="s">
        <v>2127</v>
      </c>
      <c r="D241" s="328" t="s">
        <v>155</v>
      </c>
      <c r="E241" s="329">
        <v>180</v>
      </c>
      <c r="F241" s="330"/>
      <c r="G241" s="331">
        <f>ROUND(E241*F241,2)</f>
        <v>0</v>
      </c>
      <c r="H241" s="330"/>
      <c r="I241" s="331">
        <f>ROUND(E241*H241,2)</f>
        <v>0</v>
      </c>
      <c r="J241" s="330"/>
      <c r="K241" s="331">
        <f>ROUND(E241*J241,2)</f>
        <v>0</v>
      </c>
      <c r="L241" s="331">
        <v>21</v>
      </c>
      <c r="M241" s="331">
        <f>G241*(1+L241/100)</f>
        <v>0</v>
      </c>
      <c r="N241" s="329">
        <v>1.66E-3</v>
      </c>
      <c r="O241" s="329">
        <f>ROUND(E241*N241,2)</f>
        <v>0.3</v>
      </c>
      <c r="P241" s="329">
        <v>0</v>
      </c>
      <c r="Q241" s="329">
        <f>ROUND(E241*P241,2)</f>
        <v>0</v>
      </c>
      <c r="R241" s="331"/>
      <c r="S241" s="331" t="s">
        <v>182</v>
      </c>
      <c r="T241" s="332" t="s">
        <v>183</v>
      </c>
      <c r="U241" s="110">
        <v>0</v>
      </c>
      <c r="V241" s="110">
        <f>ROUND(E241*U241,2)</f>
        <v>0</v>
      </c>
      <c r="W241" s="110"/>
      <c r="X241" s="110" t="s">
        <v>526</v>
      </c>
      <c r="Y241" s="110" t="s">
        <v>133</v>
      </c>
      <c r="Z241" s="104"/>
      <c r="AA241" s="104"/>
      <c r="AB241" s="104"/>
      <c r="AC241" s="104"/>
      <c r="AD241" s="104"/>
      <c r="AE241" s="104"/>
      <c r="AF241" s="104"/>
      <c r="AG241" s="104" t="s">
        <v>527</v>
      </c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</row>
    <row r="242" spans="1:60" outlineLevel="2">
      <c r="A242" s="107"/>
      <c r="B242" s="108"/>
      <c r="C242" s="526" t="s">
        <v>1627</v>
      </c>
      <c r="D242" s="527"/>
      <c r="E242" s="527"/>
      <c r="F242" s="527"/>
      <c r="G242" s="527"/>
      <c r="H242" s="110"/>
      <c r="I242" s="110"/>
      <c r="J242" s="110"/>
      <c r="K242" s="110"/>
      <c r="L242" s="110"/>
      <c r="M242" s="110"/>
      <c r="N242" s="109"/>
      <c r="O242" s="109"/>
      <c r="P242" s="109"/>
      <c r="Q242" s="109"/>
      <c r="R242" s="110"/>
      <c r="S242" s="110"/>
      <c r="T242" s="110"/>
      <c r="U242" s="110"/>
      <c r="V242" s="110"/>
      <c r="W242" s="110"/>
      <c r="X242" s="110"/>
      <c r="Y242" s="110"/>
      <c r="Z242" s="104"/>
      <c r="AA242" s="104"/>
      <c r="AB242" s="104"/>
      <c r="AC242" s="104"/>
      <c r="AD242" s="104"/>
      <c r="AE242" s="104"/>
      <c r="AF242" s="104"/>
      <c r="AG242" s="104" t="s">
        <v>166</v>
      </c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</row>
    <row r="243" spans="1:60" outlineLevel="3">
      <c r="A243" s="107"/>
      <c r="B243" s="108"/>
      <c r="C243" s="528" t="s">
        <v>1697</v>
      </c>
      <c r="D243" s="529"/>
      <c r="E243" s="529"/>
      <c r="F243" s="529"/>
      <c r="G243" s="529"/>
      <c r="H243" s="110"/>
      <c r="I243" s="110"/>
      <c r="J243" s="110"/>
      <c r="K243" s="110"/>
      <c r="L243" s="110"/>
      <c r="M243" s="110"/>
      <c r="N243" s="109"/>
      <c r="O243" s="109"/>
      <c r="P243" s="109"/>
      <c r="Q243" s="109"/>
      <c r="R243" s="110"/>
      <c r="S243" s="110"/>
      <c r="T243" s="110"/>
      <c r="U243" s="110"/>
      <c r="V243" s="110"/>
      <c r="W243" s="110"/>
      <c r="X243" s="110"/>
      <c r="Y243" s="110"/>
      <c r="Z243" s="104"/>
      <c r="AA243" s="104"/>
      <c r="AB243" s="104"/>
      <c r="AC243" s="104"/>
      <c r="AD243" s="104"/>
      <c r="AE243" s="104"/>
      <c r="AF243" s="104"/>
      <c r="AG243" s="104" t="s">
        <v>166</v>
      </c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</row>
    <row r="244" spans="1:60" outlineLevel="1">
      <c r="A244" s="325">
        <v>91</v>
      </c>
      <c r="B244" s="326" t="s">
        <v>1302</v>
      </c>
      <c r="C244" s="327" t="s">
        <v>2128</v>
      </c>
      <c r="D244" s="328" t="s">
        <v>155</v>
      </c>
      <c r="E244" s="329">
        <v>180</v>
      </c>
      <c r="F244" s="330"/>
      <c r="G244" s="331">
        <f>ROUND(E244*F244,2)</f>
        <v>0</v>
      </c>
      <c r="H244" s="330"/>
      <c r="I244" s="331">
        <f>ROUND(E244*H244,2)</f>
        <v>0</v>
      </c>
      <c r="J244" s="330"/>
      <c r="K244" s="331">
        <f>ROUND(E244*J244,2)</f>
        <v>0</v>
      </c>
      <c r="L244" s="331">
        <v>21</v>
      </c>
      <c r="M244" s="331">
        <f>G244*(1+L244/100)</f>
        <v>0</v>
      </c>
      <c r="N244" s="329">
        <v>0</v>
      </c>
      <c r="O244" s="329">
        <f>ROUND(E244*N244,2)</f>
        <v>0</v>
      </c>
      <c r="P244" s="329">
        <v>0</v>
      </c>
      <c r="Q244" s="329">
        <f>ROUND(E244*P244,2)</f>
        <v>0</v>
      </c>
      <c r="R244" s="331"/>
      <c r="S244" s="331" t="s">
        <v>182</v>
      </c>
      <c r="T244" s="332" t="s">
        <v>183</v>
      </c>
      <c r="U244" s="110">
        <v>0.64</v>
      </c>
      <c r="V244" s="110">
        <f>ROUND(E244*U244,2)</f>
        <v>115.2</v>
      </c>
      <c r="W244" s="110"/>
      <c r="X244" s="110" t="s">
        <v>132</v>
      </c>
      <c r="Y244" s="110" t="s">
        <v>133</v>
      </c>
      <c r="Z244" s="104"/>
      <c r="AA244" s="104"/>
      <c r="AB244" s="104"/>
      <c r="AC244" s="104"/>
      <c r="AD244" s="104"/>
      <c r="AE244" s="104"/>
      <c r="AF244" s="104"/>
      <c r="AG244" s="104" t="s">
        <v>134</v>
      </c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</row>
    <row r="245" spans="1:60" outlineLevel="2">
      <c r="A245" s="107"/>
      <c r="B245" s="108"/>
      <c r="C245" s="526" t="s">
        <v>1288</v>
      </c>
      <c r="D245" s="527"/>
      <c r="E245" s="527"/>
      <c r="F245" s="527"/>
      <c r="G245" s="527"/>
      <c r="H245" s="110"/>
      <c r="I245" s="110"/>
      <c r="J245" s="110"/>
      <c r="K245" s="110"/>
      <c r="L245" s="110"/>
      <c r="M245" s="110"/>
      <c r="N245" s="109"/>
      <c r="O245" s="109"/>
      <c r="P245" s="109"/>
      <c r="Q245" s="109"/>
      <c r="R245" s="110"/>
      <c r="S245" s="110"/>
      <c r="T245" s="110"/>
      <c r="U245" s="110"/>
      <c r="V245" s="110"/>
      <c r="W245" s="110"/>
      <c r="X245" s="110"/>
      <c r="Y245" s="110"/>
      <c r="Z245" s="104"/>
      <c r="AA245" s="104"/>
      <c r="AB245" s="104"/>
      <c r="AC245" s="104"/>
      <c r="AD245" s="104"/>
      <c r="AE245" s="104"/>
      <c r="AF245" s="104"/>
      <c r="AG245" s="104" t="s">
        <v>166</v>
      </c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</row>
    <row r="246" spans="1:60" outlineLevel="3">
      <c r="A246" s="107"/>
      <c r="B246" s="108"/>
      <c r="C246" s="528" t="s">
        <v>1627</v>
      </c>
      <c r="D246" s="529"/>
      <c r="E246" s="529"/>
      <c r="F246" s="529"/>
      <c r="G246" s="529"/>
      <c r="H246" s="110"/>
      <c r="I246" s="110"/>
      <c r="J246" s="110"/>
      <c r="K246" s="110"/>
      <c r="L246" s="110"/>
      <c r="M246" s="110"/>
      <c r="N246" s="109"/>
      <c r="O246" s="109"/>
      <c r="P246" s="109"/>
      <c r="Q246" s="109"/>
      <c r="R246" s="110"/>
      <c r="S246" s="110"/>
      <c r="T246" s="110"/>
      <c r="U246" s="110"/>
      <c r="V246" s="110"/>
      <c r="W246" s="110"/>
      <c r="X246" s="110"/>
      <c r="Y246" s="110"/>
      <c r="Z246" s="104"/>
      <c r="AA246" s="104"/>
      <c r="AB246" s="104"/>
      <c r="AC246" s="104"/>
      <c r="AD246" s="104"/>
      <c r="AE246" s="104"/>
      <c r="AF246" s="104"/>
      <c r="AG246" s="104" t="s">
        <v>166</v>
      </c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</row>
    <row r="247" spans="1:60" outlineLevel="3">
      <c r="A247" s="107"/>
      <c r="B247" s="108"/>
      <c r="C247" s="528" t="s">
        <v>1697</v>
      </c>
      <c r="D247" s="529"/>
      <c r="E247" s="529"/>
      <c r="F247" s="529"/>
      <c r="G247" s="529"/>
      <c r="H247" s="110"/>
      <c r="I247" s="110"/>
      <c r="J247" s="110"/>
      <c r="K247" s="110"/>
      <c r="L247" s="110"/>
      <c r="M247" s="110"/>
      <c r="N247" s="109"/>
      <c r="O247" s="109"/>
      <c r="P247" s="109"/>
      <c r="Q247" s="109"/>
      <c r="R247" s="110"/>
      <c r="S247" s="110"/>
      <c r="T247" s="110"/>
      <c r="U247" s="110"/>
      <c r="V247" s="110"/>
      <c r="W247" s="110"/>
      <c r="X247" s="110"/>
      <c r="Y247" s="110"/>
      <c r="Z247" s="104"/>
      <c r="AA247" s="104"/>
      <c r="AB247" s="104"/>
      <c r="AC247" s="104"/>
      <c r="AD247" s="104"/>
      <c r="AE247" s="104"/>
      <c r="AF247" s="104"/>
      <c r="AG247" s="104" t="s">
        <v>166</v>
      </c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</row>
    <row r="248" spans="1:60" ht="22.5" outlineLevel="1">
      <c r="A248" s="325">
        <v>92</v>
      </c>
      <c r="B248" s="326" t="s">
        <v>1303</v>
      </c>
      <c r="C248" s="327" t="s">
        <v>2129</v>
      </c>
      <c r="D248" s="328" t="s">
        <v>155</v>
      </c>
      <c r="E248" s="329">
        <v>170</v>
      </c>
      <c r="F248" s="330"/>
      <c r="G248" s="331">
        <f>ROUND(E248*F248,2)</f>
        <v>0</v>
      </c>
      <c r="H248" s="330"/>
      <c r="I248" s="331">
        <f>ROUND(E248*H248,2)</f>
        <v>0</v>
      </c>
      <c r="J248" s="330"/>
      <c r="K248" s="331">
        <f>ROUND(E248*J248,2)</f>
        <v>0</v>
      </c>
      <c r="L248" s="331">
        <v>21</v>
      </c>
      <c r="M248" s="331">
        <f>G248*(1+L248/100)</f>
        <v>0</v>
      </c>
      <c r="N248" s="329">
        <v>1.66E-3</v>
      </c>
      <c r="O248" s="329">
        <f>ROUND(E248*N248,2)</f>
        <v>0.28000000000000003</v>
      </c>
      <c r="P248" s="329">
        <v>0</v>
      </c>
      <c r="Q248" s="329">
        <f>ROUND(E248*P248,2)</f>
        <v>0</v>
      </c>
      <c r="R248" s="331"/>
      <c r="S248" s="331" t="s">
        <v>182</v>
      </c>
      <c r="T248" s="332" t="s">
        <v>183</v>
      </c>
      <c r="U248" s="110">
        <v>0</v>
      </c>
      <c r="V248" s="110">
        <f>ROUND(E248*U248,2)</f>
        <v>0</v>
      </c>
      <c r="W248" s="110"/>
      <c r="X248" s="110" t="s">
        <v>526</v>
      </c>
      <c r="Y248" s="110" t="s">
        <v>133</v>
      </c>
      <c r="Z248" s="104"/>
      <c r="AA248" s="104"/>
      <c r="AB248" s="104"/>
      <c r="AC248" s="104"/>
      <c r="AD248" s="104"/>
      <c r="AE248" s="104"/>
      <c r="AF248" s="104"/>
      <c r="AG248" s="104" t="s">
        <v>527</v>
      </c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</row>
    <row r="249" spans="1:60" outlineLevel="2">
      <c r="A249" s="107"/>
      <c r="B249" s="108"/>
      <c r="C249" s="526" t="s">
        <v>1698</v>
      </c>
      <c r="D249" s="527"/>
      <c r="E249" s="527"/>
      <c r="F249" s="527"/>
      <c r="G249" s="527"/>
      <c r="H249" s="110"/>
      <c r="I249" s="110"/>
      <c r="J249" s="110"/>
      <c r="K249" s="110"/>
      <c r="L249" s="110"/>
      <c r="M249" s="110"/>
      <c r="N249" s="109"/>
      <c r="O249" s="109"/>
      <c r="P249" s="109"/>
      <c r="Q249" s="109"/>
      <c r="R249" s="110"/>
      <c r="S249" s="110"/>
      <c r="T249" s="110"/>
      <c r="U249" s="110"/>
      <c r="V249" s="110"/>
      <c r="W249" s="110"/>
      <c r="X249" s="110"/>
      <c r="Y249" s="110"/>
      <c r="Z249" s="104"/>
      <c r="AA249" s="104"/>
      <c r="AB249" s="104"/>
      <c r="AC249" s="104"/>
      <c r="AD249" s="104"/>
      <c r="AE249" s="104"/>
      <c r="AF249" s="104"/>
      <c r="AG249" s="104" t="s">
        <v>166</v>
      </c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</row>
    <row r="250" spans="1:60" outlineLevel="3">
      <c r="A250" s="107"/>
      <c r="B250" s="108"/>
      <c r="C250" s="528" t="s">
        <v>1634</v>
      </c>
      <c r="D250" s="529"/>
      <c r="E250" s="529"/>
      <c r="F250" s="529"/>
      <c r="G250" s="529"/>
      <c r="H250" s="110"/>
      <c r="I250" s="110"/>
      <c r="J250" s="110"/>
      <c r="K250" s="110"/>
      <c r="L250" s="110"/>
      <c r="M250" s="110"/>
      <c r="N250" s="109"/>
      <c r="O250" s="109"/>
      <c r="P250" s="109"/>
      <c r="Q250" s="109"/>
      <c r="R250" s="110"/>
      <c r="S250" s="110"/>
      <c r="T250" s="110"/>
      <c r="U250" s="110"/>
      <c r="V250" s="110"/>
      <c r="W250" s="110"/>
      <c r="X250" s="110"/>
      <c r="Y250" s="110"/>
      <c r="Z250" s="104"/>
      <c r="AA250" s="104"/>
      <c r="AB250" s="104"/>
      <c r="AC250" s="104"/>
      <c r="AD250" s="104"/>
      <c r="AE250" s="104"/>
      <c r="AF250" s="104"/>
      <c r="AG250" s="104" t="s">
        <v>166</v>
      </c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</row>
    <row r="251" spans="1:60" outlineLevel="1">
      <c r="A251" s="325">
        <v>93</v>
      </c>
      <c r="B251" s="326" t="s">
        <v>1304</v>
      </c>
      <c r="C251" s="327" t="s">
        <v>2130</v>
      </c>
      <c r="D251" s="328" t="s">
        <v>155</v>
      </c>
      <c r="E251" s="329">
        <v>170</v>
      </c>
      <c r="F251" s="330"/>
      <c r="G251" s="331">
        <f>ROUND(E251*F251,2)</f>
        <v>0</v>
      </c>
      <c r="H251" s="330"/>
      <c r="I251" s="331">
        <f>ROUND(E251*H251,2)</f>
        <v>0</v>
      </c>
      <c r="J251" s="330"/>
      <c r="K251" s="331">
        <f>ROUND(E251*J251,2)</f>
        <v>0</v>
      </c>
      <c r="L251" s="331">
        <v>21</v>
      </c>
      <c r="M251" s="331">
        <f>G251*(1+L251/100)</f>
        <v>0</v>
      </c>
      <c r="N251" s="329">
        <v>0</v>
      </c>
      <c r="O251" s="329">
        <f>ROUND(E251*N251,2)</f>
        <v>0</v>
      </c>
      <c r="P251" s="329">
        <v>0</v>
      </c>
      <c r="Q251" s="329">
        <f>ROUND(E251*P251,2)</f>
        <v>0</v>
      </c>
      <c r="R251" s="331"/>
      <c r="S251" s="331" t="s">
        <v>182</v>
      </c>
      <c r="T251" s="332" t="s">
        <v>183</v>
      </c>
      <c r="U251" s="110">
        <v>0.64</v>
      </c>
      <c r="V251" s="110">
        <f>ROUND(E251*U251,2)</f>
        <v>108.8</v>
      </c>
      <c r="W251" s="110"/>
      <c r="X251" s="110" t="s">
        <v>132</v>
      </c>
      <c r="Y251" s="110" t="s">
        <v>133</v>
      </c>
      <c r="Z251" s="104"/>
      <c r="AA251" s="104"/>
      <c r="AB251" s="104"/>
      <c r="AC251" s="104"/>
      <c r="AD251" s="104"/>
      <c r="AE251" s="104"/>
      <c r="AF251" s="104"/>
      <c r="AG251" s="104" t="s">
        <v>134</v>
      </c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</row>
    <row r="252" spans="1:60" outlineLevel="2">
      <c r="A252" s="107"/>
      <c r="B252" s="108"/>
      <c r="C252" s="526" t="s">
        <v>1288</v>
      </c>
      <c r="D252" s="527"/>
      <c r="E252" s="527"/>
      <c r="F252" s="527"/>
      <c r="G252" s="527"/>
      <c r="H252" s="110"/>
      <c r="I252" s="110"/>
      <c r="J252" s="110"/>
      <c r="K252" s="110"/>
      <c r="L252" s="110"/>
      <c r="M252" s="110"/>
      <c r="N252" s="109"/>
      <c r="O252" s="109"/>
      <c r="P252" s="109"/>
      <c r="Q252" s="109"/>
      <c r="R252" s="110"/>
      <c r="S252" s="110"/>
      <c r="T252" s="110"/>
      <c r="U252" s="110"/>
      <c r="V252" s="110"/>
      <c r="W252" s="110"/>
      <c r="X252" s="110"/>
      <c r="Y252" s="110"/>
      <c r="Z252" s="104"/>
      <c r="AA252" s="104"/>
      <c r="AB252" s="104"/>
      <c r="AC252" s="104"/>
      <c r="AD252" s="104"/>
      <c r="AE252" s="104"/>
      <c r="AF252" s="104"/>
      <c r="AG252" s="104" t="s">
        <v>166</v>
      </c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</row>
    <row r="253" spans="1:60" outlineLevel="3">
      <c r="A253" s="107"/>
      <c r="B253" s="108"/>
      <c r="C253" s="528" t="s">
        <v>1698</v>
      </c>
      <c r="D253" s="529"/>
      <c r="E253" s="529"/>
      <c r="F253" s="529"/>
      <c r="G253" s="529"/>
      <c r="H253" s="110"/>
      <c r="I253" s="110"/>
      <c r="J253" s="110"/>
      <c r="K253" s="110"/>
      <c r="L253" s="110"/>
      <c r="M253" s="110"/>
      <c r="N253" s="109"/>
      <c r="O253" s="109"/>
      <c r="P253" s="109"/>
      <c r="Q253" s="109"/>
      <c r="R253" s="110"/>
      <c r="S253" s="110"/>
      <c r="T253" s="110"/>
      <c r="U253" s="110"/>
      <c r="V253" s="110"/>
      <c r="W253" s="110"/>
      <c r="X253" s="110"/>
      <c r="Y253" s="110"/>
      <c r="Z253" s="104"/>
      <c r="AA253" s="104"/>
      <c r="AB253" s="104"/>
      <c r="AC253" s="104"/>
      <c r="AD253" s="104"/>
      <c r="AE253" s="104"/>
      <c r="AF253" s="104"/>
      <c r="AG253" s="104" t="s">
        <v>166</v>
      </c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</row>
    <row r="254" spans="1:60" outlineLevel="3">
      <c r="A254" s="107"/>
      <c r="B254" s="108"/>
      <c r="C254" s="528" t="s">
        <v>1634</v>
      </c>
      <c r="D254" s="529"/>
      <c r="E254" s="529"/>
      <c r="F254" s="529"/>
      <c r="G254" s="529"/>
      <c r="H254" s="110"/>
      <c r="I254" s="110"/>
      <c r="J254" s="110"/>
      <c r="K254" s="110"/>
      <c r="L254" s="110"/>
      <c r="M254" s="110"/>
      <c r="N254" s="109"/>
      <c r="O254" s="109"/>
      <c r="P254" s="109"/>
      <c r="Q254" s="109"/>
      <c r="R254" s="110"/>
      <c r="S254" s="110"/>
      <c r="T254" s="110"/>
      <c r="U254" s="110"/>
      <c r="V254" s="110"/>
      <c r="W254" s="110"/>
      <c r="X254" s="110"/>
      <c r="Y254" s="110"/>
      <c r="Z254" s="104"/>
      <c r="AA254" s="104"/>
      <c r="AB254" s="104"/>
      <c r="AC254" s="104"/>
      <c r="AD254" s="104"/>
      <c r="AE254" s="104"/>
      <c r="AF254" s="104"/>
      <c r="AG254" s="104" t="s">
        <v>166</v>
      </c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</row>
    <row r="255" spans="1:60" ht="22.5" outlineLevel="1">
      <c r="A255" s="325">
        <v>94</v>
      </c>
      <c r="B255" s="326" t="s">
        <v>1305</v>
      </c>
      <c r="C255" s="327" t="s">
        <v>2131</v>
      </c>
      <c r="D255" s="328" t="s">
        <v>155</v>
      </c>
      <c r="E255" s="329">
        <v>380</v>
      </c>
      <c r="F255" s="330"/>
      <c r="G255" s="331">
        <f>ROUND(E255*F255,2)</f>
        <v>0</v>
      </c>
      <c r="H255" s="330"/>
      <c r="I255" s="331">
        <f>ROUND(E255*H255,2)</f>
        <v>0</v>
      </c>
      <c r="J255" s="330"/>
      <c r="K255" s="331">
        <f>ROUND(E255*J255,2)</f>
        <v>0</v>
      </c>
      <c r="L255" s="331">
        <v>21</v>
      </c>
      <c r="M255" s="331">
        <f>G255*(1+L255/100)</f>
        <v>0</v>
      </c>
      <c r="N255" s="329">
        <v>1.2E-4</v>
      </c>
      <c r="O255" s="329">
        <f>ROUND(E255*N255,2)</f>
        <v>0.05</v>
      </c>
      <c r="P255" s="329">
        <v>0</v>
      </c>
      <c r="Q255" s="329">
        <f>ROUND(E255*P255,2)</f>
        <v>0</v>
      </c>
      <c r="R255" s="331" t="s">
        <v>2046</v>
      </c>
      <c r="S255" s="331" t="s">
        <v>130</v>
      </c>
      <c r="T255" s="332" t="s">
        <v>131</v>
      </c>
      <c r="U255" s="110">
        <v>0.08</v>
      </c>
      <c r="V255" s="110">
        <f>ROUND(E255*U255,2)</f>
        <v>30.4</v>
      </c>
      <c r="W255" s="110"/>
      <c r="X255" s="110" t="s">
        <v>132</v>
      </c>
      <c r="Y255" s="110" t="s">
        <v>133</v>
      </c>
      <c r="Z255" s="104"/>
      <c r="AA255" s="104"/>
      <c r="AB255" s="104"/>
      <c r="AC255" s="104"/>
      <c r="AD255" s="104"/>
      <c r="AE255" s="104"/>
      <c r="AF255" s="104"/>
      <c r="AG255" s="104" t="s">
        <v>134</v>
      </c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</row>
    <row r="256" spans="1:60" outlineLevel="2">
      <c r="A256" s="107"/>
      <c r="B256" s="108"/>
      <c r="C256" s="526" t="s">
        <v>1623</v>
      </c>
      <c r="D256" s="527"/>
      <c r="E256" s="527"/>
      <c r="F256" s="527"/>
      <c r="G256" s="527"/>
      <c r="H256" s="110"/>
      <c r="I256" s="110"/>
      <c r="J256" s="110"/>
      <c r="K256" s="110"/>
      <c r="L256" s="110"/>
      <c r="M256" s="110"/>
      <c r="N256" s="109"/>
      <c r="O256" s="109"/>
      <c r="P256" s="109"/>
      <c r="Q256" s="109"/>
      <c r="R256" s="110"/>
      <c r="S256" s="110"/>
      <c r="T256" s="110"/>
      <c r="U256" s="110"/>
      <c r="V256" s="110"/>
      <c r="W256" s="110"/>
      <c r="X256" s="110"/>
      <c r="Y256" s="110"/>
      <c r="Z256" s="104"/>
      <c r="AA256" s="104"/>
      <c r="AB256" s="104"/>
      <c r="AC256" s="104"/>
      <c r="AD256" s="104"/>
      <c r="AE256" s="104"/>
      <c r="AF256" s="104"/>
      <c r="AG256" s="104" t="s">
        <v>166</v>
      </c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</row>
    <row r="257" spans="1:60" outlineLevel="3">
      <c r="A257" s="107"/>
      <c r="B257" s="108"/>
      <c r="C257" s="528" t="s">
        <v>1699</v>
      </c>
      <c r="D257" s="529"/>
      <c r="E257" s="529"/>
      <c r="F257" s="529"/>
      <c r="G257" s="529"/>
      <c r="H257" s="110"/>
      <c r="I257" s="110"/>
      <c r="J257" s="110"/>
      <c r="K257" s="110"/>
      <c r="L257" s="110"/>
      <c r="M257" s="110"/>
      <c r="N257" s="109"/>
      <c r="O257" s="109"/>
      <c r="P257" s="109"/>
      <c r="Q257" s="109"/>
      <c r="R257" s="110"/>
      <c r="S257" s="110"/>
      <c r="T257" s="110"/>
      <c r="U257" s="110"/>
      <c r="V257" s="110"/>
      <c r="W257" s="110"/>
      <c r="X257" s="110"/>
      <c r="Y257" s="110"/>
      <c r="Z257" s="104"/>
      <c r="AA257" s="104"/>
      <c r="AB257" s="104"/>
      <c r="AC257" s="104"/>
      <c r="AD257" s="104"/>
      <c r="AE257" s="104"/>
      <c r="AF257" s="104"/>
      <c r="AG257" s="104" t="s">
        <v>166</v>
      </c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</row>
    <row r="258" spans="1:60" ht="22.5" outlineLevel="1">
      <c r="A258" s="325">
        <v>95</v>
      </c>
      <c r="B258" s="326" t="s">
        <v>1306</v>
      </c>
      <c r="C258" s="327" t="s">
        <v>2132</v>
      </c>
      <c r="D258" s="328" t="s">
        <v>155</v>
      </c>
      <c r="E258" s="329">
        <v>270</v>
      </c>
      <c r="F258" s="330"/>
      <c r="G258" s="331">
        <f>ROUND(E258*F258,2)</f>
        <v>0</v>
      </c>
      <c r="H258" s="330"/>
      <c r="I258" s="331">
        <f>ROUND(E258*H258,2)</f>
        <v>0</v>
      </c>
      <c r="J258" s="330"/>
      <c r="K258" s="331">
        <f>ROUND(E258*J258,2)</f>
        <v>0</v>
      </c>
      <c r="L258" s="331">
        <v>21</v>
      </c>
      <c r="M258" s="331">
        <f>G258*(1+L258/100)</f>
        <v>0</v>
      </c>
      <c r="N258" s="329">
        <v>1.4999999999999999E-4</v>
      </c>
      <c r="O258" s="329">
        <f>ROUND(E258*N258,2)</f>
        <v>0.04</v>
      </c>
      <c r="P258" s="329">
        <v>0</v>
      </c>
      <c r="Q258" s="329">
        <f>ROUND(E258*P258,2)</f>
        <v>0</v>
      </c>
      <c r="R258" s="331" t="s">
        <v>2046</v>
      </c>
      <c r="S258" s="331" t="s">
        <v>130</v>
      </c>
      <c r="T258" s="332" t="s">
        <v>131</v>
      </c>
      <c r="U258" s="110">
        <v>0.08</v>
      </c>
      <c r="V258" s="110">
        <f>ROUND(E258*U258,2)</f>
        <v>21.6</v>
      </c>
      <c r="W258" s="110"/>
      <c r="X258" s="110" t="s">
        <v>132</v>
      </c>
      <c r="Y258" s="110" t="s">
        <v>133</v>
      </c>
      <c r="Z258" s="104"/>
      <c r="AA258" s="104"/>
      <c r="AB258" s="104"/>
      <c r="AC258" s="104"/>
      <c r="AD258" s="104"/>
      <c r="AE258" s="104"/>
      <c r="AF258" s="104"/>
      <c r="AG258" s="104" t="s">
        <v>134</v>
      </c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</row>
    <row r="259" spans="1:60" outlineLevel="2">
      <c r="A259" s="107"/>
      <c r="B259" s="108"/>
      <c r="C259" s="526" t="s">
        <v>1629</v>
      </c>
      <c r="D259" s="527"/>
      <c r="E259" s="527"/>
      <c r="F259" s="527"/>
      <c r="G259" s="527"/>
      <c r="H259" s="110"/>
      <c r="I259" s="110"/>
      <c r="J259" s="110"/>
      <c r="K259" s="110"/>
      <c r="L259" s="110"/>
      <c r="M259" s="110"/>
      <c r="N259" s="109"/>
      <c r="O259" s="109"/>
      <c r="P259" s="109"/>
      <c r="Q259" s="109"/>
      <c r="R259" s="110"/>
      <c r="S259" s="110"/>
      <c r="T259" s="110"/>
      <c r="U259" s="110"/>
      <c r="V259" s="110"/>
      <c r="W259" s="110"/>
      <c r="X259" s="110"/>
      <c r="Y259" s="110"/>
      <c r="Z259" s="104"/>
      <c r="AA259" s="104"/>
      <c r="AB259" s="104"/>
      <c r="AC259" s="104"/>
      <c r="AD259" s="104"/>
      <c r="AE259" s="104"/>
      <c r="AF259" s="104"/>
      <c r="AG259" s="104" t="s">
        <v>166</v>
      </c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</row>
    <row r="260" spans="1:60" outlineLevel="3">
      <c r="A260" s="107"/>
      <c r="B260" s="108"/>
      <c r="C260" s="528" t="s">
        <v>1700</v>
      </c>
      <c r="D260" s="529"/>
      <c r="E260" s="529"/>
      <c r="F260" s="529"/>
      <c r="G260" s="529"/>
      <c r="H260" s="110"/>
      <c r="I260" s="110"/>
      <c r="J260" s="110"/>
      <c r="K260" s="110"/>
      <c r="L260" s="110"/>
      <c r="M260" s="110"/>
      <c r="N260" s="109"/>
      <c r="O260" s="109"/>
      <c r="P260" s="109"/>
      <c r="Q260" s="109"/>
      <c r="R260" s="110"/>
      <c r="S260" s="110"/>
      <c r="T260" s="110"/>
      <c r="U260" s="110"/>
      <c r="V260" s="110"/>
      <c r="W260" s="110"/>
      <c r="X260" s="110"/>
      <c r="Y260" s="110"/>
      <c r="Z260" s="104"/>
      <c r="AA260" s="104"/>
      <c r="AB260" s="104"/>
      <c r="AC260" s="104"/>
      <c r="AD260" s="104"/>
      <c r="AE260" s="104"/>
      <c r="AF260" s="104"/>
      <c r="AG260" s="104" t="s">
        <v>166</v>
      </c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</row>
    <row r="261" spans="1:60" ht="22.5" outlineLevel="1">
      <c r="A261" s="325">
        <v>96</v>
      </c>
      <c r="B261" s="326" t="s">
        <v>1307</v>
      </c>
      <c r="C261" s="327" t="s">
        <v>2133</v>
      </c>
      <c r="D261" s="328" t="s">
        <v>145</v>
      </c>
      <c r="E261" s="329">
        <v>15</v>
      </c>
      <c r="F261" s="330"/>
      <c r="G261" s="331">
        <f>ROUND(E261*F261,2)</f>
        <v>0</v>
      </c>
      <c r="H261" s="330"/>
      <c r="I261" s="331">
        <f>ROUND(E261*H261,2)</f>
        <v>0</v>
      </c>
      <c r="J261" s="330"/>
      <c r="K261" s="331">
        <f>ROUND(E261*J261,2)</f>
        <v>0</v>
      </c>
      <c r="L261" s="331">
        <v>21</v>
      </c>
      <c r="M261" s="331">
        <f>G261*(1+L261/100)</f>
        <v>0</v>
      </c>
      <c r="N261" s="329">
        <v>1.0499999999999999E-3</v>
      </c>
      <c r="O261" s="329">
        <f>ROUND(E261*N261,2)</f>
        <v>0.02</v>
      </c>
      <c r="P261" s="329">
        <v>0</v>
      </c>
      <c r="Q261" s="329">
        <f>ROUND(E261*P261,2)</f>
        <v>0</v>
      </c>
      <c r="R261" s="331" t="s">
        <v>2046</v>
      </c>
      <c r="S261" s="331" t="s">
        <v>1293</v>
      </c>
      <c r="T261" s="332" t="s">
        <v>1293</v>
      </c>
      <c r="U261" s="110">
        <v>0.45</v>
      </c>
      <c r="V261" s="110">
        <f>ROUND(E261*U261,2)</f>
        <v>6.75</v>
      </c>
      <c r="W261" s="110"/>
      <c r="X261" s="110" t="s">
        <v>132</v>
      </c>
      <c r="Y261" s="110" t="s">
        <v>133</v>
      </c>
      <c r="Z261" s="104"/>
      <c r="AA261" s="104"/>
      <c r="AB261" s="104"/>
      <c r="AC261" s="104"/>
      <c r="AD261" s="104"/>
      <c r="AE261" s="104"/>
      <c r="AF261" s="104"/>
      <c r="AG261" s="104" t="s">
        <v>134</v>
      </c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</row>
    <row r="262" spans="1:60" outlineLevel="2">
      <c r="A262" s="107"/>
      <c r="B262" s="108"/>
      <c r="C262" s="526" t="s">
        <v>1680</v>
      </c>
      <c r="D262" s="527"/>
      <c r="E262" s="527"/>
      <c r="F262" s="527"/>
      <c r="G262" s="527"/>
      <c r="H262" s="110"/>
      <c r="I262" s="110"/>
      <c r="J262" s="110"/>
      <c r="K262" s="110"/>
      <c r="L262" s="110"/>
      <c r="M262" s="110"/>
      <c r="N262" s="109"/>
      <c r="O262" s="109"/>
      <c r="P262" s="109"/>
      <c r="Q262" s="109"/>
      <c r="R262" s="110"/>
      <c r="S262" s="110"/>
      <c r="T262" s="110"/>
      <c r="U262" s="110"/>
      <c r="V262" s="110"/>
      <c r="W262" s="110"/>
      <c r="X262" s="110"/>
      <c r="Y262" s="110"/>
      <c r="Z262" s="104"/>
      <c r="AA262" s="104"/>
      <c r="AB262" s="104"/>
      <c r="AC262" s="104"/>
      <c r="AD262" s="104"/>
      <c r="AE262" s="104"/>
      <c r="AF262" s="104"/>
      <c r="AG262" s="104" t="s">
        <v>166</v>
      </c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</row>
    <row r="263" spans="1:60" outlineLevel="3">
      <c r="A263" s="107"/>
      <c r="B263" s="108"/>
      <c r="C263" s="528" t="s">
        <v>1672</v>
      </c>
      <c r="D263" s="529"/>
      <c r="E263" s="529"/>
      <c r="F263" s="529"/>
      <c r="G263" s="529"/>
      <c r="H263" s="110"/>
      <c r="I263" s="110"/>
      <c r="J263" s="110"/>
      <c r="K263" s="110"/>
      <c r="L263" s="110"/>
      <c r="M263" s="110"/>
      <c r="N263" s="109"/>
      <c r="O263" s="109"/>
      <c r="P263" s="109"/>
      <c r="Q263" s="109"/>
      <c r="R263" s="110"/>
      <c r="S263" s="110"/>
      <c r="T263" s="110"/>
      <c r="U263" s="110"/>
      <c r="V263" s="110"/>
      <c r="W263" s="110"/>
      <c r="X263" s="110"/>
      <c r="Y263" s="110"/>
      <c r="Z263" s="104"/>
      <c r="AA263" s="104"/>
      <c r="AB263" s="104"/>
      <c r="AC263" s="104"/>
      <c r="AD263" s="104"/>
      <c r="AE263" s="104"/>
      <c r="AF263" s="104"/>
      <c r="AG263" s="104" t="s">
        <v>166</v>
      </c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</row>
    <row r="264" spans="1:60" ht="22.5" outlineLevel="1">
      <c r="A264" s="325">
        <v>97</v>
      </c>
      <c r="B264" s="326" t="s">
        <v>1308</v>
      </c>
      <c r="C264" s="327" t="s">
        <v>2134</v>
      </c>
      <c r="D264" s="328" t="s">
        <v>145</v>
      </c>
      <c r="E264" s="329">
        <v>30</v>
      </c>
      <c r="F264" s="330"/>
      <c r="G264" s="331">
        <f>ROUND(E264*F264,2)</f>
        <v>0</v>
      </c>
      <c r="H264" s="330"/>
      <c r="I264" s="331">
        <f>ROUND(E264*H264,2)</f>
        <v>0</v>
      </c>
      <c r="J264" s="330"/>
      <c r="K264" s="331">
        <f>ROUND(E264*J264,2)</f>
        <v>0</v>
      </c>
      <c r="L264" s="331">
        <v>21</v>
      </c>
      <c r="M264" s="331">
        <f>G264*(1+L264/100)</f>
        <v>0</v>
      </c>
      <c r="N264" s="329">
        <v>1.0499999999999999E-3</v>
      </c>
      <c r="O264" s="329">
        <f>ROUND(E264*N264,2)</f>
        <v>0.03</v>
      </c>
      <c r="P264" s="329">
        <v>0</v>
      </c>
      <c r="Q264" s="329">
        <f>ROUND(E264*P264,2)</f>
        <v>0</v>
      </c>
      <c r="R264" s="331" t="s">
        <v>2046</v>
      </c>
      <c r="S264" s="331" t="s">
        <v>1293</v>
      </c>
      <c r="T264" s="332" t="s">
        <v>1293</v>
      </c>
      <c r="U264" s="110">
        <v>0.31</v>
      </c>
      <c r="V264" s="110">
        <f>ROUND(E264*U264,2)</f>
        <v>9.3000000000000007</v>
      </c>
      <c r="W264" s="110"/>
      <c r="X264" s="110" t="s">
        <v>132</v>
      </c>
      <c r="Y264" s="110" t="s">
        <v>133</v>
      </c>
      <c r="Z264" s="104"/>
      <c r="AA264" s="104"/>
      <c r="AB264" s="104"/>
      <c r="AC264" s="104"/>
      <c r="AD264" s="104"/>
      <c r="AE264" s="104"/>
      <c r="AF264" s="104"/>
      <c r="AG264" s="104" t="s">
        <v>134</v>
      </c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</row>
    <row r="265" spans="1:60" outlineLevel="2">
      <c r="A265" s="107"/>
      <c r="B265" s="108"/>
      <c r="C265" s="526" t="s">
        <v>1669</v>
      </c>
      <c r="D265" s="527"/>
      <c r="E265" s="527"/>
      <c r="F265" s="527"/>
      <c r="G265" s="527"/>
      <c r="H265" s="110"/>
      <c r="I265" s="110"/>
      <c r="J265" s="110"/>
      <c r="K265" s="110"/>
      <c r="L265" s="110"/>
      <c r="M265" s="110"/>
      <c r="N265" s="109"/>
      <c r="O265" s="109"/>
      <c r="P265" s="109"/>
      <c r="Q265" s="109"/>
      <c r="R265" s="110"/>
      <c r="S265" s="110"/>
      <c r="T265" s="110"/>
      <c r="U265" s="110"/>
      <c r="V265" s="110"/>
      <c r="W265" s="110"/>
      <c r="X265" s="110"/>
      <c r="Y265" s="110"/>
      <c r="Z265" s="104"/>
      <c r="AA265" s="104"/>
      <c r="AB265" s="104"/>
      <c r="AC265" s="104"/>
      <c r="AD265" s="104"/>
      <c r="AE265" s="104"/>
      <c r="AF265" s="104"/>
      <c r="AG265" s="104" t="s">
        <v>166</v>
      </c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</row>
    <row r="266" spans="1:60" outlineLevel="3">
      <c r="A266" s="107"/>
      <c r="B266" s="108"/>
      <c r="C266" s="528" t="s">
        <v>1701</v>
      </c>
      <c r="D266" s="529"/>
      <c r="E266" s="529"/>
      <c r="F266" s="529"/>
      <c r="G266" s="529"/>
      <c r="H266" s="110"/>
      <c r="I266" s="110"/>
      <c r="J266" s="110"/>
      <c r="K266" s="110"/>
      <c r="L266" s="110"/>
      <c r="M266" s="110"/>
      <c r="N266" s="109"/>
      <c r="O266" s="109"/>
      <c r="P266" s="109"/>
      <c r="Q266" s="109"/>
      <c r="R266" s="110"/>
      <c r="S266" s="110"/>
      <c r="T266" s="110"/>
      <c r="U266" s="110"/>
      <c r="V266" s="110"/>
      <c r="W266" s="110"/>
      <c r="X266" s="110"/>
      <c r="Y266" s="110"/>
      <c r="Z266" s="104"/>
      <c r="AA266" s="104"/>
      <c r="AB266" s="104"/>
      <c r="AC266" s="104"/>
      <c r="AD266" s="104"/>
      <c r="AE266" s="104"/>
      <c r="AF266" s="104"/>
      <c r="AG266" s="104" t="s">
        <v>166</v>
      </c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</row>
    <row r="267" spans="1:60" outlineLevel="1">
      <c r="A267" s="325">
        <v>98</v>
      </c>
      <c r="B267" s="326" t="s">
        <v>1309</v>
      </c>
      <c r="C267" s="327" t="s">
        <v>1310</v>
      </c>
      <c r="D267" s="328" t="s">
        <v>164</v>
      </c>
      <c r="E267" s="329">
        <v>2</v>
      </c>
      <c r="F267" s="330"/>
      <c r="G267" s="331">
        <f>ROUND(E267*F267,2)</f>
        <v>0</v>
      </c>
      <c r="H267" s="330"/>
      <c r="I267" s="331">
        <f>ROUND(E267*H267,2)</f>
        <v>0</v>
      </c>
      <c r="J267" s="330"/>
      <c r="K267" s="331">
        <f>ROUND(E267*J267,2)</f>
        <v>0</v>
      </c>
      <c r="L267" s="331">
        <v>21</v>
      </c>
      <c r="M267" s="331">
        <f>G267*(1+L267/100)</f>
        <v>0</v>
      </c>
      <c r="N267" s="329">
        <v>0</v>
      </c>
      <c r="O267" s="329">
        <f>ROUND(E267*N267,2)</f>
        <v>0</v>
      </c>
      <c r="P267" s="329">
        <v>0</v>
      </c>
      <c r="Q267" s="329">
        <f>ROUND(E267*P267,2)</f>
        <v>0</v>
      </c>
      <c r="R267" s="331"/>
      <c r="S267" s="331" t="s">
        <v>182</v>
      </c>
      <c r="T267" s="332" t="s">
        <v>183</v>
      </c>
      <c r="U267" s="110">
        <v>0</v>
      </c>
      <c r="V267" s="110">
        <f>ROUND(E267*U267,2)</f>
        <v>0</v>
      </c>
      <c r="W267" s="110"/>
      <c r="X267" s="110" t="s">
        <v>526</v>
      </c>
      <c r="Y267" s="110" t="s">
        <v>133</v>
      </c>
      <c r="Z267" s="104"/>
      <c r="AA267" s="104"/>
      <c r="AB267" s="104"/>
      <c r="AC267" s="104"/>
      <c r="AD267" s="104"/>
      <c r="AE267" s="104"/>
      <c r="AF267" s="104"/>
      <c r="AG267" s="104" t="s">
        <v>527</v>
      </c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</row>
    <row r="268" spans="1:60" outlineLevel="2">
      <c r="A268" s="107"/>
      <c r="B268" s="108"/>
      <c r="C268" s="526" t="s">
        <v>1702</v>
      </c>
      <c r="D268" s="527"/>
      <c r="E268" s="527"/>
      <c r="F268" s="527"/>
      <c r="G268" s="527"/>
      <c r="H268" s="110"/>
      <c r="I268" s="110"/>
      <c r="J268" s="110"/>
      <c r="K268" s="110"/>
      <c r="L268" s="110"/>
      <c r="M268" s="110"/>
      <c r="N268" s="109"/>
      <c r="O268" s="109"/>
      <c r="P268" s="109"/>
      <c r="Q268" s="109"/>
      <c r="R268" s="110"/>
      <c r="S268" s="110"/>
      <c r="T268" s="110"/>
      <c r="U268" s="110"/>
      <c r="V268" s="110"/>
      <c r="W268" s="110"/>
      <c r="X268" s="110"/>
      <c r="Y268" s="110"/>
      <c r="Z268" s="104"/>
      <c r="AA268" s="104"/>
      <c r="AB268" s="104"/>
      <c r="AC268" s="104"/>
      <c r="AD268" s="104"/>
      <c r="AE268" s="104"/>
      <c r="AF268" s="104"/>
      <c r="AG268" s="104" t="s">
        <v>166</v>
      </c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</row>
    <row r="269" spans="1:60" outlineLevel="3">
      <c r="A269" s="107"/>
      <c r="B269" s="108"/>
      <c r="C269" s="528" t="s">
        <v>1703</v>
      </c>
      <c r="D269" s="529"/>
      <c r="E269" s="529"/>
      <c r="F269" s="529"/>
      <c r="G269" s="529"/>
      <c r="H269" s="110"/>
      <c r="I269" s="110"/>
      <c r="J269" s="110"/>
      <c r="K269" s="110"/>
      <c r="L269" s="110"/>
      <c r="M269" s="110"/>
      <c r="N269" s="109"/>
      <c r="O269" s="109"/>
      <c r="P269" s="109"/>
      <c r="Q269" s="109"/>
      <c r="R269" s="110"/>
      <c r="S269" s="110"/>
      <c r="T269" s="110"/>
      <c r="U269" s="110"/>
      <c r="V269" s="110"/>
      <c r="W269" s="110"/>
      <c r="X269" s="110"/>
      <c r="Y269" s="110"/>
      <c r="Z269" s="104"/>
      <c r="AA269" s="104"/>
      <c r="AB269" s="104"/>
      <c r="AC269" s="104"/>
      <c r="AD269" s="104"/>
      <c r="AE269" s="104"/>
      <c r="AF269" s="104"/>
      <c r="AG269" s="104" t="s">
        <v>166</v>
      </c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</row>
    <row r="270" spans="1:60">
      <c r="A270" s="153" t="s">
        <v>125</v>
      </c>
      <c r="B270" s="154" t="s">
        <v>1185</v>
      </c>
      <c r="C270" s="155" t="s">
        <v>1186</v>
      </c>
      <c r="D270" s="156"/>
      <c r="E270" s="157"/>
      <c r="F270" s="158"/>
      <c r="G270" s="158">
        <f>SUMIF(AG271:AG278,"&lt;&gt;NOR",G271:G278)</f>
        <v>0</v>
      </c>
      <c r="H270" s="158"/>
      <c r="I270" s="158">
        <f>SUM(I271:I278)</f>
        <v>0</v>
      </c>
      <c r="J270" s="158"/>
      <c r="K270" s="158">
        <f>SUM(K271:K278)</f>
        <v>0</v>
      </c>
      <c r="L270" s="158"/>
      <c r="M270" s="158">
        <f>SUM(M271:M278)</f>
        <v>0</v>
      </c>
      <c r="N270" s="157"/>
      <c r="O270" s="157">
        <f>SUM(O271:O278)</f>
        <v>0</v>
      </c>
      <c r="P270" s="157"/>
      <c r="Q270" s="157">
        <f>SUM(Q271:Q278)</f>
        <v>0</v>
      </c>
      <c r="R270" s="158"/>
      <c r="S270" s="158"/>
      <c r="T270" s="159"/>
      <c r="U270" s="114"/>
      <c r="V270" s="114">
        <f>SUM(V271:V278)</f>
        <v>625</v>
      </c>
      <c r="W270" s="114"/>
      <c r="X270" s="114"/>
      <c r="Y270" s="114"/>
      <c r="AG270" t="s">
        <v>126</v>
      </c>
    </row>
    <row r="271" spans="1:60" outlineLevel="1">
      <c r="A271" s="160">
        <v>99</v>
      </c>
      <c r="B271" s="161" t="s">
        <v>1311</v>
      </c>
      <c r="C271" s="162" t="s">
        <v>2135</v>
      </c>
      <c r="D271" s="163" t="s">
        <v>1161</v>
      </c>
      <c r="E271" s="164">
        <v>60</v>
      </c>
      <c r="F271" s="333"/>
      <c r="G271" s="165">
        <f t="shared" ref="G271:G278" si="0">ROUND(E271*F271,2)</f>
        <v>0</v>
      </c>
      <c r="H271" s="333"/>
      <c r="I271" s="165">
        <f t="shared" ref="I271:I278" si="1">ROUND(E271*H271,2)</f>
        <v>0</v>
      </c>
      <c r="J271" s="333"/>
      <c r="K271" s="165">
        <f t="shared" ref="K271:K278" si="2">ROUND(E271*J271,2)</f>
        <v>0</v>
      </c>
      <c r="L271" s="165">
        <v>21</v>
      </c>
      <c r="M271" s="165">
        <f t="shared" ref="M271:M278" si="3">G271*(1+L271/100)</f>
        <v>0</v>
      </c>
      <c r="N271" s="164">
        <v>0</v>
      </c>
      <c r="O271" s="164">
        <f t="shared" ref="O271:O278" si="4">ROUND(E271*N271,2)</f>
        <v>0</v>
      </c>
      <c r="P271" s="164">
        <v>0</v>
      </c>
      <c r="Q271" s="164">
        <f t="shared" ref="Q271:Q278" si="5">ROUND(E271*P271,2)</f>
        <v>0</v>
      </c>
      <c r="R271" s="165"/>
      <c r="S271" s="165" t="s">
        <v>130</v>
      </c>
      <c r="T271" s="166" t="s">
        <v>131</v>
      </c>
      <c r="U271" s="110">
        <v>1</v>
      </c>
      <c r="V271" s="110">
        <f t="shared" ref="V271:V278" si="6">ROUND(E271*U271,2)</f>
        <v>60</v>
      </c>
      <c r="W271" s="110"/>
      <c r="X271" s="110" t="s">
        <v>132</v>
      </c>
      <c r="Y271" s="110" t="s">
        <v>133</v>
      </c>
      <c r="Z271" s="104"/>
      <c r="AA271" s="104"/>
      <c r="AB271" s="104"/>
      <c r="AC271" s="104"/>
      <c r="AD271" s="104"/>
      <c r="AE271" s="104"/>
      <c r="AF271" s="104"/>
      <c r="AG271" s="104" t="s">
        <v>134</v>
      </c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</row>
    <row r="272" spans="1:60" outlineLevel="1">
      <c r="A272" s="160">
        <v>100</v>
      </c>
      <c r="B272" s="161" t="s">
        <v>1312</v>
      </c>
      <c r="C272" s="162" t="s">
        <v>1313</v>
      </c>
      <c r="D272" s="163" t="s">
        <v>1161</v>
      </c>
      <c r="E272" s="164">
        <v>250</v>
      </c>
      <c r="F272" s="333"/>
      <c r="G272" s="165">
        <f t="shared" si="0"/>
        <v>0</v>
      </c>
      <c r="H272" s="333"/>
      <c r="I272" s="165">
        <f t="shared" si="1"/>
        <v>0</v>
      </c>
      <c r="J272" s="333"/>
      <c r="K272" s="165">
        <f t="shared" si="2"/>
        <v>0</v>
      </c>
      <c r="L272" s="165">
        <v>21</v>
      </c>
      <c r="M272" s="165">
        <f t="shared" si="3"/>
        <v>0</v>
      </c>
      <c r="N272" s="164">
        <v>0</v>
      </c>
      <c r="O272" s="164">
        <f t="shared" si="4"/>
        <v>0</v>
      </c>
      <c r="P272" s="164">
        <v>0</v>
      </c>
      <c r="Q272" s="164">
        <f t="shared" si="5"/>
        <v>0</v>
      </c>
      <c r="R272" s="165"/>
      <c r="S272" s="165" t="s">
        <v>182</v>
      </c>
      <c r="T272" s="166" t="s">
        <v>183</v>
      </c>
      <c r="U272" s="110">
        <v>1</v>
      </c>
      <c r="V272" s="110">
        <f t="shared" si="6"/>
        <v>250</v>
      </c>
      <c r="W272" s="110"/>
      <c r="X272" s="110" t="s">
        <v>132</v>
      </c>
      <c r="Y272" s="110" t="s">
        <v>133</v>
      </c>
      <c r="Z272" s="104"/>
      <c r="AA272" s="104"/>
      <c r="AB272" s="104"/>
      <c r="AC272" s="104"/>
      <c r="AD272" s="104"/>
      <c r="AE272" s="104"/>
      <c r="AF272" s="104"/>
      <c r="AG272" s="104" t="s">
        <v>134</v>
      </c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</row>
    <row r="273" spans="1:60" outlineLevel="1">
      <c r="A273" s="160">
        <v>101</v>
      </c>
      <c r="B273" s="161" t="s">
        <v>1314</v>
      </c>
      <c r="C273" s="162" t="s">
        <v>1315</v>
      </c>
      <c r="D273" s="163" t="s">
        <v>1161</v>
      </c>
      <c r="E273" s="164">
        <v>35</v>
      </c>
      <c r="F273" s="333"/>
      <c r="G273" s="165">
        <f t="shared" si="0"/>
        <v>0</v>
      </c>
      <c r="H273" s="333"/>
      <c r="I273" s="165">
        <f t="shared" si="1"/>
        <v>0</v>
      </c>
      <c r="J273" s="333"/>
      <c r="K273" s="165">
        <f t="shared" si="2"/>
        <v>0</v>
      </c>
      <c r="L273" s="165">
        <v>21</v>
      </c>
      <c r="M273" s="165">
        <f t="shared" si="3"/>
        <v>0</v>
      </c>
      <c r="N273" s="164">
        <v>0</v>
      </c>
      <c r="O273" s="164">
        <f t="shared" si="4"/>
        <v>0</v>
      </c>
      <c r="P273" s="164">
        <v>0</v>
      </c>
      <c r="Q273" s="164">
        <f t="shared" si="5"/>
        <v>0</v>
      </c>
      <c r="R273" s="165"/>
      <c r="S273" s="165" t="s">
        <v>182</v>
      </c>
      <c r="T273" s="166" t="s">
        <v>183</v>
      </c>
      <c r="U273" s="110">
        <v>1</v>
      </c>
      <c r="V273" s="110">
        <f t="shared" si="6"/>
        <v>35</v>
      </c>
      <c r="W273" s="110"/>
      <c r="X273" s="110" t="s">
        <v>132</v>
      </c>
      <c r="Y273" s="110" t="s">
        <v>133</v>
      </c>
      <c r="Z273" s="104"/>
      <c r="AA273" s="104"/>
      <c r="AB273" s="104"/>
      <c r="AC273" s="104"/>
      <c r="AD273" s="104"/>
      <c r="AE273" s="104"/>
      <c r="AF273" s="104"/>
      <c r="AG273" s="104" t="s">
        <v>134</v>
      </c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</row>
    <row r="274" spans="1:60" outlineLevel="1">
      <c r="A274" s="160">
        <v>102</v>
      </c>
      <c r="B274" s="161" t="s">
        <v>1316</v>
      </c>
      <c r="C274" s="162" t="s">
        <v>1317</v>
      </c>
      <c r="D274" s="163" t="s">
        <v>917</v>
      </c>
      <c r="E274" s="164">
        <v>60</v>
      </c>
      <c r="F274" s="333"/>
      <c r="G274" s="165">
        <f t="shared" si="0"/>
        <v>0</v>
      </c>
      <c r="H274" s="333"/>
      <c r="I274" s="165">
        <f t="shared" si="1"/>
        <v>0</v>
      </c>
      <c r="J274" s="333"/>
      <c r="K274" s="165">
        <f t="shared" si="2"/>
        <v>0</v>
      </c>
      <c r="L274" s="165">
        <v>21</v>
      </c>
      <c r="M274" s="165">
        <f t="shared" si="3"/>
        <v>0</v>
      </c>
      <c r="N274" s="164">
        <v>0</v>
      </c>
      <c r="O274" s="164">
        <f t="shared" si="4"/>
        <v>0</v>
      </c>
      <c r="P274" s="164">
        <v>0</v>
      </c>
      <c r="Q274" s="164">
        <f t="shared" si="5"/>
        <v>0</v>
      </c>
      <c r="R274" s="165"/>
      <c r="S274" s="165" t="s">
        <v>182</v>
      </c>
      <c r="T274" s="166" t="s">
        <v>183</v>
      </c>
      <c r="U274" s="110">
        <v>0</v>
      </c>
      <c r="V274" s="110">
        <f t="shared" si="6"/>
        <v>0</v>
      </c>
      <c r="W274" s="110"/>
      <c r="X274" s="110" t="s">
        <v>132</v>
      </c>
      <c r="Y274" s="110" t="s">
        <v>133</v>
      </c>
      <c r="Z274" s="104"/>
      <c r="AA274" s="104"/>
      <c r="AB274" s="104"/>
      <c r="AC274" s="104"/>
      <c r="AD274" s="104"/>
      <c r="AE274" s="104"/>
      <c r="AF274" s="104"/>
      <c r="AG274" s="104" t="s">
        <v>134</v>
      </c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</row>
    <row r="275" spans="1:60" outlineLevel="1">
      <c r="A275" s="160">
        <v>103</v>
      </c>
      <c r="B275" s="161" t="s">
        <v>1318</v>
      </c>
      <c r="C275" s="162" t="s">
        <v>1319</v>
      </c>
      <c r="D275" s="163" t="s">
        <v>1161</v>
      </c>
      <c r="E275" s="164">
        <v>50</v>
      </c>
      <c r="F275" s="333"/>
      <c r="G275" s="165">
        <f t="shared" si="0"/>
        <v>0</v>
      </c>
      <c r="H275" s="333"/>
      <c r="I275" s="165">
        <f t="shared" si="1"/>
        <v>0</v>
      </c>
      <c r="J275" s="333"/>
      <c r="K275" s="165">
        <f t="shared" si="2"/>
        <v>0</v>
      </c>
      <c r="L275" s="165">
        <v>21</v>
      </c>
      <c r="M275" s="165">
        <f t="shared" si="3"/>
        <v>0</v>
      </c>
      <c r="N275" s="164">
        <v>0</v>
      </c>
      <c r="O275" s="164">
        <f t="shared" si="4"/>
        <v>0</v>
      </c>
      <c r="P275" s="164">
        <v>0</v>
      </c>
      <c r="Q275" s="164">
        <f t="shared" si="5"/>
        <v>0</v>
      </c>
      <c r="R275" s="165"/>
      <c r="S275" s="165" t="s">
        <v>182</v>
      </c>
      <c r="T275" s="166" t="s">
        <v>183</v>
      </c>
      <c r="U275" s="110">
        <v>1</v>
      </c>
      <c r="V275" s="110">
        <f t="shared" si="6"/>
        <v>50</v>
      </c>
      <c r="W275" s="110"/>
      <c r="X275" s="110" t="s">
        <v>132</v>
      </c>
      <c r="Y275" s="110" t="s">
        <v>133</v>
      </c>
      <c r="Z275" s="104"/>
      <c r="AA275" s="104"/>
      <c r="AB275" s="104"/>
      <c r="AC275" s="104"/>
      <c r="AD275" s="104"/>
      <c r="AE275" s="104"/>
      <c r="AF275" s="104"/>
      <c r="AG275" s="104" t="s">
        <v>134</v>
      </c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</row>
    <row r="276" spans="1:60" outlineLevel="1">
      <c r="A276" s="160">
        <v>104</v>
      </c>
      <c r="B276" s="161" t="s">
        <v>1320</v>
      </c>
      <c r="C276" s="162" t="s">
        <v>1321</v>
      </c>
      <c r="D276" s="163" t="s">
        <v>1161</v>
      </c>
      <c r="E276" s="164">
        <v>120</v>
      </c>
      <c r="F276" s="333"/>
      <c r="G276" s="165">
        <f t="shared" si="0"/>
        <v>0</v>
      </c>
      <c r="H276" s="333"/>
      <c r="I276" s="165">
        <f t="shared" si="1"/>
        <v>0</v>
      </c>
      <c r="J276" s="333"/>
      <c r="K276" s="165">
        <f t="shared" si="2"/>
        <v>0</v>
      </c>
      <c r="L276" s="165">
        <v>21</v>
      </c>
      <c r="M276" s="165">
        <f t="shared" si="3"/>
        <v>0</v>
      </c>
      <c r="N276" s="164">
        <v>0</v>
      </c>
      <c r="O276" s="164">
        <f t="shared" si="4"/>
        <v>0</v>
      </c>
      <c r="P276" s="164">
        <v>0</v>
      </c>
      <c r="Q276" s="164">
        <f t="shared" si="5"/>
        <v>0</v>
      </c>
      <c r="R276" s="165"/>
      <c r="S276" s="165" t="s">
        <v>182</v>
      </c>
      <c r="T276" s="166" t="s">
        <v>183</v>
      </c>
      <c r="U276" s="110">
        <v>1</v>
      </c>
      <c r="V276" s="110">
        <f t="shared" si="6"/>
        <v>120</v>
      </c>
      <c r="W276" s="110"/>
      <c r="X276" s="110" t="s">
        <v>132</v>
      </c>
      <c r="Y276" s="110" t="s">
        <v>133</v>
      </c>
      <c r="Z276" s="104"/>
      <c r="AA276" s="104"/>
      <c r="AB276" s="104"/>
      <c r="AC276" s="104"/>
      <c r="AD276" s="104"/>
      <c r="AE276" s="104"/>
      <c r="AF276" s="104"/>
      <c r="AG276" s="104" t="s">
        <v>134</v>
      </c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</row>
    <row r="277" spans="1:60" outlineLevel="1">
      <c r="A277" s="160">
        <v>105</v>
      </c>
      <c r="B277" s="161" t="s">
        <v>1322</v>
      </c>
      <c r="C277" s="162" t="s">
        <v>1323</v>
      </c>
      <c r="D277" s="163" t="s">
        <v>1161</v>
      </c>
      <c r="E277" s="164">
        <v>60</v>
      </c>
      <c r="F277" s="333"/>
      <c r="G277" s="165">
        <f t="shared" si="0"/>
        <v>0</v>
      </c>
      <c r="H277" s="333"/>
      <c r="I277" s="165">
        <f t="shared" si="1"/>
        <v>0</v>
      </c>
      <c r="J277" s="333"/>
      <c r="K277" s="165">
        <f t="shared" si="2"/>
        <v>0</v>
      </c>
      <c r="L277" s="165">
        <v>21</v>
      </c>
      <c r="M277" s="165">
        <f t="shared" si="3"/>
        <v>0</v>
      </c>
      <c r="N277" s="164">
        <v>0</v>
      </c>
      <c r="O277" s="164">
        <f t="shared" si="4"/>
        <v>0</v>
      </c>
      <c r="P277" s="164">
        <v>0</v>
      </c>
      <c r="Q277" s="164">
        <f t="shared" si="5"/>
        <v>0</v>
      </c>
      <c r="R277" s="165"/>
      <c r="S277" s="165" t="s">
        <v>182</v>
      </c>
      <c r="T277" s="166" t="s">
        <v>183</v>
      </c>
      <c r="U277" s="110">
        <v>1</v>
      </c>
      <c r="V277" s="110">
        <f t="shared" si="6"/>
        <v>60</v>
      </c>
      <c r="W277" s="110"/>
      <c r="X277" s="110" t="s">
        <v>132</v>
      </c>
      <c r="Y277" s="110" t="s">
        <v>133</v>
      </c>
      <c r="Z277" s="104"/>
      <c r="AA277" s="104"/>
      <c r="AB277" s="104"/>
      <c r="AC277" s="104"/>
      <c r="AD277" s="104"/>
      <c r="AE277" s="104"/>
      <c r="AF277" s="104"/>
      <c r="AG277" s="104" t="s">
        <v>134</v>
      </c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</row>
    <row r="278" spans="1:60" outlineLevel="1">
      <c r="A278" s="160">
        <v>106</v>
      </c>
      <c r="B278" s="161" t="s">
        <v>1324</v>
      </c>
      <c r="C278" s="162" t="s">
        <v>1325</v>
      </c>
      <c r="D278" s="163" t="s">
        <v>1161</v>
      </c>
      <c r="E278" s="164">
        <v>50</v>
      </c>
      <c r="F278" s="333"/>
      <c r="G278" s="165">
        <f t="shared" si="0"/>
        <v>0</v>
      </c>
      <c r="H278" s="333"/>
      <c r="I278" s="165">
        <f t="shared" si="1"/>
        <v>0</v>
      </c>
      <c r="J278" s="333"/>
      <c r="K278" s="165">
        <f t="shared" si="2"/>
        <v>0</v>
      </c>
      <c r="L278" s="165">
        <v>21</v>
      </c>
      <c r="M278" s="165">
        <f t="shared" si="3"/>
        <v>0</v>
      </c>
      <c r="N278" s="164">
        <v>0</v>
      </c>
      <c r="O278" s="164">
        <f t="shared" si="4"/>
        <v>0</v>
      </c>
      <c r="P278" s="164">
        <v>0</v>
      </c>
      <c r="Q278" s="164">
        <f t="shared" si="5"/>
        <v>0</v>
      </c>
      <c r="R278" s="165"/>
      <c r="S278" s="165" t="s">
        <v>182</v>
      </c>
      <c r="T278" s="166" t="s">
        <v>183</v>
      </c>
      <c r="U278" s="110">
        <v>1</v>
      </c>
      <c r="V278" s="110">
        <f t="shared" si="6"/>
        <v>50</v>
      </c>
      <c r="W278" s="110"/>
      <c r="X278" s="110" t="s">
        <v>132</v>
      </c>
      <c r="Y278" s="110" t="s">
        <v>133</v>
      </c>
      <c r="Z278" s="104"/>
      <c r="AA278" s="104"/>
      <c r="AB278" s="104"/>
      <c r="AC278" s="104"/>
      <c r="AD278" s="104"/>
      <c r="AE278" s="104"/>
      <c r="AF278" s="104"/>
      <c r="AG278" s="104" t="s">
        <v>134</v>
      </c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</row>
    <row r="279" spans="1:60">
      <c r="A279" s="153" t="s">
        <v>125</v>
      </c>
      <c r="B279" s="154" t="s">
        <v>1436</v>
      </c>
      <c r="C279" s="155" t="s">
        <v>1437</v>
      </c>
      <c r="D279" s="156"/>
      <c r="E279" s="157"/>
      <c r="F279" s="158"/>
      <c r="G279" s="158">
        <f>SUMIF(AG280:AG289,"&lt;&gt;NOR",G280:G289)</f>
        <v>0</v>
      </c>
      <c r="H279" s="158"/>
      <c r="I279" s="158">
        <f>SUM(I280:I289)</f>
        <v>0</v>
      </c>
      <c r="J279" s="158"/>
      <c r="K279" s="158">
        <f>SUM(K280:K289)</f>
        <v>0</v>
      </c>
      <c r="L279" s="158"/>
      <c r="M279" s="158">
        <f>SUM(M280:M289)</f>
        <v>0</v>
      </c>
      <c r="N279" s="157"/>
      <c r="O279" s="157">
        <f>SUM(O280:O289)</f>
        <v>20.360000000000003</v>
      </c>
      <c r="P279" s="157"/>
      <c r="Q279" s="157">
        <f>SUM(Q280:Q289)</f>
        <v>0</v>
      </c>
      <c r="R279" s="158"/>
      <c r="S279" s="158"/>
      <c r="T279" s="159"/>
      <c r="U279" s="114"/>
      <c r="V279" s="114">
        <f>SUM(V280:V289)</f>
        <v>317.36999999999995</v>
      </c>
      <c r="W279" s="114"/>
      <c r="X279" s="114"/>
      <c r="Y279" s="114"/>
      <c r="AG279" t="s">
        <v>126</v>
      </c>
    </row>
    <row r="280" spans="1:60" ht="22.5" outlineLevel="1">
      <c r="A280" s="325">
        <v>107</v>
      </c>
      <c r="B280" s="334" t="s">
        <v>1438</v>
      </c>
      <c r="C280" s="335" t="s">
        <v>2136</v>
      </c>
      <c r="D280" s="336" t="s">
        <v>155</v>
      </c>
      <c r="E280" s="337">
        <v>520</v>
      </c>
      <c r="F280" s="338"/>
      <c r="G280" s="339">
        <f>ROUND(E280*F280,2)</f>
        <v>0</v>
      </c>
      <c r="H280" s="338"/>
      <c r="I280" s="339">
        <f>ROUND(E280*H280,2)</f>
        <v>0</v>
      </c>
      <c r="J280" s="338"/>
      <c r="K280" s="339">
        <f>ROUND(E280*J280,2)</f>
        <v>0</v>
      </c>
      <c r="L280" s="339">
        <v>21</v>
      </c>
      <c r="M280" s="339">
        <f>G280*(1+L280/100)</f>
        <v>0</v>
      </c>
      <c r="N280" s="337">
        <v>1.6999999999999999E-3</v>
      </c>
      <c r="O280" s="337">
        <f>ROUND(E280*N280,2)</f>
        <v>0.88</v>
      </c>
      <c r="P280" s="337">
        <v>0</v>
      </c>
      <c r="Q280" s="337">
        <f>ROUND(E280*P280,2)</f>
        <v>0</v>
      </c>
      <c r="R280" s="339"/>
      <c r="S280" s="339" t="s">
        <v>182</v>
      </c>
      <c r="T280" s="340" t="s">
        <v>183</v>
      </c>
      <c r="U280" s="110">
        <v>0.5</v>
      </c>
      <c r="V280" s="110">
        <f>ROUND(E280*U280,2)</f>
        <v>260</v>
      </c>
      <c r="W280" s="110"/>
      <c r="X280" s="110" t="s">
        <v>132</v>
      </c>
      <c r="Y280" s="110" t="s">
        <v>133</v>
      </c>
      <c r="Z280" s="104"/>
      <c r="AA280" s="104"/>
      <c r="AB280" s="104"/>
      <c r="AC280" s="104"/>
      <c r="AD280" s="104"/>
      <c r="AE280" s="104"/>
      <c r="AF280" s="104"/>
      <c r="AG280" s="104" t="s">
        <v>134</v>
      </c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</row>
    <row r="281" spans="1:60" outlineLevel="2">
      <c r="A281" s="107"/>
      <c r="B281" s="108"/>
      <c r="C281" s="526" t="s">
        <v>1704</v>
      </c>
      <c r="D281" s="527"/>
      <c r="E281" s="527"/>
      <c r="F281" s="527"/>
      <c r="G281" s="527"/>
      <c r="H281" s="110"/>
      <c r="I281" s="110"/>
      <c r="J281" s="110"/>
      <c r="K281" s="110"/>
      <c r="L281" s="110"/>
      <c r="M281" s="110"/>
      <c r="N281" s="109"/>
      <c r="O281" s="109"/>
      <c r="P281" s="109"/>
      <c r="Q281" s="109"/>
      <c r="R281" s="110"/>
      <c r="S281" s="110"/>
      <c r="T281" s="110"/>
      <c r="U281" s="110"/>
      <c r="V281" s="110"/>
      <c r="W281" s="110"/>
      <c r="X281" s="110"/>
      <c r="Y281" s="110"/>
      <c r="Z281" s="104"/>
      <c r="AA281" s="104"/>
      <c r="AB281" s="104"/>
      <c r="AC281" s="104"/>
      <c r="AD281" s="104"/>
      <c r="AE281" s="104"/>
      <c r="AF281" s="104"/>
      <c r="AG281" s="104" t="s">
        <v>166</v>
      </c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</row>
    <row r="282" spans="1:60" ht="22.5" outlineLevel="1">
      <c r="A282" s="325">
        <v>108</v>
      </c>
      <c r="B282" s="334" t="s">
        <v>1439</v>
      </c>
      <c r="C282" s="335" t="s">
        <v>2137</v>
      </c>
      <c r="D282" s="336" t="s">
        <v>443</v>
      </c>
      <c r="E282" s="337">
        <v>18</v>
      </c>
      <c r="F282" s="338"/>
      <c r="G282" s="339">
        <f>ROUND(E282*F282,2)</f>
        <v>0</v>
      </c>
      <c r="H282" s="338"/>
      <c r="I282" s="339">
        <f>ROUND(E282*H282,2)</f>
        <v>0</v>
      </c>
      <c r="J282" s="338"/>
      <c r="K282" s="339">
        <f>ROUND(E282*J282,2)</f>
        <v>0</v>
      </c>
      <c r="L282" s="339">
        <v>21</v>
      </c>
      <c r="M282" s="339">
        <f>G282*(1+L282/100)</f>
        <v>0</v>
      </c>
      <c r="N282" s="337">
        <v>1.08</v>
      </c>
      <c r="O282" s="337">
        <f>ROUND(E282*N282,2)</f>
        <v>19.440000000000001</v>
      </c>
      <c r="P282" s="337">
        <v>0</v>
      </c>
      <c r="Q282" s="337">
        <f>ROUND(E282*P282,2)</f>
        <v>0</v>
      </c>
      <c r="R282" s="339"/>
      <c r="S282" s="339" t="s">
        <v>182</v>
      </c>
      <c r="T282" s="340" t="s">
        <v>183</v>
      </c>
      <c r="U282" s="110">
        <v>0</v>
      </c>
      <c r="V282" s="110">
        <f>ROUND(E282*U282,2)</f>
        <v>0</v>
      </c>
      <c r="W282" s="110"/>
      <c r="X282" s="110" t="s">
        <v>526</v>
      </c>
      <c r="Y282" s="110" t="s">
        <v>133</v>
      </c>
      <c r="Z282" s="104"/>
      <c r="AA282" s="104"/>
      <c r="AB282" s="104"/>
      <c r="AC282" s="104"/>
      <c r="AD282" s="104"/>
      <c r="AE282" s="104"/>
      <c r="AF282" s="104"/>
      <c r="AG282" s="104" t="s">
        <v>527</v>
      </c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</row>
    <row r="283" spans="1:60" outlineLevel="2">
      <c r="A283" s="107"/>
      <c r="B283" s="108"/>
      <c r="C283" s="526" t="s">
        <v>1705</v>
      </c>
      <c r="D283" s="527"/>
      <c r="E283" s="527"/>
      <c r="F283" s="527"/>
      <c r="G283" s="527"/>
      <c r="H283" s="110"/>
      <c r="I283" s="110"/>
      <c r="J283" s="110"/>
      <c r="K283" s="110"/>
      <c r="L283" s="110"/>
      <c r="M283" s="110"/>
      <c r="N283" s="109"/>
      <c r="O283" s="109"/>
      <c r="P283" s="109"/>
      <c r="Q283" s="109"/>
      <c r="R283" s="110"/>
      <c r="S283" s="110"/>
      <c r="T283" s="110"/>
      <c r="U283" s="110"/>
      <c r="V283" s="110"/>
      <c r="W283" s="110"/>
      <c r="X283" s="110"/>
      <c r="Y283" s="110"/>
      <c r="Z283" s="104"/>
      <c r="AA283" s="104"/>
      <c r="AB283" s="104"/>
      <c r="AC283" s="104"/>
      <c r="AD283" s="104"/>
      <c r="AE283" s="104"/>
      <c r="AF283" s="104"/>
      <c r="AG283" s="104" t="s">
        <v>166</v>
      </c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</row>
    <row r="284" spans="1:60" outlineLevel="1">
      <c r="A284" s="325">
        <v>109</v>
      </c>
      <c r="B284" s="334" t="s">
        <v>1440</v>
      </c>
      <c r="C284" s="335" t="s">
        <v>2138</v>
      </c>
      <c r="D284" s="336" t="s">
        <v>145</v>
      </c>
      <c r="E284" s="337">
        <v>160</v>
      </c>
      <c r="F284" s="338"/>
      <c r="G284" s="339">
        <f>ROUND(E284*F284,2)</f>
        <v>0</v>
      </c>
      <c r="H284" s="338"/>
      <c r="I284" s="339">
        <f>ROUND(E284*H284,2)</f>
        <v>0</v>
      </c>
      <c r="J284" s="338"/>
      <c r="K284" s="339">
        <f>ROUND(E284*J284,2)</f>
        <v>0</v>
      </c>
      <c r="L284" s="339">
        <v>21</v>
      </c>
      <c r="M284" s="339">
        <f>G284*(1+L284/100)</f>
        <v>0</v>
      </c>
      <c r="N284" s="337">
        <v>1.1E-4</v>
      </c>
      <c r="O284" s="337">
        <f>ROUND(E284*N284,2)</f>
        <v>0.02</v>
      </c>
      <c r="P284" s="337">
        <v>0</v>
      </c>
      <c r="Q284" s="337">
        <f>ROUND(E284*P284,2)</f>
        <v>0</v>
      </c>
      <c r="R284" s="339" t="s">
        <v>2046</v>
      </c>
      <c r="S284" s="339" t="s">
        <v>130</v>
      </c>
      <c r="T284" s="340" t="s">
        <v>130</v>
      </c>
      <c r="U284" s="110">
        <v>0.24</v>
      </c>
      <c r="V284" s="110">
        <f>ROUND(E284*U284,2)</f>
        <v>38.4</v>
      </c>
      <c r="W284" s="110"/>
      <c r="X284" s="110" t="s">
        <v>132</v>
      </c>
      <c r="Y284" s="110" t="s">
        <v>133</v>
      </c>
      <c r="Z284" s="104"/>
      <c r="AA284" s="104"/>
      <c r="AB284" s="104"/>
      <c r="AC284" s="104"/>
      <c r="AD284" s="104"/>
      <c r="AE284" s="104"/>
      <c r="AF284" s="104"/>
      <c r="AG284" s="104" t="s">
        <v>134</v>
      </c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</row>
    <row r="285" spans="1:60" outlineLevel="2">
      <c r="A285" s="107"/>
      <c r="B285" s="108"/>
      <c r="C285" s="526" t="s">
        <v>1706</v>
      </c>
      <c r="D285" s="527"/>
      <c r="E285" s="527"/>
      <c r="F285" s="527"/>
      <c r="G285" s="527"/>
      <c r="H285" s="110"/>
      <c r="I285" s="110"/>
      <c r="J285" s="110"/>
      <c r="K285" s="110"/>
      <c r="L285" s="110"/>
      <c r="M285" s="110"/>
      <c r="N285" s="109"/>
      <c r="O285" s="109"/>
      <c r="P285" s="109"/>
      <c r="Q285" s="109"/>
      <c r="R285" s="110"/>
      <c r="S285" s="110"/>
      <c r="T285" s="110"/>
      <c r="U285" s="110"/>
      <c r="V285" s="110"/>
      <c r="W285" s="110"/>
      <c r="X285" s="110"/>
      <c r="Y285" s="110"/>
      <c r="Z285" s="104"/>
      <c r="AA285" s="104"/>
      <c r="AB285" s="104"/>
      <c r="AC285" s="104"/>
      <c r="AD285" s="104"/>
      <c r="AE285" s="104"/>
      <c r="AF285" s="104"/>
      <c r="AG285" s="104" t="s">
        <v>166</v>
      </c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</row>
    <row r="286" spans="1:60" outlineLevel="1">
      <c r="A286" s="325">
        <v>110</v>
      </c>
      <c r="B286" s="334" t="s">
        <v>1441</v>
      </c>
      <c r="C286" s="335" t="s">
        <v>2139</v>
      </c>
      <c r="D286" s="336" t="s">
        <v>145</v>
      </c>
      <c r="E286" s="337">
        <v>20</v>
      </c>
      <c r="F286" s="338"/>
      <c r="G286" s="339">
        <f>ROUND(E286*F286,2)</f>
        <v>0</v>
      </c>
      <c r="H286" s="338"/>
      <c r="I286" s="339">
        <f>ROUND(E286*H286,2)</f>
        <v>0</v>
      </c>
      <c r="J286" s="338"/>
      <c r="K286" s="339">
        <f>ROUND(E286*J286,2)</f>
        <v>0</v>
      </c>
      <c r="L286" s="339">
        <v>21</v>
      </c>
      <c r="M286" s="339">
        <f>G286*(1+L286/100)</f>
        <v>0</v>
      </c>
      <c r="N286" s="337">
        <v>2.7999999999999998E-4</v>
      </c>
      <c r="O286" s="337">
        <f>ROUND(E286*N286,2)</f>
        <v>0.01</v>
      </c>
      <c r="P286" s="337">
        <v>0</v>
      </c>
      <c r="Q286" s="337">
        <f>ROUND(E286*P286,2)</f>
        <v>0</v>
      </c>
      <c r="R286" s="339" t="s">
        <v>2046</v>
      </c>
      <c r="S286" s="339" t="s">
        <v>130</v>
      </c>
      <c r="T286" s="340" t="s">
        <v>130</v>
      </c>
      <c r="U286" s="110">
        <v>0.24399999999999999</v>
      </c>
      <c r="V286" s="110">
        <f>ROUND(E286*U286,2)</f>
        <v>4.88</v>
      </c>
      <c r="W286" s="110"/>
      <c r="X286" s="110" t="s">
        <v>132</v>
      </c>
      <c r="Y286" s="110" t="s">
        <v>133</v>
      </c>
      <c r="Z286" s="104"/>
      <c r="AA286" s="104"/>
      <c r="AB286" s="104"/>
      <c r="AC286" s="104"/>
      <c r="AD286" s="104"/>
      <c r="AE286" s="104"/>
      <c r="AF286" s="104"/>
      <c r="AG286" s="104" t="s">
        <v>134</v>
      </c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</row>
    <row r="287" spans="1:60" outlineLevel="2">
      <c r="A287" s="107"/>
      <c r="B287" s="108"/>
      <c r="C287" s="526" t="s">
        <v>1707</v>
      </c>
      <c r="D287" s="527"/>
      <c r="E287" s="527"/>
      <c r="F287" s="527"/>
      <c r="G287" s="527"/>
      <c r="H287" s="110"/>
      <c r="I287" s="110"/>
      <c r="J287" s="110"/>
      <c r="K287" s="110"/>
      <c r="L287" s="110"/>
      <c r="M287" s="110"/>
      <c r="N287" s="109"/>
      <c r="O287" s="109"/>
      <c r="P287" s="109"/>
      <c r="Q287" s="109"/>
      <c r="R287" s="110"/>
      <c r="S287" s="110"/>
      <c r="T287" s="110"/>
      <c r="U287" s="110"/>
      <c r="V287" s="110"/>
      <c r="W287" s="110"/>
      <c r="X287" s="110"/>
      <c r="Y287" s="110"/>
      <c r="Z287" s="104"/>
      <c r="AA287" s="104"/>
      <c r="AB287" s="104"/>
      <c r="AC287" s="104"/>
      <c r="AD287" s="104"/>
      <c r="AE287" s="104"/>
      <c r="AF287" s="104"/>
      <c r="AG287" s="104" t="s">
        <v>166</v>
      </c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</row>
    <row r="288" spans="1:60" outlineLevel="1">
      <c r="A288" s="325">
        <v>111</v>
      </c>
      <c r="B288" s="334" t="s">
        <v>1442</v>
      </c>
      <c r="C288" s="335" t="s">
        <v>2140</v>
      </c>
      <c r="D288" s="336" t="s">
        <v>145</v>
      </c>
      <c r="E288" s="337">
        <v>40</v>
      </c>
      <c r="F288" s="338"/>
      <c r="G288" s="339">
        <f>ROUND(E288*F288,2)</f>
        <v>0</v>
      </c>
      <c r="H288" s="338"/>
      <c r="I288" s="339">
        <f>ROUND(E288*H288,2)</f>
        <v>0</v>
      </c>
      <c r="J288" s="338"/>
      <c r="K288" s="339">
        <f>ROUND(E288*J288,2)</f>
        <v>0</v>
      </c>
      <c r="L288" s="339">
        <v>21</v>
      </c>
      <c r="M288" s="339">
        <f>G288*(1+L288/100)</f>
        <v>0</v>
      </c>
      <c r="N288" s="337">
        <v>1.2999999999999999E-4</v>
      </c>
      <c r="O288" s="337">
        <f>ROUND(E288*N288,2)</f>
        <v>0.01</v>
      </c>
      <c r="P288" s="337">
        <v>0</v>
      </c>
      <c r="Q288" s="337">
        <f>ROUND(E288*P288,2)</f>
        <v>0</v>
      </c>
      <c r="R288" s="339" t="s">
        <v>2046</v>
      </c>
      <c r="S288" s="339" t="s">
        <v>130</v>
      </c>
      <c r="T288" s="340" t="s">
        <v>130</v>
      </c>
      <c r="U288" s="110">
        <v>0.35216999999999998</v>
      </c>
      <c r="V288" s="110">
        <f>ROUND(E288*U288,2)</f>
        <v>14.09</v>
      </c>
      <c r="W288" s="110"/>
      <c r="X288" s="110" t="s">
        <v>132</v>
      </c>
      <c r="Y288" s="110" t="s">
        <v>133</v>
      </c>
      <c r="Z288" s="104"/>
      <c r="AA288" s="104"/>
      <c r="AB288" s="104"/>
      <c r="AC288" s="104"/>
      <c r="AD288" s="104"/>
      <c r="AE288" s="104"/>
      <c r="AF288" s="104"/>
      <c r="AG288" s="104" t="s">
        <v>134</v>
      </c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</row>
    <row r="289" spans="1:60" outlineLevel="2">
      <c r="A289" s="107"/>
      <c r="B289" s="108"/>
      <c r="C289" s="526" t="s">
        <v>1708</v>
      </c>
      <c r="D289" s="527"/>
      <c r="E289" s="527"/>
      <c r="F289" s="527"/>
      <c r="G289" s="527"/>
      <c r="H289" s="110"/>
      <c r="I289" s="110"/>
      <c r="J289" s="110"/>
      <c r="K289" s="110"/>
      <c r="L289" s="110"/>
      <c r="M289" s="110"/>
      <c r="N289" s="109"/>
      <c r="O289" s="109"/>
      <c r="P289" s="109"/>
      <c r="Q289" s="109"/>
      <c r="R289" s="110"/>
      <c r="S289" s="110"/>
      <c r="T289" s="110"/>
      <c r="U289" s="110"/>
      <c r="V289" s="110"/>
      <c r="W289" s="110"/>
      <c r="X289" s="110"/>
      <c r="Y289" s="110"/>
      <c r="Z289" s="104"/>
      <c r="AA289" s="104"/>
      <c r="AB289" s="104"/>
      <c r="AC289" s="104"/>
      <c r="AD289" s="104"/>
      <c r="AE289" s="104"/>
      <c r="AF289" s="104"/>
      <c r="AG289" s="104" t="s">
        <v>166</v>
      </c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</row>
    <row r="290" spans="1:60">
      <c r="A290" s="153" t="s">
        <v>125</v>
      </c>
      <c r="B290" s="154" t="s">
        <v>1187</v>
      </c>
      <c r="C290" s="155" t="s">
        <v>1188</v>
      </c>
      <c r="D290" s="156"/>
      <c r="E290" s="157"/>
      <c r="F290" s="158"/>
      <c r="G290" s="158">
        <f>SUMIF(AG291:AG321,"&lt;&gt;NOR",G291:G321)</f>
        <v>0</v>
      </c>
      <c r="H290" s="158"/>
      <c r="I290" s="158">
        <f>SUM(I291:I321)</f>
        <v>0</v>
      </c>
      <c r="J290" s="158"/>
      <c r="K290" s="158">
        <f>SUM(K291:K321)</f>
        <v>0</v>
      </c>
      <c r="L290" s="158"/>
      <c r="M290" s="158">
        <f>SUM(M291:M321)</f>
        <v>0</v>
      </c>
      <c r="N290" s="157"/>
      <c r="O290" s="157">
        <f>SUM(O291:O321)</f>
        <v>5.33</v>
      </c>
      <c r="P290" s="157"/>
      <c r="Q290" s="157">
        <f>SUM(Q291:Q321)</f>
        <v>0</v>
      </c>
      <c r="R290" s="158"/>
      <c r="S290" s="158"/>
      <c r="T290" s="159"/>
      <c r="U290" s="114"/>
      <c r="V290" s="114">
        <f>SUM(V291:V321)</f>
        <v>85.66</v>
      </c>
      <c r="W290" s="114"/>
      <c r="X290" s="114"/>
      <c r="Y290" s="114"/>
      <c r="AG290" t="s">
        <v>126</v>
      </c>
    </row>
    <row r="291" spans="1:60" ht="22.5" outlineLevel="1">
      <c r="A291" s="160">
        <v>112</v>
      </c>
      <c r="B291" s="161" t="s">
        <v>1326</v>
      </c>
      <c r="C291" s="162" t="s">
        <v>2141</v>
      </c>
      <c r="D291" s="163" t="s">
        <v>145</v>
      </c>
      <c r="E291" s="164">
        <v>1</v>
      </c>
      <c r="F291" s="333"/>
      <c r="G291" s="165">
        <f t="shared" ref="G291:G314" si="7">ROUND(E291*F291,2)</f>
        <v>0</v>
      </c>
      <c r="H291" s="333"/>
      <c r="I291" s="165">
        <f t="shared" ref="I291:I314" si="8">ROUND(E291*H291,2)</f>
        <v>0</v>
      </c>
      <c r="J291" s="333"/>
      <c r="K291" s="165">
        <f t="shared" ref="K291:K314" si="9">ROUND(E291*J291,2)</f>
        <v>0</v>
      </c>
      <c r="L291" s="165">
        <v>21</v>
      </c>
      <c r="M291" s="165">
        <f t="shared" ref="M291:M314" si="10">G291*(1+L291/100)</f>
        <v>0</v>
      </c>
      <c r="N291" s="164">
        <v>0</v>
      </c>
      <c r="O291" s="164">
        <f t="shared" ref="O291:O314" si="11">ROUND(E291*N291,2)</f>
        <v>0</v>
      </c>
      <c r="P291" s="164">
        <v>0</v>
      </c>
      <c r="Q291" s="164">
        <f t="shared" ref="Q291:Q314" si="12">ROUND(E291*P291,2)</f>
        <v>0</v>
      </c>
      <c r="R291" s="165"/>
      <c r="S291" s="165" t="s">
        <v>182</v>
      </c>
      <c r="T291" s="166" t="s">
        <v>1327</v>
      </c>
      <c r="U291" s="110">
        <v>0</v>
      </c>
      <c r="V291" s="110">
        <f t="shared" ref="V291:V314" si="13">ROUND(E291*U291,2)</f>
        <v>0</v>
      </c>
      <c r="W291" s="110"/>
      <c r="X291" s="110" t="s">
        <v>526</v>
      </c>
      <c r="Y291" s="110" t="s">
        <v>133</v>
      </c>
      <c r="Z291" s="104"/>
      <c r="AA291" s="104"/>
      <c r="AB291" s="104"/>
      <c r="AC291" s="104"/>
      <c r="AD291" s="104"/>
      <c r="AE291" s="104"/>
      <c r="AF291" s="104"/>
      <c r="AG291" s="104" t="s">
        <v>527</v>
      </c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</row>
    <row r="292" spans="1:60" ht="22.5" outlineLevel="1">
      <c r="A292" s="160">
        <v>113</v>
      </c>
      <c r="B292" s="161" t="s">
        <v>1328</v>
      </c>
      <c r="C292" s="162" t="s">
        <v>2142</v>
      </c>
      <c r="D292" s="163" t="s">
        <v>145</v>
      </c>
      <c r="E292" s="164">
        <v>7</v>
      </c>
      <c r="F292" s="333"/>
      <c r="G292" s="165">
        <f t="shared" si="7"/>
        <v>0</v>
      </c>
      <c r="H292" s="333"/>
      <c r="I292" s="165">
        <f t="shared" si="8"/>
        <v>0</v>
      </c>
      <c r="J292" s="333"/>
      <c r="K292" s="165">
        <f t="shared" si="9"/>
        <v>0</v>
      </c>
      <c r="L292" s="165">
        <v>21</v>
      </c>
      <c r="M292" s="165">
        <f t="shared" si="10"/>
        <v>0</v>
      </c>
      <c r="N292" s="164">
        <v>0</v>
      </c>
      <c r="O292" s="164">
        <f t="shared" si="11"/>
        <v>0</v>
      </c>
      <c r="P292" s="164">
        <v>0</v>
      </c>
      <c r="Q292" s="164">
        <f t="shared" si="12"/>
        <v>0</v>
      </c>
      <c r="R292" s="165"/>
      <c r="S292" s="165" t="s">
        <v>182</v>
      </c>
      <c r="T292" s="166" t="s">
        <v>183</v>
      </c>
      <c r="U292" s="110">
        <v>0</v>
      </c>
      <c r="V292" s="110">
        <f t="shared" si="13"/>
        <v>0</v>
      </c>
      <c r="W292" s="110"/>
      <c r="X292" s="110" t="s">
        <v>526</v>
      </c>
      <c r="Y292" s="110" t="s">
        <v>133</v>
      </c>
      <c r="Z292" s="104"/>
      <c r="AA292" s="104"/>
      <c r="AB292" s="104"/>
      <c r="AC292" s="104"/>
      <c r="AD292" s="104"/>
      <c r="AE292" s="104"/>
      <c r="AF292" s="104"/>
      <c r="AG292" s="104" t="s">
        <v>527</v>
      </c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</row>
    <row r="293" spans="1:60" ht="22.5" outlineLevel="1">
      <c r="A293" s="160">
        <v>114</v>
      </c>
      <c r="B293" s="161" t="s">
        <v>1329</v>
      </c>
      <c r="C293" s="162" t="s">
        <v>2143</v>
      </c>
      <c r="D293" s="163" t="s">
        <v>145</v>
      </c>
      <c r="E293" s="164">
        <v>3</v>
      </c>
      <c r="F293" s="333"/>
      <c r="G293" s="165">
        <f t="shared" si="7"/>
        <v>0</v>
      </c>
      <c r="H293" s="333"/>
      <c r="I293" s="165">
        <f t="shared" si="8"/>
        <v>0</v>
      </c>
      <c r="J293" s="333"/>
      <c r="K293" s="165">
        <f t="shared" si="9"/>
        <v>0</v>
      </c>
      <c r="L293" s="165">
        <v>21</v>
      </c>
      <c r="M293" s="165">
        <f t="shared" si="10"/>
        <v>0</v>
      </c>
      <c r="N293" s="164">
        <v>0</v>
      </c>
      <c r="O293" s="164">
        <f t="shared" si="11"/>
        <v>0</v>
      </c>
      <c r="P293" s="164">
        <v>0</v>
      </c>
      <c r="Q293" s="164">
        <f t="shared" si="12"/>
        <v>0</v>
      </c>
      <c r="R293" s="165"/>
      <c r="S293" s="165" t="s">
        <v>182</v>
      </c>
      <c r="T293" s="166" t="s">
        <v>183</v>
      </c>
      <c r="U293" s="110">
        <v>0</v>
      </c>
      <c r="V293" s="110">
        <f t="shared" si="13"/>
        <v>0</v>
      </c>
      <c r="W293" s="110"/>
      <c r="X293" s="110" t="s">
        <v>526</v>
      </c>
      <c r="Y293" s="110" t="s">
        <v>133</v>
      </c>
      <c r="Z293" s="104"/>
      <c r="AA293" s="104"/>
      <c r="AB293" s="104"/>
      <c r="AC293" s="104"/>
      <c r="AD293" s="104"/>
      <c r="AE293" s="104"/>
      <c r="AF293" s="104"/>
      <c r="AG293" s="104" t="s">
        <v>527</v>
      </c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</row>
    <row r="294" spans="1:60" ht="22.5" outlineLevel="1">
      <c r="A294" s="160">
        <v>115</v>
      </c>
      <c r="B294" s="161" t="s">
        <v>1330</v>
      </c>
      <c r="C294" s="162" t="s">
        <v>2144</v>
      </c>
      <c r="D294" s="163" t="s">
        <v>145</v>
      </c>
      <c r="E294" s="164">
        <v>18</v>
      </c>
      <c r="F294" s="333"/>
      <c r="G294" s="165">
        <f t="shared" si="7"/>
        <v>0</v>
      </c>
      <c r="H294" s="333"/>
      <c r="I294" s="165">
        <f t="shared" si="8"/>
        <v>0</v>
      </c>
      <c r="J294" s="333"/>
      <c r="K294" s="165">
        <f t="shared" si="9"/>
        <v>0</v>
      </c>
      <c r="L294" s="165">
        <v>21</v>
      </c>
      <c r="M294" s="165">
        <f t="shared" si="10"/>
        <v>0</v>
      </c>
      <c r="N294" s="164">
        <v>0</v>
      </c>
      <c r="O294" s="164">
        <f t="shared" si="11"/>
        <v>0</v>
      </c>
      <c r="P294" s="164">
        <v>0</v>
      </c>
      <c r="Q294" s="164">
        <f t="shared" si="12"/>
        <v>0</v>
      </c>
      <c r="R294" s="165"/>
      <c r="S294" s="165" t="s">
        <v>182</v>
      </c>
      <c r="T294" s="166" t="s">
        <v>183</v>
      </c>
      <c r="U294" s="110">
        <v>0</v>
      </c>
      <c r="V294" s="110">
        <f t="shared" si="13"/>
        <v>0</v>
      </c>
      <c r="W294" s="110"/>
      <c r="X294" s="110" t="s">
        <v>526</v>
      </c>
      <c r="Y294" s="110" t="s">
        <v>133</v>
      </c>
      <c r="Z294" s="104"/>
      <c r="AA294" s="104"/>
      <c r="AB294" s="104"/>
      <c r="AC294" s="104"/>
      <c r="AD294" s="104"/>
      <c r="AE294" s="104"/>
      <c r="AF294" s="104"/>
      <c r="AG294" s="104" t="s">
        <v>527</v>
      </c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</row>
    <row r="295" spans="1:60" ht="22.5" outlineLevel="1">
      <c r="A295" s="160">
        <v>116</v>
      </c>
      <c r="B295" s="161" t="s">
        <v>1331</v>
      </c>
      <c r="C295" s="162" t="s">
        <v>2145</v>
      </c>
      <c r="D295" s="163" t="s">
        <v>145</v>
      </c>
      <c r="E295" s="164">
        <v>2</v>
      </c>
      <c r="F295" s="333"/>
      <c r="G295" s="165">
        <f t="shared" si="7"/>
        <v>0</v>
      </c>
      <c r="H295" s="333"/>
      <c r="I295" s="165">
        <f t="shared" si="8"/>
        <v>0</v>
      </c>
      <c r="J295" s="333"/>
      <c r="K295" s="165">
        <f t="shared" si="9"/>
        <v>0</v>
      </c>
      <c r="L295" s="165">
        <v>21</v>
      </c>
      <c r="M295" s="165">
        <f t="shared" si="10"/>
        <v>0</v>
      </c>
      <c r="N295" s="164">
        <v>0</v>
      </c>
      <c r="O295" s="164">
        <f t="shared" si="11"/>
        <v>0</v>
      </c>
      <c r="P295" s="164">
        <v>0</v>
      </c>
      <c r="Q295" s="164">
        <f t="shared" si="12"/>
        <v>0</v>
      </c>
      <c r="R295" s="165"/>
      <c r="S295" s="165" t="s">
        <v>182</v>
      </c>
      <c r="T295" s="166" t="s">
        <v>183</v>
      </c>
      <c r="U295" s="110">
        <v>0</v>
      </c>
      <c r="V295" s="110">
        <f t="shared" si="13"/>
        <v>0</v>
      </c>
      <c r="W295" s="110"/>
      <c r="X295" s="110" t="s">
        <v>526</v>
      </c>
      <c r="Y295" s="110" t="s">
        <v>133</v>
      </c>
      <c r="Z295" s="104"/>
      <c r="AA295" s="104"/>
      <c r="AB295" s="104"/>
      <c r="AC295" s="104"/>
      <c r="AD295" s="104"/>
      <c r="AE295" s="104"/>
      <c r="AF295" s="104"/>
      <c r="AG295" s="104" t="s">
        <v>527</v>
      </c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</row>
    <row r="296" spans="1:60" ht="22.5" outlineLevel="1">
      <c r="A296" s="160">
        <v>117</v>
      </c>
      <c r="B296" s="161" t="s">
        <v>1332</v>
      </c>
      <c r="C296" s="162" t="s">
        <v>2146</v>
      </c>
      <c r="D296" s="163" t="s">
        <v>145</v>
      </c>
      <c r="E296" s="164">
        <v>6</v>
      </c>
      <c r="F296" s="333"/>
      <c r="G296" s="165">
        <f t="shared" si="7"/>
        <v>0</v>
      </c>
      <c r="H296" s="333"/>
      <c r="I296" s="165">
        <f t="shared" si="8"/>
        <v>0</v>
      </c>
      <c r="J296" s="333"/>
      <c r="K296" s="165">
        <f t="shared" si="9"/>
        <v>0</v>
      </c>
      <c r="L296" s="165">
        <v>21</v>
      </c>
      <c r="M296" s="165">
        <f t="shared" si="10"/>
        <v>0</v>
      </c>
      <c r="N296" s="164">
        <v>0</v>
      </c>
      <c r="O296" s="164">
        <f t="shared" si="11"/>
        <v>0</v>
      </c>
      <c r="P296" s="164">
        <v>0</v>
      </c>
      <c r="Q296" s="164">
        <f t="shared" si="12"/>
        <v>0</v>
      </c>
      <c r="R296" s="165"/>
      <c r="S296" s="165" t="s">
        <v>182</v>
      </c>
      <c r="T296" s="166" t="s">
        <v>183</v>
      </c>
      <c r="U296" s="110">
        <v>0</v>
      </c>
      <c r="V296" s="110">
        <f t="shared" si="13"/>
        <v>0</v>
      </c>
      <c r="W296" s="110"/>
      <c r="X296" s="110" t="s">
        <v>526</v>
      </c>
      <c r="Y296" s="110" t="s">
        <v>133</v>
      </c>
      <c r="Z296" s="104"/>
      <c r="AA296" s="104"/>
      <c r="AB296" s="104"/>
      <c r="AC296" s="104"/>
      <c r="AD296" s="104"/>
      <c r="AE296" s="104"/>
      <c r="AF296" s="104"/>
      <c r="AG296" s="104" t="s">
        <v>527</v>
      </c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</row>
    <row r="297" spans="1:60" ht="33.75" outlineLevel="1">
      <c r="A297" s="160">
        <v>118</v>
      </c>
      <c r="B297" s="161" t="s">
        <v>1333</v>
      </c>
      <c r="C297" s="162" t="s">
        <v>2147</v>
      </c>
      <c r="D297" s="163" t="s">
        <v>145</v>
      </c>
      <c r="E297" s="164">
        <v>1</v>
      </c>
      <c r="F297" s="333"/>
      <c r="G297" s="165">
        <f t="shared" si="7"/>
        <v>0</v>
      </c>
      <c r="H297" s="333"/>
      <c r="I297" s="165">
        <f t="shared" si="8"/>
        <v>0</v>
      </c>
      <c r="J297" s="333"/>
      <c r="K297" s="165">
        <f t="shared" si="9"/>
        <v>0</v>
      </c>
      <c r="L297" s="165">
        <v>21</v>
      </c>
      <c r="M297" s="165">
        <f t="shared" si="10"/>
        <v>0</v>
      </c>
      <c r="N297" s="164">
        <v>1.2999999999999999E-4</v>
      </c>
      <c r="O297" s="164">
        <f t="shared" si="11"/>
        <v>0</v>
      </c>
      <c r="P297" s="164">
        <v>0</v>
      </c>
      <c r="Q297" s="164">
        <f t="shared" si="12"/>
        <v>0</v>
      </c>
      <c r="R297" s="165" t="s">
        <v>525</v>
      </c>
      <c r="S297" s="165" t="s">
        <v>130</v>
      </c>
      <c r="T297" s="166" t="s">
        <v>131</v>
      </c>
      <c r="U297" s="110">
        <v>0</v>
      </c>
      <c r="V297" s="110">
        <f t="shared" si="13"/>
        <v>0</v>
      </c>
      <c r="W297" s="110"/>
      <c r="X297" s="110" t="s">
        <v>526</v>
      </c>
      <c r="Y297" s="110" t="s">
        <v>133</v>
      </c>
      <c r="Z297" s="104"/>
      <c r="AA297" s="104"/>
      <c r="AB297" s="104"/>
      <c r="AC297" s="104"/>
      <c r="AD297" s="104"/>
      <c r="AE297" s="104"/>
      <c r="AF297" s="104"/>
      <c r="AG297" s="104" t="s">
        <v>527</v>
      </c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</row>
    <row r="298" spans="1:60" outlineLevel="1">
      <c r="A298" s="160">
        <v>119</v>
      </c>
      <c r="B298" s="161" t="s">
        <v>1334</v>
      </c>
      <c r="C298" s="162" t="s">
        <v>1335</v>
      </c>
      <c r="D298" s="163" t="s">
        <v>1336</v>
      </c>
      <c r="E298" s="164">
        <v>1</v>
      </c>
      <c r="F298" s="333"/>
      <c r="G298" s="165">
        <f t="shared" si="7"/>
        <v>0</v>
      </c>
      <c r="H298" s="333"/>
      <c r="I298" s="165">
        <f t="shared" si="8"/>
        <v>0</v>
      </c>
      <c r="J298" s="333"/>
      <c r="K298" s="165">
        <f t="shared" si="9"/>
        <v>0</v>
      </c>
      <c r="L298" s="165">
        <v>21</v>
      </c>
      <c r="M298" s="165">
        <f t="shared" si="10"/>
        <v>0</v>
      </c>
      <c r="N298" s="164">
        <v>0</v>
      </c>
      <c r="O298" s="164">
        <f t="shared" si="11"/>
        <v>0</v>
      </c>
      <c r="P298" s="164">
        <v>0</v>
      </c>
      <c r="Q298" s="164">
        <f t="shared" si="12"/>
        <v>0</v>
      </c>
      <c r="R298" s="165"/>
      <c r="S298" s="165" t="s">
        <v>182</v>
      </c>
      <c r="T298" s="166" t="s">
        <v>183</v>
      </c>
      <c r="U298" s="110">
        <v>0</v>
      </c>
      <c r="V298" s="110">
        <f t="shared" si="13"/>
        <v>0</v>
      </c>
      <c r="W298" s="110"/>
      <c r="X298" s="110" t="s">
        <v>526</v>
      </c>
      <c r="Y298" s="110" t="s">
        <v>133</v>
      </c>
      <c r="Z298" s="104"/>
      <c r="AA298" s="104"/>
      <c r="AB298" s="104"/>
      <c r="AC298" s="104"/>
      <c r="AD298" s="104"/>
      <c r="AE298" s="104"/>
      <c r="AF298" s="104"/>
      <c r="AG298" s="104" t="s">
        <v>527</v>
      </c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</row>
    <row r="299" spans="1:60" outlineLevel="1">
      <c r="A299" s="160">
        <v>120</v>
      </c>
      <c r="B299" s="161" t="s">
        <v>1337</v>
      </c>
      <c r="C299" s="162" t="s">
        <v>1338</v>
      </c>
      <c r="D299" s="163" t="s">
        <v>145</v>
      </c>
      <c r="E299" s="164">
        <v>1</v>
      </c>
      <c r="F299" s="333"/>
      <c r="G299" s="165">
        <f t="shared" si="7"/>
        <v>0</v>
      </c>
      <c r="H299" s="333"/>
      <c r="I299" s="165">
        <f t="shared" si="8"/>
        <v>0</v>
      </c>
      <c r="J299" s="333"/>
      <c r="K299" s="165">
        <f t="shared" si="9"/>
        <v>0</v>
      </c>
      <c r="L299" s="165">
        <v>21</v>
      </c>
      <c r="M299" s="165">
        <f t="shared" si="10"/>
        <v>0</v>
      </c>
      <c r="N299" s="164">
        <v>0</v>
      </c>
      <c r="O299" s="164">
        <f t="shared" si="11"/>
        <v>0</v>
      </c>
      <c r="P299" s="164">
        <v>0</v>
      </c>
      <c r="Q299" s="164">
        <f t="shared" si="12"/>
        <v>0</v>
      </c>
      <c r="R299" s="165"/>
      <c r="S299" s="165" t="s">
        <v>182</v>
      </c>
      <c r="T299" s="166" t="s">
        <v>183</v>
      </c>
      <c r="U299" s="110">
        <v>0</v>
      </c>
      <c r="V299" s="110">
        <f t="shared" si="13"/>
        <v>0</v>
      </c>
      <c r="W299" s="110"/>
      <c r="X299" s="110" t="s">
        <v>526</v>
      </c>
      <c r="Y299" s="110" t="s">
        <v>133</v>
      </c>
      <c r="Z299" s="104"/>
      <c r="AA299" s="104"/>
      <c r="AB299" s="104"/>
      <c r="AC299" s="104"/>
      <c r="AD299" s="104"/>
      <c r="AE299" s="104"/>
      <c r="AF299" s="104"/>
      <c r="AG299" s="104" t="s">
        <v>527</v>
      </c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</row>
    <row r="300" spans="1:60" outlineLevel="1">
      <c r="A300" s="160">
        <v>121</v>
      </c>
      <c r="B300" s="161" t="s">
        <v>1339</v>
      </c>
      <c r="C300" s="162" t="s">
        <v>2148</v>
      </c>
      <c r="D300" s="163" t="s">
        <v>145</v>
      </c>
      <c r="E300" s="164">
        <v>1</v>
      </c>
      <c r="F300" s="333"/>
      <c r="G300" s="165">
        <f t="shared" si="7"/>
        <v>0</v>
      </c>
      <c r="H300" s="333"/>
      <c r="I300" s="165">
        <f t="shared" si="8"/>
        <v>0</v>
      </c>
      <c r="J300" s="333"/>
      <c r="K300" s="165">
        <f t="shared" si="9"/>
        <v>0</v>
      </c>
      <c r="L300" s="165">
        <v>21</v>
      </c>
      <c r="M300" s="165">
        <f t="shared" si="10"/>
        <v>0</v>
      </c>
      <c r="N300" s="164">
        <v>0</v>
      </c>
      <c r="O300" s="164">
        <f t="shared" si="11"/>
        <v>0</v>
      </c>
      <c r="P300" s="164">
        <v>0</v>
      </c>
      <c r="Q300" s="164">
        <f t="shared" si="12"/>
        <v>0</v>
      </c>
      <c r="R300" s="165"/>
      <c r="S300" s="165" t="s">
        <v>182</v>
      </c>
      <c r="T300" s="166" t="s">
        <v>1327</v>
      </c>
      <c r="U300" s="110">
        <v>0</v>
      </c>
      <c r="V300" s="110">
        <f t="shared" si="13"/>
        <v>0</v>
      </c>
      <c r="W300" s="110"/>
      <c r="X300" s="110" t="s">
        <v>526</v>
      </c>
      <c r="Y300" s="110" t="s">
        <v>133</v>
      </c>
      <c r="Z300" s="104"/>
      <c r="AA300" s="104"/>
      <c r="AB300" s="104"/>
      <c r="AC300" s="104"/>
      <c r="AD300" s="104"/>
      <c r="AE300" s="104"/>
      <c r="AF300" s="104"/>
      <c r="AG300" s="104" t="s">
        <v>527</v>
      </c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</row>
    <row r="301" spans="1:60" outlineLevel="1">
      <c r="A301" s="160">
        <v>122</v>
      </c>
      <c r="B301" s="161" t="s">
        <v>1340</v>
      </c>
      <c r="C301" s="162" t="s">
        <v>1341</v>
      </c>
      <c r="D301" s="163" t="s">
        <v>443</v>
      </c>
      <c r="E301" s="164">
        <v>4</v>
      </c>
      <c r="F301" s="333"/>
      <c r="G301" s="165">
        <f t="shared" si="7"/>
        <v>0</v>
      </c>
      <c r="H301" s="333"/>
      <c r="I301" s="165">
        <f t="shared" si="8"/>
        <v>0</v>
      </c>
      <c r="J301" s="333"/>
      <c r="K301" s="165">
        <f t="shared" si="9"/>
        <v>0</v>
      </c>
      <c r="L301" s="165">
        <v>21</v>
      </c>
      <c r="M301" s="165">
        <f t="shared" si="10"/>
        <v>0</v>
      </c>
      <c r="N301" s="164">
        <v>1.3317000000000001</v>
      </c>
      <c r="O301" s="164">
        <f t="shared" si="11"/>
        <v>5.33</v>
      </c>
      <c r="P301" s="164">
        <v>0</v>
      </c>
      <c r="Q301" s="164">
        <f t="shared" si="12"/>
        <v>0</v>
      </c>
      <c r="R301" s="165"/>
      <c r="S301" s="165" t="s">
        <v>182</v>
      </c>
      <c r="T301" s="166" t="s">
        <v>183</v>
      </c>
      <c r="U301" s="110">
        <v>0</v>
      </c>
      <c r="V301" s="110">
        <f t="shared" si="13"/>
        <v>0</v>
      </c>
      <c r="W301" s="110"/>
      <c r="X301" s="110" t="s">
        <v>526</v>
      </c>
      <c r="Y301" s="110" t="s">
        <v>133</v>
      </c>
      <c r="Z301" s="104"/>
      <c r="AA301" s="104"/>
      <c r="AB301" s="104"/>
      <c r="AC301" s="104"/>
      <c r="AD301" s="104"/>
      <c r="AE301" s="104"/>
      <c r="AF301" s="104"/>
      <c r="AG301" s="104" t="s">
        <v>527</v>
      </c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</row>
    <row r="302" spans="1:60" ht="22.5" outlineLevel="1">
      <c r="A302" s="160">
        <v>123</v>
      </c>
      <c r="B302" s="161" t="s">
        <v>1342</v>
      </c>
      <c r="C302" s="162" t="s">
        <v>2149</v>
      </c>
      <c r="D302" s="163" t="s">
        <v>145</v>
      </c>
      <c r="E302" s="164">
        <v>23</v>
      </c>
      <c r="F302" s="333"/>
      <c r="G302" s="165">
        <f t="shared" si="7"/>
        <v>0</v>
      </c>
      <c r="H302" s="333"/>
      <c r="I302" s="165">
        <f t="shared" si="8"/>
        <v>0</v>
      </c>
      <c r="J302" s="333"/>
      <c r="K302" s="165">
        <f t="shared" si="9"/>
        <v>0</v>
      </c>
      <c r="L302" s="165">
        <v>21</v>
      </c>
      <c r="M302" s="165">
        <f t="shared" si="10"/>
        <v>0</v>
      </c>
      <c r="N302" s="164">
        <v>1.8000000000000001E-4</v>
      </c>
      <c r="O302" s="164">
        <f t="shared" si="11"/>
        <v>0</v>
      </c>
      <c r="P302" s="164">
        <v>0</v>
      </c>
      <c r="Q302" s="164">
        <f t="shared" si="12"/>
        <v>0</v>
      </c>
      <c r="R302" s="165" t="s">
        <v>525</v>
      </c>
      <c r="S302" s="165" t="s">
        <v>130</v>
      </c>
      <c r="T302" s="166" t="s">
        <v>131</v>
      </c>
      <c r="U302" s="110">
        <v>0</v>
      </c>
      <c r="V302" s="110">
        <f t="shared" si="13"/>
        <v>0</v>
      </c>
      <c r="W302" s="110"/>
      <c r="X302" s="110" t="s">
        <v>526</v>
      </c>
      <c r="Y302" s="110" t="s">
        <v>133</v>
      </c>
      <c r="Z302" s="104"/>
      <c r="AA302" s="104"/>
      <c r="AB302" s="104"/>
      <c r="AC302" s="104"/>
      <c r="AD302" s="104"/>
      <c r="AE302" s="104"/>
      <c r="AF302" s="104"/>
      <c r="AG302" s="104" t="s">
        <v>527</v>
      </c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</row>
    <row r="303" spans="1:60" ht="22.5" outlineLevel="1">
      <c r="A303" s="160">
        <v>124</v>
      </c>
      <c r="B303" s="161" t="s">
        <v>1343</v>
      </c>
      <c r="C303" s="162" t="s">
        <v>2150</v>
      </c>
      <c r="D303" s="163" t="s">
        <v>145</v>
      </c>
      <c r="E303" s="164">
        <v>6</v>
      </c>
      <c r="F303" s="333"/>
      <c r="G303" s="165">
        <f t="shared" si="7"/>
        <v>0</v>
      </c>
      <c r="H303" s="333"/>
      <c r="I303" s="165">
        <f t="shared" si="8"/>
        <v>0</v>
      </c>
      <c r="J303" s="333"/>
      <c r="K303" s="165">
        <f t="shared" si="9"/>
        <v>0</v>
      </c>
      <c r="L303" s="165">
        <v>21</v>
      </c>
      <c r="M303" s="165">
        <f t="shared" si="10"/>
        <v>0</v>
      </c>
      <c r="N303" s="164">
        <v>1.8000000000000001E-4</v>
      </c>
      <c r="O303" s="164">
        <f t="shared" si="11"/>
        <v>0</v>
      </c>
      <c r="P303" s="164">
        <v>0</v>
      </c>
      <c r="Q303" s="164">
        <f t="shared" si="12"/>
        <v>0</v>
      </c>
      <c r="R303" s="165" t="s">
        <v>525</v>
      </c>
      <c r="S303" s="165" t="s">
        <v>130</v>
      </c>
      <c r="T303" s="166" t="s">
        <v>131</v>
      </c>
      <c r="U303" s="110">
        <v>0</v>
      </c>
      <c r="V303" s="110">
        <f t="shared" si="13"/>
        <v>0</v>
      </c>
      <c r="W303" s="110"/>
      <c r="X303" s="110" t="s">
        <v>526</v>
      </c>
      <c r="Y303" s="110" t="s">
        <v>133</v>
      </c>
      <c r="Z303" s="104"/>
      <c r="AA303" s="104"/>
      <c r="AB303" s="104"/>
      <c r="AC303" s="104"/>
      <c r="AD303" s="104"/>
      <c r="AE303" s="104"/>
      <c r="AF303" s="104"/>
      <c r="AG303" s="104" t="s">
        <v>527</v>
      </c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</row>
    <row r="304" spans="1:60" ht="22.5" outlineLevel="1">
      <c r="A304" s="160">
        <v>125</v>
      </c>
      <c r="B304" s="161" t="s">
        <v>1344</v>
      </c>
      <c r="C304" s="162" t="s">
        <v>2151</v>
      </c>
      <c r="D304" s="163" t="s">
        <v>145</v>
      </c>
      <c r="E304" s="164">
        <v>16</v>
      </c>
      <c r="F304" s="333"/>
      <c r="G304" s="165">
        <f t="shared" si="7"/>
        <v>0</v>
      </c>
      <c r="H304" s="333"/>
      <c r="I304" s="165">
        <f t="shared" si="8"/>
        <v>0</v>
      </c>
      <c r="J304" s="333"/>
      <c r="K304" s="165">
        <f t="shared" si="9"/>
        <v>0</v>
      </c>
      <c r="L304" s="165">
        <v>21</v>
      </c>
      <c r="M304" s="165">
        <f t="shared" si="10"/>
        <v>0</v>
      </c>
      <c r="N304" s="164">
        <v>1.8000000000000001E-4</v>
      </c>
      <c r="O304" s="164">
        <f t="shared" si="11"/>
        <v>0</v>
      </c>
      <c r="P304" s="164">
        <v>0</v>
      </c>
      <c r="Q304" s="164">
        <f t="shared" si="12"/>
        <v>0</v>
      </c>
      <c r="R304" s="165" t="s">
        <v>525</v>
      </c>
      <c r="S304" s="165" t="s">
        <v>130</v>
      </c>
      <c r="T304" s="166" t="s">
        <v>131</v>
      </c>
      <c r="U304" s="110">
        <v>0</v>
      </c>
      <c r="V304" s="110">
        <f t="shared" si="13"/>
        <v>0</v>
      </c>
      <c r="W304" s="110"/>
      <c r="X304" s="110" t="s">
        <v>526</v>
      </c>
      <c r="Y304" s="110" t="s">
        <v>133</v>
      </c>
      <c r="Z304" s="104"/>
      <c r="AA304" s="104"/>
      <c r="AB304" s="104"/>
      <c r="AC304" s="104"/>
      <c r="AD304" s="104"/>
      <c r="AE304" s="104"/>
      <c r="AF304" s="104"/>
      <c r="AG304" s="104" t="s">
        <v>527</v>
      </c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</row>
    <row r="305" spans="1:60" ht="22.5" outlineLevel="1">
      <c r="A305" s="160">
        <v>126</v>
      </c>
      <c r="B305" s="161" t="s">
        <v>1345</v>
      </c>
      <c r="C305" s="162" t="s">
        <v>2152</v>
      </c>
      <c r="D305" s="163" t="s">
        <v>145</v>
      </c>
      <c r="E305" s="164">
        <v>20</v>
      </c>
      <c r="F305" s="333"/>
      <c r="G305" s="165">
        <f t="shared" si="7"/>
        <v>0</v>
      </c>
      <c r="H305" s="333"/>
      <c r="I305" s="165">
        <f t="shared" si="8"/>
        <v>0</v>
      </c>
      <c r="J305" s="333"/>
      <c r="K305" s="165">
        <f t="shared" si="9"/>
        <v>0</v>
      </c>
      <c r="L305" s="165">
        <v>21</v>
      </c>
      <c r="M305" s="165">
        <f t="shared" si="10"/>
        <v>0</v>
      </c>
      <c r="N305" s="164">
        <v>1.8000000000000001E-4</v>
      </c>
      <c r="O305" s="164">
        <f t="shared" si="11"/>
        <v>0</v>
      </c>
      <c r="P305" s="164">
        <v>0</v>
      </c>
      <c r="Q305" s="164">
        <f t="shared" si="12"/>
        <v>0</v>
      </c>
      <c r="R305" s="165" t="s">
        <v>525</v>
      </c>
      <c r="S305" s="165" t="s">
        <v>130</v>
      </c>
      <c r="T305" s="166" t="s">
        <v>131</v>
      </c>
      <c r="U305" s="110">
        <v>0</v>
      </c>
      <c r="V305" s="110">
        <f t="shared" si="13"/>
        <v>0</v>
      </c>
      <c r="W305" s="110"/>
      <c r="X305" s="110" t="s">
        <v>526</v>
      </c>
      <c r="Y305" s="110" t="s">
        <v>133</v>
      </c>
      <c r="Z305" s="104"/>
      <c r="AA305" s="104"/>
      <c r="AB305" s="104"/>
      <c r="AC305" s="104"/>
      <c r="AD305" s="104"/>
      <c r="AE305" s="104"/>
      <c r="AF305" s="104"/>
      <c r="AG305" s="104" t="s">
        <v>527</v>
      </c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</row>
    <row r="306" spans="1:60" ht="22.5" outlineLevel="1">
      <c r="A306" s="160">
        <v>127</v>
      </c>
      <c r="B306" s="161" t="s">
        <v>1346</v>
      </c>
      <c r="C306" s="162" t="s">
        <v>2153</v>
      </c>
      <c r="D306" s="163" t="s">
        <v>145</v>
      </c>
      <c r="E306" s="164">
        <v>4</v>
      </c>
      <c r="F306" s="333"/>
      <c r="G306" s="165">
        <f t="shared" si="7"/>
        <v>0</v>
      </c>
      <c r="H306" s="333"/>
      <c r="I306" s="165">
        <f t="shared" si="8"/>
        <v>0</v>
      </c>
      <c r="J306" s="333"/>
      <c r="K306" s="165">
        <f t="shared" si="9"/>
        <v>0</v>
      </c>
      <c r="L306" s="165">
        <v>21</v>
      </c>
      <c r="M306" s="165">
        <f t="shared" si="10"/>
        <v>0</v>
      </c>
      <c r="N306" s="164">
        <v>5.0000000000000001E-4</v>
      </c>
      <c r="O306" s="164">
        <f t="shared" si="11"/>
        <v>0</v>
      </c>
      <c r="P306" s="164">
        <v>0</v>
      </c>
      <c r="Q306" s="164">
        <f t="shared" si="12"/>
        <v>0</v>
      </c>
      <c r="R306" s="165" t="s">
        <v>525</v>
      </c>
      <c r="S306" s="165" t="s">
        <v>130</v>
      </c>
      <c r="T306" s="166" t="s">
        <v>131</v>
      </c>
      <c r="U306" s="110">
        <v>0</v>
      </c>
      <c r="V306" s="110">
        <f t="shared" si="13"/>
        <v>0</v>
      </c>
      <c r="W306" s="110"/>
      <c r="X306" s="110" t="s">
        <v>526</v>
      </c>
      <c r="Y306" s="110" t="s">
        <v>133</v>
      </c>
      <c r="Z306" s="104"/>
      <c r="AA306" s="104"/>
      <c r="AB306" s="104"/>
      <c r="AC306" s="104"/>
      <c r="AD306" s="104"/>
      <c r="AE306" s="104"/>
      <c r="AF306" s="104"/>
      <c r="AG306" s="104" t="s">
        <v>527</v>
      </c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</row>
    <row r="307" spans="1:60" ht="22.5" outlineLevel="1">
      <c r="A307" s="160">
        <v>128</v>
      </c>
      <c r="B307" s="161" t="s">
        <v>1261</v>
      </c>
      <c r="C307" s="162" t="s">
        <v>2103</v>
      </c>
      <c r="D307" s="163" t="s">
        <v>145</v>
      </c>
      <c r="E307" s="164">
        <v>1</v>
      </c>
      <c r="F307" s="333"/>
      <c r="G307" s="165">
        <f t="shared" si="7"/>
        <v>0</v>
      </c>
      <c r="H307" s="333"/>
      <c r="I307" s="165">
        <f t="shared" si="8"/>
        <v>0</v>
      </c>
      <c r="J307" s="333"/>
      <c r="K307" s="165">
        <f t="shared" si="9"/>
        <v>0</v>
      </c>
      <c r="L307" s="165">
        <v>21</v>
      </c>
      <c r="M307" s="165">
        <f t="shared" si="10"/>
        <v>0</v>
      </c>
      <c r="N307" s="164">
        <v>5.0000000000000001E-4</v>
      </c>
      <c r="O307" s="164">
        <f t="shared" si="11"/>
        <v>0</v>
      </c>
      <c r="P307" s="164">
        <v>0</v>
      </c>
      <c r="Q307" s="164">
        <f t="shared" si="12"/>
        <v>0</v>
      </c>
      <c r="R307" s="165" t="s">
        <v>525</v>
      </c>
      <c r="S307" s="165" t="s">
        <v>130</v>
      </c>
      <c r="T307" s="166" t="s">
        <v>131</v>
      </c>
      <c r="U307" s="110">
        <v>0</v>
      </c>
      <c r="V307" s="110">
        <f t="shared" si="13"/>
        <v>0</v>
      </c>
      <c r="W307" s="110"/>
      <c r="X307" s="110" t="s">
        <v>526</v>
      </c>
      <c r="Y307" s="110" t="s">
        <v>133</v>
      </c>
      <c r="Z307" s="104"/>
      <c r="AA307" s="104"/>
      <c r="AB307" s="104"/>
      <c r="AC307" s="104"/>
      <c r="AD307" s="104"/>
      <c r="AE307" s="104"/>
      <c r="AF307" s="104"/>
      <c r="AG307" s="104" t="s">
        <v>527</v>
      </c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</row>
    <row r="308" spans="1:60" ht="22.5" outlineLevel="1">
      <c r="A308" s="160">
        <v>129</v>
      </c>
      <c r="B308" s="161" t="s">
        <v>1347</v>
      </c>
      <c r="C308" s="162" t="s">
        <v>2154</v>
      </c>
      <c r="D308" s="163" t="s">
        <v>145</v>
      </c>
      <c r="E308" s="164">
        <v>1</v>
      </c>
      <c r="F308" s="333"/>
      <c r="G308" s="165">
        <f t="shared" si="7"/>
        <v>0</v>
      </c>
      <c r="H308" s="333"/>
      <c r="I308" s="165">
        <f t="shared" si="8"/>
        <v>0</v>
      </c>
      <c r="J308" s="333"/>
      <c r="K308" s="165">
        <f t="shared" si="9"/>
        <v>0</v>
      </c>
      <c r="L308" s="165">
        <v>21</v>
      </c>
      <c r="M308" s="165">
        <f t="shared" si="10"/>
        <v>0</v>
      </c>
      <c r="N308" s="164">
        <v>5.0000000000000001E-4</v>
      </c>
      <c r="O308" s="164">
        <f t="shared" si="11"/>
        <v>0</v>
      </c>
      <c r="P308" s="164">
        <v>0</v>
      </c>
      <c r="Q308" s="164">
        <f t="shared" si="12"/>
        <v>0</v>
      </c>
      <c r="R308" s="165" t="s">
        <v>525</v>
      </c>
      <c r="S308" s="165" t="s">
        <v>130</v>
      </c>
      <c r="T308" s="166" t="s">
        <v>131</v>
      </c>
      <c r="U308" s="110">
        <v>0</v>
      </c>
      <c r="V308" s="110">
        <f t="shared" si="13"/>
        <v>0</v>
      </c>
      <c r="W308" s="110"/>
      <c r="X308" s="110" t="s">
        <v>526</v>
      </c>
      <c r="Y308" s="110" t="s">
        <v>133</v>
      </c>
      <c r="Z308" s="104"/>
      <c r="AA308" s="104"/>
      <c r="AB308" s="104"/>
      <c r="AC308" s="104"/>
      <c r="AD308" s="104"/>
      <c r="AE308" s="104"/>
      <c r="AF308" s="104"/>
      <c r="AG308" s="104" t="s">
        <v>527</v>
      </c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</row>
    <row r="309" spans="1:60" ht="22.5" outlineLevel="1">
      <c r="A309" s="160">
        <v>130</v>
      </c>
      <c r="B309" s="161" t="s">
        <v>2335</v>
      </c>
      <c r="C309" s="162" t="s">
        <v>2336</v>
      </c>
      <c r="D309" s="163" t="s">
        <v>145</v>
      </c>
      <c r="E309" s="164">
        <v>1</v>
      </c>
      <c r="F309" s="333"/>
      <c r="G309" s="165">
        <f t="shared" si="7"/>
        <v>0</v>
      </c>
      <c r="H309" s="333"/>
      <c r="I309" s="165"/>
      <c r="J309" s="333"/>
      <c r="K309" s="165"/>
      <c r="L309" s="165">
        <v>21</v>
      </c>
      <c r="M309" s="165">
        <f t="shared" si="10"/>
        <v>0</v>
      </c>
      <c r="N309" s="164"/>
      <c r="O309" s="164"/>
      <c r="P309" s="164"/>
      <c r="Q309" s="164"/>
      <c r="R309" s="165" t="s">
        <v>525</v>
      </c>
      <c r="S309" s="165" t="s">
        <v>130</v>
      </c>
      <c r="T309" s="166"/>
      <c r="U309" s="110"/>
      <c r="V309" s="110"/>
      <c r="W309" s="110"/>
      <c r="X309" s="110"/>
      <c r="Y309" s="110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</row>
    <row r="310" spans="1:60" ht="22.5" outlineLevel="1">
      <c r="A310" s="160">
        <v>131</v>
      </c>
      <c r="B310" s="161" t="s">
        <v>1348</v>
      </c>
      <c r="C310" s="162" t="s">
        <v>2155</v>
      </c>
      <c r="D310" s="163" t="s">
        <v>145</v>
      </c>
      <c r="E310" s="164">
        <v>10</v>
      </c>
      <c r="F310" s="333"/>
      <c r="G310" s="165">
        <f t="shared" si="7"/>
        <v>0</v>
      </c>
      <c r="H310" s="333"/>
      <c r="I310" s="165">
        <f t="shared" si="8"/>
        <v>0</v>
      </c>
      <c r="J310" s="333"/>
      <c r="K310" s="165">
        <f t="shared" si="9"/>
        <v>0</v>
      </c>
      <c r="L310" s="165">
        <v>21</v>
      </c>
      <c r="M310" s="165">
        <f t="shared" si="10"/>
        <v>0</v>
      </c>
      <c r="N310" s="164">
        <v>0</v>
      </c>
      <c r="O310" s="164">
        <f t="shared" si="11"/>
        <v>0</v>
      </c>
      <c r="P310" s="164">
        <v>0</v>
      </c>
      <c r="Q310" s="164">
        <f t="shared" si="12"/>
        <v>0</v>
      </c>
      <c r="R310" s="165"/>
      <c r="S310" s="165" t="s">
        <v>182</v>
      </c>
      <c r="T310" s="166" t="s">
        <v>183</v>
      </c>
      <c r="U310" s="110">
        <v>0</v>
      </c>
      <c r="V310" s="110">
        <f t="shared" si="13"/>
        <v>0</v>
      </c>
      <c r="W310" s="110"/>
      <c r="X310" s="110" t="s">
        <v>526</v>
      </c>
      <c r="Y310" s="110" t="s">
        <v>133</v>
      </c>
      <c r="Z310" s="104"/>
      <c r="AA310" s="104"/>
      <c r="AB310" s="104"/>
      <c r="AC310" s="104"/>
      <c r="AD310" s="104"/>
      <c r="AE310" s="104"/>
      <c r="AF310" s="104"/>
      <c r="AG310" s="104" t="s">
        <v>527</v>
      </c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</row>
    <row r="311" spans="1:60" ht="22.5" outlineLevel="1">
      <c r="A311" s="160">
        <v>132</v>
      </c>
      <c r="B311" s="161" t="s">
        <v>1349</v>
      </c>
      <c r="C311" s="162" t="s">
        <v>2156</v>
      </c>
      <c r="D311" s="163" t="s">
        <v>145</v>
      </c>
      <c r="E311" s="164">
        <v>10</v>
      </c>
      <c r="F311" s="333"/>
      <c r="G311" s="165">
        <f t="shared" si="7"/>
        <v>0</v>
      </c>
      <c r="H311" s="333"/>
      <c r="I311" s="165">
        <f t="shared" si="8"/>
        <v>0</v>
      </c>
      <c r="J311" s="333"/>
      <c r="K311" s="165">
        <f t="shared" si="9"/>
        <v>0</v>
      </c>
      <c r="L311" s="165">
        <v>21</v>
      </c>
      <c r="M311" s="165">
        <f t="shared" si="10"/>
        <v>0</v>
      </c>
      <c r="N311" s="164">
        <v>0</v>
      </c>
      <c r="O311" s="164">
        <f t="shared" si="11"/>
        <v>0</v>
      </c>
      <c r="P311" s="164">
        <v>0</v>
      </c>
      <c r="Q311" s="164">
        <f t="shared" si="12"/>
        <v>0</v>
      </c>
      <c r="R311" s="165"/>
      <c r="S311" s="165" t="s">
        <v>182</v>
      </c>
      <c r="T311" s="166" t="s">
        <v>183</v>
      </c>
      <c r="U311" s="110">
        <v>0</v>
      </c>
      <c r="V311" s="110">
        <f t="shared" si="13"/>
        <v>0</v>
      </c>
      <c r="W311" s="110"/>
      <c r="X311" s="110" t="s">
        <v>526</v>
      </c>
      <c r="Y311" s="110" t="s">
        <v>133</v>
      </c>
      <c r="Z311" s="104"/>
      <c r="AA311" s="104"/>
      <c r="AB311" s="104"/>
      <c r="AC311" s="104"/>
      <c r="AD311" s="104"/>
      <c r="AE311" s="104"/>
      <c r="AF311" s="104"/>
      <c r="AG311" s="104" t="s">
        <v>527</v>
      </c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</row>
    <row r="312" spans="1:60" ht="22.5" outlineLevel="1">
      <c r="A312" s="160">
        <v>133</v>
      </c>
      <c r="B312" s="161" t="s">
        <v>1350</v>
      </c>
      <c r="C312" s="162" t="s">
        <v>2157</v>
      </c>
      <c r="D312" s="163" t="s">
        <v>145</v>
      </c>
      <c r="E312" s="164">
        <v>3</v>
      </c>
      <c r="F312" s="333"/>
      <c r="G312" s="165">
        <f t="shared" si="7"/>
        <v>0</v>
      </c>
      <c r="H312" s="333"/>
      <c r="I312" s="165">
        <f t="shared" si="8"/>
        <v>0</v>
      </c>
      <c r="J312" s="333"/>
      <c r="K312" s="165">
        <f t="shared" si="9"/>
        <v>0</v>
      </c>
      <c r="L312" s="165">
        <v>21</v>
      </c>
      <c r="M312" s="165">
        <f t="shared" si="10"/>
        <v>0</v>
      </c>
      <c r="N312" s="164">
        <v>0</v>
      </c>
      <c r="O312" s="164">
        <f t="shared" si="11"/>
        <v>0</v>
      </c>
      <c r="P312" s="164">
        <v>0</v>
      </c>
      <c r="Q312" s="164">
        <f t="shared" si="12"/>
        <v>0</v>
      </c>
      <c r="R312" s="165"/>
      <c r="S312" s="165" t="s">
        <v>182</v>
      </c>
      <c r="T312" s="166" t="s">
        <v>183</v>
      </c>
      <c r="U312" s="110">
        <v>0</v>
      </c>
      <c r="V312" s="110">
        <f t="shared" si="13"/>
        <v>0</v>
      </c>
      <c r="W312" s="110"/>
      <c r="X312" s="110" t="s">
        <v>526</v>
      </c>
      <c r="Y312" s="110" t="s">
        <v>133</v>
      </c>
      <c r="Z312" s="104"/>
      <c r="AA312" s="104"/>
      <c r="AB312" s="104"/>
      <c r="AC312" s="104"/>
      <c r="AD312" s="104"/>
      <c r="AE312" s="104"/>
      <c r="AF312" s="104"/>
      <c r="AG312" s="104" t="s">
        <v>527</v>
      </c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</row>
    <row r="313" spans="1:60" outlineLevel="1">
      <c r="A313" s="160">
        <v>134</v>
      </c>
      <c r="B313" s="161" t="s">
        <v>1356</v>
      </c>
      <c r="C313" s="162" t="s">
        <v>1357</v>
      </c>
      <c r="D313" s="163" t="s">
        <v>145</v>
      </c>
      <c r="E313" s="164">
        <v>3</v>
      </c>
      <c r="F313" s="333"/>
      <c r="G313" s="165">
        <f t="shared" si="7"/>
        <v>0</v>
      </c>
      <c r="H313" s="333"/>
      <c r="I313" s="165">
        <f t="shared" si="8"/>
        <v>0</v>
      </c>
      <c r="J313" s="333"/>
      <c r="K313" s="165">
        <f t="shared" si="9"/>
        <v>0</v>
      </c>
      <c r="L313" s="165">
        <v>21</v>
      </c>
      <c r="M313" s="165">
        <f t="shared" si="10"/>
        <v>0</v>
      </c>
      <c r="N313" s="164">
        <v>0</v>
      </c>
      <c r="O313" s="164">
        <f t="shared" si="11"/>
        <v>0</v>
      </c>
      <c r="P313" s="164">
        <v>0</v>
      </c>
      <c r="Q313" s="164">
        <f t="shared" si="12"/>
        <v>0</v>
      </c>
      <c r="R313" s="165"/>
      <c r="S313" s="165" t="s">
        <v>182</v>
      </c>
      <c r="T313" s="166" t="s">
        <v>183</v>
      </c>
      <c r="U313" s="110">
        <v>0</v>
      </c>
      <c r="V313" s="110">
        <f t="shared" si="13"/>
        <v>0</v>
      </c>
      <c r="W313" s="110"/>
      <c r="X313" s="110" t="s">
        <v>132</v>
      </c>
      <c r="Y313" s="110" t="s">
        <v>133</v>
      </c>
      <c r="Z313" s="104"/>
      <c r="AA313" s="104"/>
      <c r="AB313" s="104"/>
      <c r="AC313" s="104"/>
      <c r="AD313" s="104"/>
      <c r="AE313" s="104"/>
      <c r="AF313" s="104"/>
      <c r="AG313" s="104" t="s">
        <v>134</v>
      </c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</row>
    <row r="314" spans="1:60" outlineLevel="1">
      <c r="A314" s="455">
        <v>135</v>
      </c>
      <c r="B314" s="465" t="s">
        <v>1358</v>
      </c>
      <c r="C314" s="335" t="s">
        <v>2158</v>
      </c>
      <c r="D314" s="336" t="s">
        <v>145</v>
      </c>
      <c r="E314" s="337">
        <v>87</v>
      </c>
      <c r="F314" s="338"/>
      <c r="G314" s="339">
        <f t="shared" si="7"/>
        <v>0</v>
      </c>
      <c r="H314" s="338"/>
      <c r="I314" s="339">
        <f t="shared" si="8"/>
        <v>0</v>
      </c>
      <c r="J314" s="338"/>
      <c r="K314" s="339">
        <f t="shared" si="9"/>
        <v>0</v>
      </c>
      <c r="L314" s="339">
        <v>21</v>
      </c>
      <c r="M314" s="339">
        <f t="shared" si="10"/>
        <v>0</v>
      </c>
      <c r="N314" s="337">
        <v>0</v>
      </c>
      <c r="O314" s="337">
        <f t="shared" si="11"/>
        <v>0</v>
      </c>
      <c r="P314" s="337">
        <v>0</v>
      </c>
      <c r="Q314" s="337">
        <f t="shared" si="12"/>
        <v>0</v>
      </c>
      <c r="R314" s="339" t="s">
        <v>2046</v>
      </c>
      <c r="S314" s="339" t="s">
        <v>130</v>
      </c>
      <c r="T314" s="340" t="s">
        <v>131</v>
      </c>
      <c r="U314" s="110">
        <v>0.42</v>
      </c>
      <c r="V314" s="110">
        <f t="shared" si="13"/>
        <v>36.54</v>
      </c>
      <c r="W314" s="110"/>
      <c r="X314" s="110" t="s">
        <v>132</v>
      </c>
      <c r="Y314" s="110" t="s">
        <v>133</v>
      </c>
      <c r="Z314" s="104"/>
      <c r="AA314" s="104"/>
      <c r="AB314" s="104"/>
      <c r="AC314" s="104"/>
      <c r="AD314" s="104"/>
      <c r="AE314" s="104"/>
      <c r="AF314" s="104"/>
      <c r="AG314" s="104" t="s">
        <v>134</v>
      </c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</row>
    <row r="315" spans="1:60" outlineLevel="2">
      <c r="A315" s="107"/>
      <c r="B315" s="108"/>
      <c r="C315" s="524" t="s">
        <v>2101</v>
      </c>
      <c r="D315" s="525"/>
      <c r="E315" s="525"/>
      <c r="F315" s="525"/>
      <c r="G315" s="525"/>
      <c r="H315" s="110"/>
      <c r="I315" s="110"/>
      <c r="J315" s="110"/>
      <c r="K315" s="110"/>
      <c r="L315" s="110"/>
      <c r="M315" s="110"/>
      <c r="N315" s="109"/>
      <c r="O315" s="109"/>
      <c r="P315" s="109"/>
      <c r="Q315" s="109"/>
      <c r="R315" s="110"/>
      <c r="S315" s="110"/>
      <c r="T315" s="110"/>
      <c r="U315" s="110"/>
      <c r="V315" s="110"/>
      <c r="W315" s="110"/>
      <c r="X315" s="110"/>
      <c r="Y315" s="110"/>
      <c r="Z315" s="104"/>
      <c r="AA315" s="104"/>
      <c r="AB315" s="104"/>
      <c r="AC315" s="104"/>
      <c r="AD315" s="104"/>
      <c r="AE315" s="104"/>
      <c r="AF315" s="104"/>
      <c r="AG315" s="104" t="s">
        <v>2102</v>
      </c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</row>
    <row r="316" spans="1:60" outlineLevel="1">
      <c r="A316" s="325">
        <v>136</v>
      </c>
      <c r="B316" s="334" t="s">
        <v>1260</v>
      </c>
      <c r="C316" s="335" t="s">
        <v>2100</v>
      </c>
      <c r="D316" s="336" t="s">
        <v>145</v>
      </c>
      <c r="E316" s="337">
        <v>27</v>
      </c>
      <c r="F316" s="338"/>
      <c r="G316" s="339">
        <f>ROUND(E316*F316,2)</f>
        <v>0</v>
      </c>
      <c r="H316" s="338"/>
      <c r="I316" s="339">
        <f>ROUND(E316*H316,2)</f>
        <v>0</v>
      </c>
      <c r="J316" s="338"/>
      <c r="K316" s="339">
        <f>ROUND(E316*J316,2)</f>
        <v>0</v>
      </c>
      <c r="L316" s="339">
        <v>21</v>
      </c>
      <c r="M316" s="339">
        <f>G316*(1+L316/100)</f>
        <v>0</v>
      </c>
      <c r="N316" s="337">
        <v>0</v>
      </c>
      <c r="O316" s="337">
        <f>ROUND(E316*N316,2)</f>
        <v>0</v>
      </c>
      <c r="P316" s="337">
        <v>0</v>
      </c>
      <c r="Q316" s="337">
        <f>ROUND(E316*P316,2)</f>
        <v>0</v>
      </c>
      <c r="R316" s="339" t="s">
        <v>2046</v>
      </c>
      <c r="S316" s="339" t="s">
        <v>130</v>
      </c>
      <c r="T316" s="340" t="s">
        <v>131</v>
      </c>
      <c r="U316" s="110">
        <v>0.85</v>
      </c>
      <c r="V316" s="110">
        <f>ROUND(E316*U316,2)</f>
        <v>22.95</v>
      </c>
      <c r="W316" s="110"/>
      <c r="X316" s="110" t="s">
        <v>132</v>
      </c>
      <c r="Y316" s="110" t="s">
        <v>133</v>
      </c>
      <c r="Z316" s="104"/>
      <c r="AA316" s="104"/>
      <c r="AB316" s="104"/>
      <c r="AC316" s="104"/>
      <c r="AD316" s="104"/>
      <c r="AE316" s="104"/>
      <c r="AF316" s="104"/>
      <c r="AG316" s="104" t="s">
        <v>134</v>
      </c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</row>
    <row r="317" spans="1:60" outlineLevel="2">
      <c r="A317" s="107"/>
      <c r="B317" s="108"/>
      <c r="C317" s="524" t="s">
        <v>2101</v>
      </c>
      <c r="D317" s="525"/>
      <c r="E317" s="525"/>
      <c r="F317" s="525"/>
      <c r="G317" s="525"/>
      <c r="H317" s="110"/>
      <c r="I317" s="110"/>
      <c r="J317" s="110"/>
      <c r="K317" s="110"/>
      <c r="L317" s="110"/>
      <c r="M317" s="110"/>
      <c r="N317" s="109"/>
      <c r="O317" s="109"/>
      <c r="P317" s="109"/>
      <c r="Q317" s="109"/>
      <c r="R317" s="110"/>
      <c r="S317" s="110"/>
      <c r="T317" s="110"/>
      <c r="U317" s="110"/>
      <c r="V317" s="110"/>
      <c r="W317" s="110"/>
      <c r="X317" s="110"/>
      <c r="Y317" s="110"/>
      <c r="Z317" s="104"/>
      <c r="AA317" s="104"/>
      <c r="AB317" s="104"/>
      <c r="AC317" s="104"/>
      <c r="AD317" s="104"/>
      <c r="AE317" s="104"/>
      <c r="AF317" s="104"/>
      <c r="AG317" s="104" t="s">
        <v>2102</v>
      </c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</row>
    <row r="318" spans="1:60" outlineLevel="1">
      <c r="A318" s="160">
        <v>137</v>
      </c>
      <c r="B318" s="161" t="s">
        <v>1371</v>
      </c>
      <c r="C318" s="162" t="s">
        <v>2159</v>
      </c>
      <c r="D318" s="163" t="s">
        <v>145</v>
      </c>
      <c r="E318" s="164">
        <v>3</v>
      </c>
      <c r="F318" s="333"/>
      <c r="G318" s="165">
        <f>ROUND(E318*F318,2)</f>
        <v>0</v>
      </c>
      <c r="H318" s="333"/>
      <c r="I318" s="165">
        <f>ROUND(E318*H318,2)</f>
        <v>0</v>
      </c>
      <c r="J318" s="333"/>
      <c r="K318" s="165">
        <f>ROUND(E318*J318,2)</f>
        <v>0</v>
      </c>
      <c r="L318" s="165">
        <v>21</v>
      </c>
      <c r="M318" s="165">
        <f>G318*(1+L318/100)</f>
        <v>0</v>
      </c>
      <c r="N318" s="164">
        <v>0</v>
      </c>
      <c r="O318" s="164">
        <f>ROUND(E318*N318,2)</f>
        <v>0</v>
      </c>
      <c r="P318" s="164">
        <v>0</v>
      </c>
      <c r="Q318" s="164">
        <f>ROUND(E318*P318,2)</f>
        <v>0</v>
      </c>
      <c r="R318" s="165" t="s">
        <v>2046</v>
      </c>
      <c r="S318" s="165" t="s">
        <v>130</v>
      </c>
      <c r="T318" s="166" t="s">
        <v>131</v>
      </c>
      <c r="U318" s="110">
        <v>0.35</v>
      </c>
      <c r="V318" s="110">
        <f>ROUND(E318*U318,2)</f>
        <v>1.05</v>
      </c>
      <c r="W318" s="110"/>
      <c r="X318" s="110" t="s">
        <v>132</v>
      </c>
      <c r="Y318" s="110" t="s">
        <v>133</v>
      </c>
      <c r="Z318" s="104"/>
      <c r="AA318" s="104"/>
      <c r="AB318" s="104"/>
      <c r="AC318" s="104"/>
      <c r="AD318" s="104"/>
      <c r="AE318" s="104"/>
      <c r="AF318" s="104"/>
      <c r="AG318" s="104" t="s">
        <v>134</v>
      </c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</row>
    <row r="319" spans="1:60" outlineLevel="1">
      <c r="A319" s="160">
        <v>138</v>
      </c>
      <c r="B319" s="161" t="s">
        <v>1370</v>
      </c>
      <c r="C319" s="162" t="s">
        <v>2160</v>
      </c>
      <c r="D319" s="163" t="s">
        <v>145</v>
      </c>
      <c r="E319" s="164">
        <v>6</v>
      </c>
      <c r="F319" s="333"/>
      <c r="G319" s="165">
        <f>ROUND(E319*F319,2)</f>
        <v>0</v>
      </c>
      <c r="H319" s="333"/>
      <c r="I319" s="165">
        <f>ROUND(E319*H319,2)</f>
        <v>0</v>
      </c>
      <c r="J319" s="333"/>
      <c r="K319" s="165">
        <f>ROUND(E319*J319,2)</f>
        <v>0</v>
      </c>
      <c r="L319" s="165">
        <v>21</v>
      </c>
      <c r="M319" s="165">
        <f>G319*(1+L319/100)</f>
        <v>0</v>
      </c>
      <c r="N319" s="164">
        <v>0</v>
      </c>
      <c r="O319" s="164">
        <f>ROUND(E319*N319,2)</f>
        <v>0</v>
      </c>
      <c r="P319" s="164">
        <v>0</v>
      </c>
      <c r="Q319" s="164">
        <f>ROUND(E319*P319,2)</f>
        <v>0</v>
      </c>
      <c r="R319" s="165" t="s">
        <v>2046</v>
      </c>
      <c r="S319" s="165" t="s">
        <v>130</v>
      </c>
      <c r="T319" s="166" t="s">
        <v>131</v>
      </c>
      <c r="U319" s="110">
        <v>0.62</v>
      </c>
      <c r="V319" s="110">
        <f>ROUND(E319*U319,2)</f>
        <v>3.72</v>
      </c>
      <c r="W319" s="110"/>
      <c r="X319" s="110" t="s">
        <v>132</v>
      </c>
      <c r="Y319" s="110" t="s">
        <v>133</v>
      </c>
      <c r="Z319" s="104"/>
      <c r="AA319" s="104"/>
      <c r="AB319" s="104"/>
      <c r="AC319" s="104"/>
      <c r="AD319" s="104"/>
      <c r="AE319" s="104"/>
      <c r="AF319" s="104"/>
      <c r="AG319" s="104" t="s">
        <v>134</v>
      </c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</row>
    <row r="320" spans="1:60" ht="22.5" outlineLevel="1">
      <c r="A320" s="160">
        <v>139</v>
      </c>
      <c r="B320" s="161" t="s">
        <v>1359</v>
      </c>
      <c r="C320" s="162" t="s">
        <v>2161</v>
      </c>
      <c r="D320" s="163" t="s">
        <v>145</v>
      </c>
      <c r="E320" s="164">
        <v>20</v>
      </c>
      <c r="F320" s="333"/>
      <c r="G320" s="165">
        <f>ROUND(E320*F320,2)</f>
        <v>0</v>
      </c>
      <c r="H320" s="333"/>
      <c r="I320" s="165">
        <f>ROUND(E320*H320,2)</f>
        <v>0</v>
      </c>
      <c r="J320" s="333"/>
      <c r="K320" s="165">
        <f>ROUND(E320*J320,2)</f>
        <v>0</v>
      </c>
      <c r="L320" s="165">
        <v>21</v>
      </c>
      <c r="M320" s="165">
        <f>G320*(1+L320/100)</f>
        <v>0</v>
      </c>
      <c r="N320" s="164">
        <v>0</v>
      </c>
      <c r="O320" s="164">
        <f>ROUND(E320*N320,2)</f>
        <v>0</v>
      </c>
      <c r="P320" s="164">
        <v>0</v>
      </c>
      <c r="Q320" s="164">
        <f>ROUND(E320*P320,2)</f>
        <v>0</v>
      </c>
      <c r="R320" s="165" t="s">
        <v>2046</v>
      </c>
      <c r="S320" s="165" t="s">
        <v>130</v>
      </c>
      <c r="T320" s="166" t="s">
        <v>131</v>
      </c>
      <c r="U320" s="110">
        <v>0.67</v>
      </c>
      <c r="V320" s="110">
        <f>ROUND(E320*U320,2)</f>
        <v>13.4</v>
      </c>
      <c r="W320" s="110"/>
      <c r="X320" s="110" t="s">
        <v>132</v>
      </c>
      <c r="Y320" s="110" t="s">
        <v>133</v>
      </c>
      <c r="Z320" s="104"/>
      <c r="AA320" s="104"/>
      <c r="AB320" s="104"/>
      <c r="AC320" s="104"/>
      <c r="AD320" s="104"/>
      <c r="AE320" s="104"/>
      <c r="AF320" s="104"/>
      <c r="AG320" s="104" t="s">
        <v>134</v>
      </c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</row>
    <row r="321" spans="1:60" outlineLevel="1">
      <c r="A321" s="160">
        <v>140</v>
      </c>
      <c r="B321" s="161" t="s">
        <v>1360</v>
      </c>
      <c r="C321" s="162" t="s">
        <v>1361</v>
      </c>
      <c r="D321" s="163" t="s">
        <v>145</v>
      </c>
      <c r="E321" s="164">
        <v>20</v>
      </c>
      <c r="F321" s="333"/>
      <c r="G321" s="165">
        <f>ROUND(E321*F321,2)</f>
        <v>0</v>
      </c>
      <c r="H321" s="333"/>
      <c r="I321" s="165">
        <f>ROUND(E321*H321,2)</f>
        <v>0</v>
      </c>
      <c r="J321" s="333"/>
      <c r="K321" s="165">
        <f>ROUND(E321*J321,2)</f>
        <v>0</v>
      </c>
      <c r="L321" s="165">
        <v>21</v>
      </c>
      <c r="M321" s="165">
        <f>G321*(1+L321/100)</f>
        <v>0</v>
      </c>
      <c r="N321" s="164">
        <v>0</v>
      </c>
      <c r="O321" s="164">
        <f>ROUND(E321*N321,2)</f>
        <v>0</v>
      </c>
      <c r="P321" s="164">
        <v>0</v>
      </c>
      <c r="Q321" s="164">
        <f>ROUND(E321*P321,2)</f>
        <v>0</v>
      </c>
      <c r="R321" s="165" t="s">
        <v>2162</v>
      </c>
      <c r="S321" s="165" t="s">
        <v>130</v>
      </c>
      <c r="T321" s="166" t="s">
        <v>131</v>
      </c>
      <c r="U321" s="110">
        <v>0.4</v>
      </c>
      <c r="V321" s="110">
        <f>ROUND(E321*U321,2)</f>
        <v>8</v>
      </c>
      <c r="W321" s="110"/>
      <c r="X321" s="110" t="s">
        <v>132</v>
      </c>
      <c r="Y321" s="110" t="s">
        <v>133</v>
      </c>
      <c r="Z321" s="104"/>
      <c r="AA321" s="104"/>
      <c r="AB321" s="104"/>
      <c r="AC321" s="104"/>
      <c r="AD321" s="104"/>
      <c r="AE321" s="104"/>
      <c r="AF321" s="104"/>
      <c r="AG321" s="104" t="s">
        <v>134</v>
      </c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</row>
    <row r="322" spans="1:60">
      <c r="A322" s="153" t="s">
        <v>125</v>
      </c>
      <c r="B322" s="154" t="s">
        <v>1189</v>
      </c>
      <c r="C322" s="155" t="s">
        <v>1190</v>
      </c>
      <c r="D322" s="156"/>
      <c r="E322" s="157"/>
      <c r="F322" s="158"/>
      <c r="G322" s="158">
        <f>SUMIF(AG323:AG343,"&lt;&gt;NOR",G323:G343)</f>
        <v>0</v>
      </c>
      <c r="H322" s="158"/>
      <c r="I322" s="158">
        <f>SUM(I323:I343)</f>
        <v>0</v>
      </c>
      <c r="J322" s="158"/>
      <c r="K322" s="158">
        <f>SUM(K323:K343)</f>
        <v>0</v>
      </c>
      <c r="L322" s="158"/>
      <c r="M322" s="158">
        <f>SUM(M323:M343)</f>
        <v>0</v>
      </c>
      <c r="N322" s="157"/>
      <c r="O322" s="157">
        <f>SUM(O323:O343)</f>
        <v>0</v>
      </c>
      <c r="P322" s="157"/>
      <c r="Q322" s="157">
        <f>SUM(Q323:Q343)</f>
        <v>0</v>
      </c>
      <c r="R322" s="158"/>
      <c r="S322" s="158"/>
      <c r="T322" s="159"/>
      <c r="U322" s="114"/>
      <c r="V322" s="114">
        <f>SUM(V323:V343)</f>
        <v>18.419999999999998</v>
      </c>
      <c r="W322" s="114"/>
      <c r="X322" s="114"/>
      <c r="Y322" s="114"/>
      <c r="AG322" t="s">
        <v>126</v>
      </c>
    </row>
    <row r="323" spans="1:60" ht="22.5" outlineLevel="1">
      <c r="A323" s="325">
        <v>414</v>
      </c>
      <c r="B323" s="334" t="s">
        <v>1362</v>
      </c>
      <c r="C323" s="335" t="s">
        <v>2163</v>
      </c>
      <c r="D323" s="336" t="s">
        <v>145</v>
      </c>
      <c r="E323" s="337">
        <v>1</v>
      </c>
      <c r="F323" s="338"/>
      <c r="G323" s="339">
        <f>ROUND(E323*F323,2)</f>
        <v>0</v>
      </c>
      <c r="H323" s="338"/>
      <c r="I323" s="339">
        <f>ROUND(E323*H323,2)</f>
        <v>0</v>
      </c>
      <c r="J323" s="338"/>
      <c r="K323" s="339">
        <f>ROUND(E323*J323,2)</f>
        <v>0</v>
      </c>
      <c r="L323" s="339">
        <v>21</v>
      </c>
      <c r="M323" s="339">
        <f>G323*(1+L323/100)</f>
        <v>0</v>
      </c>
      <c r="N323" s="337">
        <v>0</v>
      </c>
      <c r="O323" s="337">
        <f>ROUND(E323*N323,2)</f>
        <v>0</v>
      </c>
      <c r="P323" s="337">
        <v>0</v>
      </c>
      <c r="Q323" s="337">
        <f>ROUND(E323*P323,2)</f>
        <v>0</v>
      </c>
      <c r="R323" s="339"/>
      <c r="S323" s="339" t="s">
        <v>182</v>
      </c>
      <c r="T323" s="340" t="s">
        <v>183</v>
      </c>
      <c r="U323" s="110">
        <v>0</v>
      </c>
      <c r="V323" s="110">
        <f>ROUND(E323*U323,2)</f>
        <v>0</v>
      </c>
      <c r="W323" s="110"/>
      <c r="X323" s="110" t="s">
        <v>526</v>
      </c>
      <c r="Y323" s="110" t="s">
        <v>133</v>
      </c>
      <c r="Z323" s="104"/>
      <c r="AA323" s="104"/>
      <c r="AB323" s="104"/>
      <c r="AC323" s="104"/>
      <c r="AD323" s="104"/>
      <c r="AE323" s="104"/>
      <c r="AF323" s="104"/>
      <c r="AG323" s="104" t="s">
        <v>527</v>
      </c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</row>
    <row r="324" spans="1:60" outlineLevel="2">
      <c r="A324" s="107"/>
      <c r="B324" s="108"/>
      <c r="C324" s="526" t="s">
        <v>1363</v>
      </c>
      <c r="D324" s="527"/>
      <c r="E324" s="527"/>
      <c r="F324" s="527"/>
      <c r="G324" s="527"/>
      <c r="H324" s="110"/>
      <c r="I324" s="110"/>
      <c r="J324" s="110"/>
      <c r="K324" s="110"/>
      <c r="L324" s="110"/>
      <c r="M324" s="110"/>
      <c r="N324" s="109"/>
      <c r="O324" s="109"/>
      <c r="P324" s="109"/>
      <c r="Q324" s="109"/>
      <c r="R324" s="110"/>
      <c r="S324" s="110"/>
      <c r="T324" s="110"/>
      <c r="U324" s="110"/>
      <c r="V324" s="110"/>
      <c r="W324" s="110"/>
      <c r="X324" s="110"/>
      <c r="Y324" s="110"/>
      <c r="Z324" s="104"/>
      <c r="AA324" s="104"/>
      <c r="AB324" s="104"/>
      <c r="AC324" s="104"/>
      <c r="AD324" s="104"/>
      <c r="AE324" s="104"/>
      <c r="AF324" s="104"/>
      <c r="AG324" s="104" t="s">
        <v>166</v>
      </c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</row>
    <row r="325" spans="1:60" outlineLevel="1">
      <c r="A325" s="160">
        <v>142</v>
      </c>
      <c r="B325" s="161" t="s">
        <v>1364</v>
      </c>
      <c r="C325" s="162" t="s">
        <v>2164</v>
      </c>
      <c r="D325" s="163" t="s">
        <v>145</v>
      </c>
      <c r="E325" s="164">
        <v>1</v>
      </c>
      <c r="F325" s="333"/>
      <c r="G325" s="165">
        <f t="shared" ref="G325:G338" si="14">ROUND(E325*F325,2)</f>
        <v>0</v>
      </c>
      <c r="H325" s="333"/>
      <c r="I325" s="165">
        <f t="shared" ref="I325:I338" si="15">ROUND(E325*H325,2)</f>
        <v>0</v>
      </c>
      <c r="J325" s="333"/>
      <c r="K325" s="165">
        <f t="shared" ref="K325:K338" si="16">ROUND(E325*J325,2)</f>
        <v>0</v>
      </c>
      <c r="L325" s="165">
        <v>21</v>
      </c>
      <c r="M325" s="165">
        <f t="shared" ref="M325:M338" si="17">G325*(1+L325/100)</f>
        <v>0</v>
      </c>
      <c r="N325" s="164">
        <v>0</v>
      </c>
      <c r="O325" s="164">
        <f t="shared" ref="O325:O338" si="18">ROUND(E325*N325,2)</f>
        <v>0</v>
      </c>
      <c r="P325" s="164">
        <v>0</v>
      </c>
      <c r="Q325" s="164">
        <f t="shared" ref="Q325:Q338" si="19">ROUND(E325*P325,2)</f>
        <v>0</v>
      </c>
      <c r="R325" s="165"/>
      <c r="S325" s="165" t="s">
        <v>182</v>
      </c>
      <c r="T325" s="166" t="s">
        <v>183</v>
      </c>
      <c r="U325" s="110">
        <v>0</v>
      </c>
      <c r="V325" s="110">
        <f t="shared" ref="V325:V338" si="20">ROUND(E325*U325,2)</f>
        <v>0</v>
      </c>
      <c r="W325" s="110"/>
      <c r="X325" s="110" t="s">
        <v>526</v>
      </c>
      <c r="Y325" s="110" t="s">
        <v>133</v>
      </c>
      <c r="Z325" s="104"/>
      <c r="AA325" s="104"/>
      <c r="AB325" s="104"/>
      <c r="AC325" s="104"/>
      <c r="AD325" s="104"/>
      <c r="AE325" s="104"/>
      <c r="AF325" s="104"/>
      <c r="AG325" s="104" t="s">
        <v>527</v>
      </c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</row>
    <row r="326" spans="1:60" ht="22.5" outlineLevel="1">
      <c r="A326" s="160">
        <v>143</v>
      </c>
      <c r="B326" s="161" t="s">
        <v>1354</v>
      </c>
      <c r="C326" s="162" t="s">
        <v>2165</v>
      </c>
      <c r="D326" s="163" t="s">
        <v>145</v>
      </c>
      <c r="E326" s="164">
        <v>1</v>
      </c>
      <c r="F326" s="333"/>
      <c r="G326" s="165">
        <f t="shared" si="14"/>
        <v>0</v>
      </c>
      <c r="H326" s="333"/>
      <c r="I326" s="165">
        <f t="shared" si="15"/>
        <v>0</v>
      </c>
      <c r="J326" s="333"/>
      <c r="K326" s="165">
        <f t="shared" si="16"/>
        <v>0</v>
      </c>
      <c r="L326" s="165">
        <v>21</v>
      </c>
      <c r="M326" s="165">
        <f t="shared" si="17"/>
        <v>0</v>
      </c>
      <c r="N326" s="164">
        <v>0</v>
      </c>
      <c r="O326" s="164">
        <f t="shared" si="18"/>
        <v>0</v>
      </c>
      <c r="P326" s="164">
        <v>0</v>
      </c>
      <c r="Q326" s="164">
        <f t="shared" si="19"/>
        <v>0</v>
      </c>
      <c r="R326" s="165"/>
      <c r="S326" s="165" t="s">
        <v>182</v>
      </c>
      <c r="T326" s="166" t="s">
        <v>1327</v>
      </c>
      <c r="U326" s="110">
        <v>0</v>
      </c>
      <c r="V326" s="110">
        <f t="shared" si="20"/>
        <v>0</v>
      </c>
      <c r="W326" s="110"/>
      <c r="X326" s="110" t="s">
        <v>526</v>
      </c>
      <c r="Y326" s="110" t="s">
        <v>133</v>
      </c>
      <c r="Z326" s="104"/>
      <c r="AA326" s="104"/>
      <c r="AB326" s="104"/>
      <c r="AC326" s="104"/>
      <c r="AD326" s="104"/>
      <c r="AE326" s="104"/>
      <c r="AF326" s="104"/>
      <c r="AG326" s="104" t="s">
        <v>527</v>
      </c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</row>
    <row r="327" spans="1:60" ht="22.5" outlineLevel="1">
      <c r="A327" s="160">
        <v>144</v>
      </c>
      <c r="B327" s="161" t="s">
        <v>1342</v>
      </c>
      <c r="C327" s="162" t="s">
        <v>2149</v>
      </c>
      <c r="D327" s="163" t="s">
        <v>145</v>
      </c>
      <c r="E327" s="164">
        <v>20</v>
      </c>
      <c r="F327" s="333"/>
      <c r="G327" s="165">
        <f t="shared" si="14"/>
        <v>0</v>
      </c>
      <c r="H327" s="333"/>
      <c r="I327" s="165">
        <f t="shared" si="15"/>
        <v>0</v>
      </c>
      <c r="J327" s="333"/>
      <c r="K327" s="165">
        <f t="shared" si="16"/>
        <v>0</v>
      </c>
      <c r="L327" s="165">
        <v>21</v>
      </c>
      <c r="M327" s="165">
        <f t="shared" si="17"/>
        <v>0</v>
      </c>
      <c r="N327" s="164">
        <v>1.8000000000000001E-4</v>
      </c>
      <c r="O327" s="164">
        <f t="shared" si="18"/>
        <v>0</v>
      </c>
      <c r="P327" s="164">
        <v>0</v>
      </c>
      <c r="Q327" s="164">
        <f t="shared" si="19"/>
        <v>0</v>
      </c>
      <c r="R327" s="165" t="s">
        <v>525</v>
      </c>
      <c r="S327" s="165" t="s">
        <v>130</v>
      </c>
      <c r="T327" s="166" t="s">
        <v>131</v>
      </c>
      <c r="U327" s="110">
        <v>0</v>
      </c>
      <c r="V327" s="110">
        <f t="shared" si="20"/>
        <v>0</v>
      </c>
      <c r="W327" s="110"/>
      <c r="X327" s="110" t="s">
        <v>526</v>
      </c>
      <c r="Y327" s="110" t="s">
        <v>133</v>
      </c>
      <c r="Z327" s="104"/>
      <c r="AA327" s="104"/>
      <c r="AB327" s="104"/>
      <c r="AC327" s="104"/>
      <c r="AD327" s="104"/>
      <c r="AE327" s="104"/>
      <c r="AF327" s="104"/>
      <c r="AG327" s="104" t="s">
        <v>527</v>
      </c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</row>
    <row r="328" spans="1:60" ht="22.5" outlineLevel="1">
      <c r="A328" s="160">
        <v>145</v>
      </c>
      <c r="B328" s="161" t="s">
        <v>1365</v>
      </c>
      <c r="C328" s="162" t="s">
        <v>2166</v>
      </c>
      <c r="D328" s="163" t="s">
        <v>145</v>
      </c>
      <c r="E328" s="164">
        <v>3</v>
      </c>
      <c r="F328" s="333"/>
      <c r="G328" s="165">
        <f t="shared" si="14"/>
        <v>0</v>
      </c>
      <c r="H328" s="333"/>
      <c r="I328" s="165">
        <f t="shared" si="15"/>
        <v>0</v>
      </c>
      <c r="J328" s="333"/>
      <c r="K328" s="165">
        <f t="shared" si="16"/>
        <v>0</v>
      </c>
      <c r="L328" s="165">
        <v>21</v>
      </c>
      <c r="M328" s="165">
        <f t="shared" si="17"/>
        <v>0</v>
      </c>
      <c r="N328" s="164">
        <v>1.8000000000000001E-4</v>
      </c>
      <c r="O328" s="164">
        <f t="shared" si="18"/>
        <v>0</v>
      </c>
      <c r="P328" s="164">
        <v>0</v>
      </c>
      <c r="Q328" s="164">
        <f t="shared" si="19"/>
        <v>0</v>
      </c>
      <c r="R328" s="165" t="s">
        <v>525</v>
      </c>
      <c r="S328" s="165" t="s">
        <v>130</v>
      </c>
      <c r="T328" s="166" t="s">
        <v>131</v>
      </c>
      <c r="U328" s="110">
        <v>0</v>
      </c>
      <c r="V328" s="110">
        <f t="shared" si="20"/>
        <v>0</v>
      </c>
      <c r="W328" s="110"/>
      <c r="X328" s="110" t="s">
        <v>526</v>
      </c>
      <c r="Y328" s="110" t="s">
        <v>133</v>
      </c>
      <c r="Z328" s="104"/>
      <c r="AA328" s="104"/>
      <c r="AB328" s="104"/>
      <c r="AC328" s="104"/>
      <c r="AD328" s="104"/>
      <c r="AE328" s="104"/>
      <c r="AF328" s="104"/>
      <c r="AG328" s="104" t="s">
        <v>527</v>
      </c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</row>
    <row r="329" spans="1:60" ht="22.5" outlineLevel="1">
      <c r="A329" s="160">
        <v>146</v>
      </c>
      <c r="B329" s="161" t="s">
        <v>1344</v>
      </c>
      <c r="C329" s="162" t="s">
        <v>2151</v>
      </c>
      <c r="D329" s="163" t="s">
        <v>145</v>
      </c>
      <c r="E329" s="164">
        <v>4</v>
      </c>
      <c r="F329" s="333"/>
      <c r="G329" s="165">
        <f t="shared" si="14"/>
        <v>0</v>
      </c>
      <c r="H329" s="333"/>
      <c r="I329" s="165">
        <f t="shared" si="15"/>
        <v>0</v>
      </c>
      <c r="J329" s="333"/>
      <c r="K329" s="165">
        <f t="shared" si="16"/>
        <v>0</v>
      </c>
      <c r="L329" s="165">
        <v>21</v>
      </c>
      <c r="M329" s="165">
        <f t="shared" si="17"/>
        <v>0</v>
      </c>
      <c r="N329" s="164">
        <v>1.8000000000000001E-4</v>
      </c>
      <c r="O329" s="164">
        <f t="shared" si="18"/>
        <v>0</v>
      </c>
      <c r="P329" s="164">
        <v>0</v>
      </c>
      <c r="Q329" s="164">
        <f t="shared" si="19"/>
        <v>0</v>
      </c>
      <c r="R329" s="165" t="s">
        <v>525</v>
      </c>
      <c r="S329" s="165" t="s">
        <v>130</v>
      </c>
      <c r="T329" s="166" t="s">
        <v>131</v>
      </c>
      <c r="U329" s="110">
        <v>0</v>
      </c>
      <c r="V329" s="110">
        <f t="shared" si="20"/>
        <v>0</v>
      </c>
      <c r="W329" s="110"/>
      <c r="X329" s="110" t="s">
        <v>526</v>
      </c>
      <c r="Y329" s="110" t="s">
        <v>133</v>
      </c>
      <c r="Z329" s="104"/>
      <c r="AA329" s="104"/>
      <c r="AB329" s="104"/>
      <c r="AC329" s="104"/>
      <c r="AD329" s="104"/>
      <c r="AE329" s="104"/>
      <c r="AF329" s="104"/>
      <c r="AG329" s="104" t="s">
        <v>527</v>
      </c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</row>
    <row r="330" spans="1:60" ht="22.5" outlineLevel="1">
      <c r="A330" s="160">
        <v>147</v>
      </c>
      <c r="B330" s="161" t="s">
        <v>1345</v>
      </c>
      <c r="C330" s="162" t="s">
        <v>2152</v>
      </c>
      <c r="D330" s="163" t="s">
        <v>145</v>
      </c>
      <c r="E330" s="164">
        <v>15</v>
      </c>
      <c r="F330" s="333"/>
      <c r="G330" s="165">
        <f t="shared" si="14"/>
        <v>0</v>
      </c>
      <c r="H330" s="333"/>
      <c r="I330" s="165">
        <f t="shared" si="15"/>
        <v>0</v>
      </c>
      <c r="J330" s="333"/>
      <c r="K330" s="165">
        <f t="shared" si="16"/>
        <v>0</v>
      </c>
      <c r="L330" s="165">
        <v>21</v>
      </c>
      <c r="M330" s="165">
        <f t="shared" si="17"/>
        <v>0</v>
      </c>
      <c r="N330" s="164">
        <v>1.8000000000000001E-4</v>
      </c>
      <c r="O330" s="164">
        <f t="shared" si="18"/>
        <v>0</v>
      </c>
      <c r="P330" s="164">
        <v>0</v>
      </c>
      <c r="Q330" s="164">
        <f t="shared" si="19"/>
        <v>0</v>
      </c>
      <c r="R330" s="165" t="s">
        <v>525</v>
      </c>
      <c r="S330" s="165" t="s">
        <v>130</v>
      </c>
      <c r="T330" s="166" t="s">
        <v>131</v>
      </c>
      <c r="U330" s="110">
        <v>0</v>
      </c>
      <c r="V330" s="110">
        <f t="shared" si="20"/>
        <v>0</v>
      </c>
      <c r="W330" s="110"/>
      <c r="X330" s="110" t="s">
        <v>526</v>
      </c>
      <c r="Y330" s="110" t="s">
        <v>133</v>
      </c>
      <c r="Z330" s="104"/>
      <c r="AA330" s="104"/>
      <c r="AB330" s="104"/>
      <c r="AC330" s="104"/>
      <c r="AD330" s="104"/>
      <c r="AE330" s="104"/>
      <c r="AF330" s="104"/>
      <c r="AG330" s="104" t="s">
        <v>527</v>
      </c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</row>
    <row r="331" spans="1:60" ht="22.5" outlineLevel="1">
      <c r="A331" s="160">
        <v>148</v>
      </c>
      <c r="B331" s="161" t="s">
        <v>1366</v>
      </c>
      <c r="C331" s="162" t="s">
        <v>2167</v>
      </c>
      <c r="D331" s="163" t="s">
        <v>145</v>
      </c>
      <c r="E331" s="164">
        <v>1</v>
      </c>
      <c r="F331" s="333"/>
      <c r="G331" s="165">
        <f t="shared" si="14"/>
        <v>0</v>
      </c>
      <c r="H331" s="333"/>
      <c r="I331" s="165">
        <f t="shared" si="15"/>
        <v>0</v>
      </c>
      <c r="J331" s="333"/>
      <c r="K331" s="165">
        <f t="shared" si="16"/>
        <v>0</v>
      </c>
      <c r="L331" s="165">
        <v>21</v>
      </c>
      <c r="M331" s="165">
        <f t="shared" si="17"/>
        <v>0</v>
      </c>
      <c r="N331" s="164">
        <v>5.0000000000000001E-4</v>
      </c>
      <c r="O331" s="164">
        <f t="shared" si="18"/>
        <v>0</v>
      </c>
      <c r="P331" s="164">
        <v>0</v>
      </c>
      <c r="Q331" s="164">
        <f t="shared" si="19"/>
        <v>0</v>
      </c>
      <c r="R331" s="165" t="s">
        <v>525</v>
      </c>
      <c r="S331" s="165" t="s">
        <v>130</v>
      </c>
      <c r="T331" s="166" t="s">
        <v>131</v>
      </c>
      <c r="U331" s="110">
        <v>0</v>
      </c>
      <c r="V331" s="110">
        <f t="shared" si="20"/>
        <v>0</v>
      </c>
      <c r="W331" s="110"/>
      <c r="X331" s="110" t="s">
        <v>526</v>
      </c>
      <c r="Y331" s="110" t="s">
        <v>133</v>
      </c>
      <c r="Z331" s="104"/>
      <c r="AA331" s="104"/>
      <c r="AB331" s="104"/>
      <c r="AC331" s="104"/>
      <c r="AD331" s="104"/>
      <c r="AE331" s="104"/>
      <c r="AF331" s="104"/>
      <c r="AG331" s="104" t="s">
        <v>527</v>
      </c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</row>
    <row r="332" spans="1:60" ht="22.5" outlineLevel="1">
      <c r="A332" s="160">
        <v>149</v>
      </c>
      <c r="B332" s="161" t="s">
        <v>1350</v>
      </c>
      <c r="C332" s="162" t="s">
        <v>2157</v>
      </c>
      <c r="D332" s="163" t="s">
        <v>145</v>
      </c>
      <c r="E332" s="164">
        <v>2</v>
      </c>
      <c r="F332" s="333"/>
      <c r="G332" s="165">
        <f t="shared" si="14"/>
        <v>0</v>
      </c>
      <c r="H332" s="333"/>
      <c r="I332" s="165">
        <f t="shared" si="15"/>
        <v>0</v>
      </c>
      <c r="J332" s="333"/>
      <c r="K332" s="165">
        <f t="shared" si="16"/>
        <v>0</v>
      </c>
      <c r="L332" s="165">
        <v>21</v>
      </c>
      <c r="M332" s="165">
        <f t="shared" si="17"/>
        <v>0</v>
      </c>
      <c r="N332" s="164">
        <v>0</v>
      </c>
      <c r="O332" s="164">
        <f t="shared" si="18"/>
        <v>0</v>
      </c>
      <c r="P332" s="164">
        <v>0</v>
      </c>
      <c r="Q332" s="164">
        <f t="shared" si="19"/>
        <v>0</v>
      </c>
      <c r="R332" s="165"/>
      <c r="S332" s="165" t="s">
        <v>182</v>
      </c>
      <c r="T332" s="166" t="s">
        <v>1327</v>
      </c>
      <c r="U332" s="110">
        <v>0</v>
      </c>
      <c r="V332" s="110">
        <f t="shared" si="20"/>
        <v>0</v>
      </c>
      <c r="W332" s="110"/>
      <c r="X332" s="110" t="s">
        <v>526</v>
      </c>
      <c r="Y332" s="110" t="s">
        <v>133</v>
      </c>
      <c r="Z332" s="104"/>
      <c r="AA332" s="104"/>
      <c r="AB332" s="104"/>
      <c r="AC332" s="104"/>
      <c r="AD332" s="104"/>
      <c r="AE332" s="104"/>
      <c r="AF332" s="104"/>
      <c r="AG332" s="104" t="s">
        <v>527</v>
      </c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</row>
    <row r="333" spans="1:60" ht="22.5" outlineLevel="1">
      <c r="A333" s="160">
        <v>150</v>
      </c>
      <c r="B333" s="161" t="s">
        <v>1348</v>
      </c>
      <c r="C333" s="162" t="s">
        <v>2155</v>
      </c>
      <c r="D333" s="163" t="s">
        <v>145</v>
      </c>
      <c r="E333" s="164">
        <v>3</v>
      </c>
      <c r="F333" s="333"/>
      <c r="G333" s="165">
        <f t="shared" si="14"/>
        <v>0</v>
      </c>
      <c r="H333" s="333"/>
      <c r="I333" s="165">
        <f t="shared" si="15"/>
        <v>0</v>
      </c>
      <c r="J333" s="333"/>
      <c r="K333" s="165">
        <f t="shared" si="16"/>
        <v>0</v>
      </c>
      <c r="L333" s="165">
        <v>21</v>
      </c>
      <c r="M333" s="165">
        <f t="shared" si="17"/>
        <v>0</v>
      </c>
      <c r="N333" s="164">
        <v>0</v>
      </c>
      <c r="O333" s="164">
        <f t="shared" si="18"/>
        <v>0</v>
      </c>
      <c r="P333" s="164">
        <v>0</v>
      </c>
      <c r="Q333" s="164">
        <f t="shared" si="19"/>
        <v>0</v>
      </c>
      <c r="R333" s="165"/>
      <c r="S333" s="165" t="s">
        <v>182</v>
      </c>
      <c r="T333" s="166" t="s">
        <v>183</v>
      </c>
      <c r="U333" s="110">
        <v>0</v>
      </c>
      <c r="V333" s="110">
        <f t="shared" si="20"/>
        <v>0</v>
      </c>
      <c r="W333" s="110"/>
      <c r="X333" s="110" t="s">
        <v>526</v>
      </c>
      <c r="Y333" s="110" t="s">
        <v>133</v>
      </c>
      <c r="Z333" s="104"/>
      <c r="AA333" s="104"/>
      <c r="AB333" s="104"/>
      <c r="AC333" s="104"/>
      <c r="AD333" s="104"/>
      <c r="AE333" s="104"/>
      <c r="AF333" s="104"/>
      <c r="AG333" s="104" t="s">
        <v>527</v>
      </c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</row>
    <row r="334" spans="1:60" outlineLevel="1">
      <c r="A334" s="160">
        <v>151</v>
      </c>
      <c r="B334" s="161" t="s">
        <v>1367</v>
      </c>
      <c r="C334" s="162" t="s">
        <v>1368</v>
      </c>
      <c r="D334" s="163" t="s">
        <v>145</v>
      </c>
      <c r="E334" s="164">
        <v>3</v>
      </c>
      <c r="F334" s="333"/>
      <c r="G334" s="165">
        <f t="shared" si="14"/>
        <v>0</v>
      </c>
      <c r="H334" s="333"/>
      <c r="I334" s="165">
        <f t="shared" si="15"/>
        <v>0</v>
      </c>
      <c r="J334" s="333"/>
      <c r="K334" s="165">
        <f t="shared" si="16"/>
        <v>0</v>
      </c>
      <c r="L334" s="165">
        <v>21</v>
      </c>
      <c r="M334" s="165">
        <f t="shared" si="17"/>
        <v>0</v>
      </c>
      <c r="N334" s="164">
        <v>0</v>
      </c>
      <c r="O334" s="164">
        <f t="shared" si="18"/>
        <v>0</v>
      </c>
      <c r="P334" s="164">
        <v>0</v>
      </c>
      <c r="Q334" s="164">
        <f t="shared" si="19"/>
        <v>0</v>
      </c>
      <c r="R334" s="165"/>
      <c r="S334" s="165" t="s">
        <v>182</v>
      </c>
      <c r="T334" s="166" t="s">
        <v>183</v>
      </c>
      <c r="U334" s="110">
        <v>0</v>
      </c>
      <c r="V334" s="110">
        <f t="shared" si="20"/>
        <v>0</v>
      </c>
      <c r="W334" s="110"/>
      <c r="X334" s="110" t="s">
        <v>526</v>
      </c>
      <c r="Y334" s="110" t="s">
        <v>133</v>
      </c>
      <c r="Z334" s="104"/>
      <c r="AA334" s="104"/>
      <c r="AB334" s="104"/>
      <c r="AC334" s="104"/>
      <c r="AD334" s="104"/>
      <c r="AE334" s="104"/>
      <c r="AF334" s="104"/>
      <c r="AG334" s="104" t="s">
        <v>527</v>
      </c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</row>
    <row r="335" spans="1:60" ht="22.5" outlineLevel="1">
      <c r="A335" s="160">
        <v>152</v>
      </c>
      <c r="B335" s="161" t="s">
        <v>1349</v>
      </c>
      <c r="C335" s="162" t="s">
        <v>2156</v>
      </c>
      <c r="D335" s="163" t="s">
        <v>145</v>
      </c>
      <c r="E335" s="164">
        <v>3</v>
      </c>
      <c r="F335" s="333"/>
      <c r="G335" s="165">
        <f t="shared" si="14"/>
        <v>0</v>
      </c>
      <c r="H335" s="333"/>
      <c r="I335" s="165">
        <f t="shared" si="15"/>
        <v>0</v>
      </c>
      <c r="J335" s="333"/>
      <c r="K335" s="165">
        <f t="shared" si="16"/>
        <v>0</v>
      </c>
      <c r="L335" s="165">
        <v>21</v>
      </c>
      <c r="M335" s="165">
        <f t="shared" si="17"/>
        <v>0</v>
      </c>
      <c r="N335" s="164">
        <v>0</v>
      </c>
      <c r="O335" s="164">
        <f t="shared" si="18"/>
        <v>0</v>
      </c>
      <c r="P335" s="164">
        <v>0</v>
      </c>
      <c r="Q335" s="164">
        <f t="shared" si="19"/>
        <v>0</v>
      </c>
      <c r="R335" s="165"/>
      <c r="S335" s="165" t="s">
        <v>182</v>
      </c>
      <c r="T335" s="166" t="s">
        <v>183</v>
      </c>
      <c r="U335" s="110">
        <v>0</v>
      </c>
      <c r="V335" s="110">
        <f t="shared" si="20"/>
        <v>0</v>
      </c>
      <c r="W335" s="110"/>
      <c r="X335" s="110" t="s">
        <v>526</v>
      </c>
      <c r="Y335" s="110" t="s">
        <v>133</v>
      </c>
      <c r="Z335" s="104"/>
      <c r="AA335" s="104"/>
      <c r="AB335" s="104"/>
      <c r="AC335" s="104"/>
      <c r="AD335" s="104"/>
      <c r="AE335" s="104"/>
      <c r="AF335" s="104"/>
      <c r="AG335" s="104" t="s">
        <v>527</v>
      </c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</row>
    <row r="336" spans="1:60" ht="22.5" outlineLevel="1">
      <c r="A336" s="160">
        <v>153</v>
      </c>
      <c r="B336" s="161" t="s">
        <v>1369</v>
      </c>
      <c r="C336" s="162" t="s">
        <v>2168</v>
      </c>
      <c r="D336" s="163" t="s">
        <v>145</v>
      </c>
      <c r="E336" s="164">
        <v>1</v>
      </c>
      <c r="F336" s="333"/>
      <c r="G336" s="165">
        <f t="shared" si="14"/>
        <v>0</v>
      </c>
      <c r="H336" s="333"/>
      <c r="I336" s="165">
        <f t="shared" si="15"/>
        <v>0</v>
      </c>
      <c r="J336" s="333"/>
      <c r="K336" s="165">
        <f t="shared" si="16"/>
        <v>0</v>
      </c>
      <c r="L336" s="165">
        <v>21</v>
      </c>
      <c r="M336" s="165">
        <f t="shared" si="17"/>
        <v>0</v>
      </c>
      <c r="N336" s="164">
        <v>0</v>
      </c>
      <c r="O336" s="164">
        <f t="shared" si="18"/>
        <v>0</v>
      </c>
      <c r="P336" s="164">
        <v>0</v>
      </c>
      <c r="Q336" s="164">
        <f t="shared" si="19"/>
        <v>0</v>
      </c>
      <c r="R336" s="165"/>
      <c r="S336" s="165" t="s">
        <v>182</v>
      </c>
      <c r="T336" s="166" t="s">
        <v>183</v>
      </c>
      <c r="U336" s="110">
        <v>0</v>
      </c>
      <c r="V336" s="110">
        <f t="shared" si="20"/>
        <v>0</v>
      </c>
      <c r="W336" s="110"/>
      <c r="X336" s="110" t="s">
        <v>526</v>
      </c>
      <c r="Y336" s="110" t="s">
        <v>133</v>
      </c>
      <c r="Z336" s="104"/>
      <c r="AA336" s="104"/>
      <c r="AB336" s="104"/>
      <c r="AC336" s="104"/>
      <c r="AD336" s="104"/>
      <c r="AE336" s="104"/>
      <c r="AF336" s="104"/>
      <c r="AG336" s="104" t="s">
        <v>527</v>
      </c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</row>
    <row r="337" spans="1:60" outlineLevel="1">
      <c r="A337" s="160">
        <v>154</v>
      </c>
      <c r="B337" s="161" t="s">
        <v>1356</v>
      </c>
      <c r="C337" s="162" t="s">
        <v>1357</v>
      </c>
      <c r="D337" s="163" t="s">
        <v>145</v>
      </c>
      <c r="E337" s="164">
        <v>4</v>
      </c>
      <c r="F337" s="333"/>
      <c r="G337" s="165">
        <f t="shared" si="14"/>
        <v>0</v>
      </c>
      <c r="H337" s="333"/>
      <c r="I337" s="165">
        <f t="shared" si="15"/>
        <v>0</v>
      </c>
      <c r="J337" s="333"/>
      <c r="K337" s="165">
        <f t="shared" si="16"/>
        <v>0</v>
      </c>
      <c r="L337" s="165">
        <v>21</v>
      </c>
      <c r="M337" s="165">
        <f t="shared" si="17"/>
        <v>0</v>
      </c>
      <c r="N337" s="164">
        <v>0</v>
      </c>
      <c r="O337" s="164">
        <f t="shared" si="18"/>
        <v>0</v>
      </c>
      <c r="P337" s="164">
        <v>0</v>
      </c>
      <c r="Q337" s="164">
        <f t="shared" si="19"/>
        <v>0</v>
      </c>
      <c r="R337" s="165"/>
      <c r="S337" s="165" t="s">
        <v>182</v>
      </c>
      <c r="T337" s="166" t="s">
        <v>183</v>
      </c>
      <c r="U337" s="110">
        <v>0</v>
      </c>
      <c r="V337" s="110">
        <f t="shared" si="20"/>
        <v>0</v>
      </c>
      <c r="W337" s="110"/>
      <c r="X337" s="110" t="s">
        <v>132</v>
      </c>
      <c r="Y337" s="110" t="s">
        <v>133</v>
      </c>
      <c r="Z337" s="104"/>
      <c r="AA337" s="104"/>
      <c r="AB337" s="104"/>
      <c r="AC337" s="104"/>
      <c r="AD337" s="104"/>
      <c r="AE337" s="104"/>
      <c r="AF337" s="104"/>
      <c r="AG337" s="104" t="s">
        <v>134</v>
      </c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</row>
    <row r="338" spans="1:60" outlineLevel="1">
      <c r="A338" s="160">
        <v>155</v>
      </c>
      <c r="B338" s="334" t="s">
        <v>1358</v>
      </c>
      <c r="C338" s="335" t="s">
        <v>2158</v>
      </c>
      <c r="D338" s="336" t="s">
        <v>145</v>
      </c>
      <c r="E338" s="337">
        <v>34</v>
      </c>
      <c r="F338" s="338"/>
      <c r="G338" s="339">
        <f t="shared" si="14"/>
        <v>0</v>
      </c>
      <c r="H338" s="338"/>
      <c r="I338" s="339">
        <f t="shared" si="15"/>
        <v>0</v>
      </c>
      <c r="J338" s="338"/>
      <c r="K338" s="339">
        <f t="shared" si="16"/>
        <v>0</v>
      </c>
      <c r="L338" s="339">
        <v>21</v>
      </c>
      <c r="M338" s="339">
        <f t="shared" si="17"/>
        <v>0</v>
      </c>
      <c r="N338" s="337">
        <v>0</v>
      </c>
      <c r="O338" s="337">
        <f t="shared" si="18"/>
        <v>0</v>
      </c>
      <c r="P338" s="337">
        <v>0</v>
      </c>
      <c r="Q338" s="337">
        <f t="shared" si="19"/>
        <v>0</v>
      </c>
      <c r="R338" s="339" t="s">
        <v>2046</v>
      </c>
      <c r="S338" s="339" t="s">
        <v>130</v>
      </c>
      <c r="T338" s="340" t="s">
        <v>131</v>
      </c>
      <c r="U338" s="110">
        <v>0.42</v>
      </c>
      <c r="V338" s="110">
        <f t="shared" si="20"/>
        <v>14.28</v>
      </c>
      <c r="W338" s="110"/>
      <c r="X338" s="110" t="s">
        <v>132</v>
      </c>
      <c r="Y338" s="110" t="s">
        <v>133</v>
      </c>
      <c r="Z338" s="104"/>
      <c r="AA338" s="104"/>
      <c r="AB338" s="104"/>
      <c r="AC338" s="104"/>
      <c r="AD338" s="104"/>
      <c r="AE338" s="104"/>
      <c r="AF338" s="104"/>
      <c r="AG338" s="104" t="s">
        <v>134</v>
      </c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</row>
    <row r="339" spans="1:60" outlineLevel="2">
      <c r="A339" s="107"/>
      <c r="B339" s="108"/>
      <c r="C339" s="524" t="s">
        <v>2101</v>
      </c>
      <c r="D339" s="525"/>
      <c r="E339" s="525"/>
      <c r="F339" s="525"/>
      <c r="G339" s="525"/>
      <c r="H339" s="110"/>
      <c r="I339" s="110"/>
      <c r="J339" s="110"/>
      <c r="K339" s="110"/>
      <c r="L339" s="110"/>
      <c r="M339" s="110"/>
      <c r="N339" s="109"/>
      <c r="O339" s="109"/>
      <c r="P339" s="109"/>
      <c r="Q339" s="109"/>
      <c r="R339" s="110"/>
      <c r="S339" s="110"/>
      <c r="T339" s="110"/>
      <c r="U339" s="110"/>
      <c r="V339" s="110"/>
      <c r="W339" s="110"/>
      <c r="X339" s="110"/>
      <c r="Y339" s="110"/>
      <c r="Z339" s="104"/>
      <c r="AA339" s="104"/>
      <c r="AB339" s="104"/>
      <c r="AC339" s="104"/>
      <c r="AD339" s="104"/>
      <c r="AE339" s="104"/>
      <c r="AF339" s="104"/>
      <c r="AG339" s="104" t="s">
        <v>2102</v>
      </c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</row>
    <row r="340" spans="1:60" outlineLevel="1">
      <c r="A340" s="325">
        <v>156</v>
      </c>
      <c r="B340" s="334" t="s">
        <v>1260</v>
      </c>
      <c r="C340" s="335" t="s">
        <v>2100</v>
      </c>
      <c r="D340" s="336" t="s">
        <v>145</v>
      </c>
      <c r="E340" s="337">
        <v>3</v>
      </c>
      <c r="F340" s="338"/>
      <c r="G340" s="339">
        <f>ROUND(E340*F340,2)</f>
        <v>0</v>
      </c>
      <c r="H340" s="338"/>
      <c r="I340" s="339">
        <f>ROUND(E340*H340,2)</f>
        <v>0</v>
      </c>
      <c r="J340" s="338"/>
      <c r="K340" s="339">
        <f>ROUND(E340*J340,2)</f>
        <v>0</v>
      </c>
      <c r="L340" s="339">
        <v>21</v>
      </c>
      <c r="M340" s="339">
        <f>G340*(1+L340/100)</f>
        <v>0</v>
      </c>
      <c r="N340" s="337">
        <v>0</v>
      </c>
      <c r="O340" s="337">
        <f>ROUND(E340*N340,2)</f>
        <v>0</v>
      </c>
      <c r="P340" s="337">
        <v>0</v>
      </c>
      <c r="Q340" s="337">
        <f>ROUND(E340*P340,2)</f>
        <v>0</v>
      </c>
      <c r="R340" s="339" t="s">
        <v>2046</v>
      </c>
      <c r="S340" s="339" t="s">
        <v>130</v>
      </c>
      <c r="T340" s="340" t="s">
        <v>131</v>
      </c>
      <c r="U340" s="110">
        <v>0.85</v>
      </c>
      <c r="V340" s="110">
        <f>ROUND(E340*U340,2)</f>
        <v>2.5499999999999998</v>
      </c>
      <c r="W340" s="110"/>
      <c r="X340" s="110" t="s">
        <v>132</v>
      </c>
      <c r="Y340" s="110" t="s">
        <v>133</v>
      </c>
      <c r="Z340" s="104"/>
      <c r="AA340" s="104"/>
      <c r="AB340" s="104"/>
      <c r="AC340" s="104"/>
      <c r="AD340" s="104"/>
      <c r="AE340" s="104"/>
      <c r="AF340" s="104"/>
      <c r="AG340" s="104" t="s">
        <v>134</v>
      </c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</row>
    <row r="341" spans="1:60" outlineLevel="2">
      <c r="A341" s="107"/>
      <c r="B341" s="108"/>
      <c r="C341" s="524" t="s">
        <v>2101</v>
      </c>
      <c r="D341" s="525"/>
      <c r="E341" s="525"/>
      <c r="F341" s="525"/>
      <c r="G341" s="525"/>
      <c r="H341" s="110"/>
      <c r="I341" s="110"/>
      <c r="J341" s="110"/>
      <c r="K341" s="110"/>
      <c r="L341" s="110"/>
      <c r="M341" s="110"/>
      <c r="N341" s="109"/>
      <c r="O341" s="109"/>
      <c r="P341" s="109"/>
      <c r="Q341" s="109"/>
      <c r="R341" s="110"/>
      <c r="S341" s="110"/>
      <c r="T341" s="110"/>
      <c r="U341" s="110"/>
      <c r="V341" s="110"/>
      <c r="W341" s="110"/>
      <c r="X341" s="110"/>
      <c r="Y341" s="110"/>
      <c r="Z341" s="104"/>
      <c r="AA341" s="104"/>
      <c r="AB341" s="104"/>
      <c r="AC341" s="104"/>
      <c r="AD341" s="104"/>
      <c r="AE341" s="104"/>
      <c r="AF341" s="104"/>
      <c r="AG341" s="104" t="s">
        <v>2102</v>
      </c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</row>
    <row r="342" spans="1:60" outlineLevel="1">
      <c r="A342" s="160">
        <v>157</v>
      </c>
      <c r="B342" s="161" t="s">
        <v>1370</v>
      </c>
      <c r="C342" s="162" t="s">
        <v>2160</v>
      </c>
      <c r="D342" s="163" t="s">
        <v>145</v>
      </c>
      <c r="E342" s="164">
        <v>2</v>
      </c>
      <c r="F342" s="333"/>
      <c r="G342" s="165">
        <f>ROUND(E342*F342,2)</f>
        <v>0</v>
      </c>
      <c r="H342" s="333"/>
      <c r="I342" s="165">
        <f>ROUND(E342*H342,2)</f>
        <v>0</v>
      </c>
      <c r="J342" s="333"/>
      <c r="K342" s="165">
        <f>ROUND(E342*J342,2)</f>
        <v>0</v>
      </c>
      <c r="L342" s="165">
        <v>21</v>
      </c>
      <c r="M342" s="165">
        <f>G342*(1+L342/100)</f>
        <v>0</v>
      </c>
      <c r="N342" s="164">
        <v>0</v>
      </c>
      <c r="O342" s="164">
        <f>ROUND(E342*N342,2)</f>
        <v>0</v>
      </c>
      <c r="P342" s="164">
        <v>0</v>
      </c>
      <c r="Q342" s="164">
        <f>ROUND(E342*P342,2)</f>
        <v>0</v>
      </c>
      <c r="R342" s="165" t="s">
        <v>2046</v>
      </c>
      <c r="S342" s="165" t="s">
        <v>130</v>
      </c>
      <c r="T342" s="166" t="s">
        <v>131</v>
      </c>
      <c r="U342" s="110">
        <v>0.62</v>
      </c>
      <c r="V342" s="110">
        <f>ROUND(E342*U342,2)</f>
        <v>1.24</v>
      </c>
      <c r="W342" s="110"/>
      <c r="X342" s="110" t="s">
        <v>132</v>
      </c>
      <c r="Y342" s="110" t="s">
        <v>133</v>
      </c>
      <c r="Z342" s="104"/>
      <c r="AA342" s="104"/>
      <c r="AB342" s="104"/>
      <c r="AC342" s="104"/>
      <c r="AD342" s="104"/>
      <c r="AE342" s="104"/>
      <c r="AF342" s="104"/>
      <c r="AG342" s="104" t="s">
        <v>134</v>
      </c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</row>
    <row r="343" spans="1:60" outlineLevel="1">
      <c r="A343" s="160">
        <v>158</v>
      </c>
      <c r="B343" s="161" t="s">
        <v>1371</v>
      </c>
      <c r="C343" s="162" t="s">
        <v>2159</v>
      </c>
      <c r="D343" s="163" t="s">
        <v>145</v>
      </c>
      <c r="E343" s="164">
        <v>1</v>
      </c>
      <c r="F343" s="333"/>
      <c r="G343" s="165">
        <f>ROUND(E343*F343,2)</f>
        <v>0</v>
      </c>
      <c r="H343" s="333"/>
      <c r="I343" s="165">
        <f>ROUND(E343*H343,2)</f>
        <v>0</v>
      </c>
      <c r="J343" s="333"/>
      <c r="K343" s="165">
        <f>ROUND(E343*J343,2)</f>
        <v>0</v>
      </c>
      <c r="L343" s="165">
        <v>21</v>
      </c>
      <c r="M343" s="165">
        <f>G343*(1+L343/100)</f>
        <v>0</v>
      </c>
      <c r="N343" s="164">
        <v>0</v>
      </c>
      <c r="O343" s="164">
        <f>ROUND(E343*N343,2)</f>
        <v>0</v>
      </c>
      <c r="P343" s="164">
        <v>0</v>
      </c>
      <c r="Q343" s="164">
        <f>ROUND(E343*P343,2)</f>
        <v>0</v>
      </c>
      <c r="R343" s="165" t="s">
        <v>2046</v>
      </c>
      <c r="S343" s="165" t="s">
        <v>130</v>
      </c>
      <c r="T343" s="166" t="s">
        <v>131</v>
      </c>
      <c r="U343" s="110">
        <v>0.35</v>
      </c>
      <c r="V343" s="110">
        <f>ROUND(E343*U343,2)</f>
        <v>0.35</v>
      </c>
      <c r="W343" s="110"/>
      <c r="X343" s="110" t="s">
        <v>132</v>
      </c>
      <c r="Y343" s="110" t="s">
        <v>133</v>
      </c>
      <c r="Z343" s="104"/>
      <c r="AA343" s="104"/>
      <c r="AB343" s="104"/>
      <c r="AC343" s="104"/>
      <c r="AD343" s="104"/>
      <c r="AE343" s="104"/>
      <c r="AF343" s="104"/>
      <c r="AG343" s="104" t="s">
        <v>134</v>
      </c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</row>
    <row r="344" spans="1:60">
      <c r="A344" s="153" t="s">
        <v>125</v>
      </c>
      <c r="B344" s="154" t="s">
        <v>1191</v>
      </c>
      <c r="C344" s="155" t="s">
        <v>1192</v>
      </c>
      <c r="D344" s="156"/>
      <c r="E344" s="157"/>
      <c r="F344" s="158"/>
      <c r="G344" s="158">
        <f>SUMIF(AG345:AG362,"&lt;&gt;NOR",G345:G362)</f>
        <v>0</v>
      </c>
      <c r="H344" s="158"/>
      <c r="I344" s="158">
        <f>SUM(I345:I362)</f>
        <v>0</v>
      </c>
      <c r="J344" s="158"/>
      <c r="K344" s="158">
        <f>SUM(K345:K362)</f>
        <v>0</v>
      </c>
      <c r="L344" s="158"/>
      <c r="M344" s="158">
        <f>SUM(M345:M362)</f>
        <v>0</v>
      </c>
      <c r="N344" s="157"/>
      <c r="O344" s="157">
        <f>SUM(O345:O362)</f>
        <v>0</v>
      </c>
      <c r="P344" s="157"/>
      <c r="Q344" s="157">
        <f>SUM(Q345:Q362)</f>
        <v>0</v>
      </c>
      <c r="R344" s="158"/>
      <c r="S344" s="158"/>
      <c r="T344" s="159"/>
      <c r="U344" s="114"/>
      <c r="V344" s="114">
        <f>SUM(V345:V362)</f>
        <v>17.72</v>
      </c>
      <c r="W344" s="114"/>
      <c r="X344" s="114"/>
      <c r="Y344" s="114"/>
      <c r="AG344" t="s">
        <v>126</v>
      </c>
    </row>
    <row r="345" spans="1:60" ht="22.5" outlineLevel="1">
      <c r="A345" s="325">
        <v>159</v>
      </c>
      <c r="B345" s="334" t="s">
        <v>1351</v>
      </c>
      <c r="C345" s="335" t="s">
        <v>2169</v>
      </c>
      <c r="D345" s="336" t="s">
        <v>145</v>
      </c>
      <c r="E345" s="337">
        <v>1</v>
      </c>
      <c r="F345" s="338"/>
      <c r="G345" s="339">
        <f>ROUND(E345*F345,2)</f>
        <v>0</v>
      </c>
      <c r="H345" s="338"/>
      <c r="I345" s="339">
        <f>ROUND(E345*H345,2)</f>
        <v>0</v>
      </c>
      <c r="J345" s="338"/>
      <c r="K345" s="339">
        <f>ROUND(E345*J345,2)</f>
        <v>0</v>
      </c>
      <c r="L345" s="339">
        <v>21</v>
      </c>
      <c r="M345" s="339">
        <f>G345*(1+L345/100)</f>
        <v>0</v>
      </c>
      <c r="N345" s="337">
        <v>0</v>
      </c>
      <c r="O345" s="337">
        <f>ROUND(E345*N345,2)</f>
        <v>0</v>
      </c>
      <c r="P345" s="337">
        <v>0</v>
      </c>
      <c r="Q345" s="337">
        <f>ROUND(E345*P345,2)</f>
        <v>0</v>
      </c>
      <c r="R345" s="339"/>
      <c r="S345" s="339" t="s">
        <v>182</v>
      </c>
      <c r="T345" s="340" t="s">
        <v>183</v>
      </c>
      <c r="U345" s="110">
        <v>0</v>
      </c>
      <c r="V345" s="110">
        <f>ROUND(E345*U345,2)</f>
        <v>0</v>
      </c>
      <c r="W345" s="110"/>
      <c r="X345" s="110" t="s">
        <v>526</v>
      </c>
      <c r="Y345" s="110" t="s">
        <v>133</v>
      </c>
      <c r="Z345" s="104"/>
      <c r="AA345" s="104"/>
      <c r="AB345" s="104"/>
      <c r="AC345" s="104"/>
      <c r="AD345" s="104"/>
      <c r="AE345" s="104"/>
      <c r="AF345" s="104"/>
      <c r="AG345" s="104" t="s">
        <v>527</v>
      </c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</row>
    <row r="346" spans="1:60" outlineLevel="2">
      <c r="A346" s="107"/>
      <c r="B346" s="108"/>
      <c r="C346" s="526" t="s">
        <v>1352</v>
      </c>
      <c r="D346" s="527"/>
      <c r="E346" s="527"/>
      <c r="F346" s="527"/>
      <c r="G346" s="527"/>
      <c r="H346" s="110"/>
      <c r="I346" s="110"/>
      <c r="J346" s="110"/>
      <c r="K346" s="110"/>
      <c r="L346" s="110"/>
      <c r="M346" s="110"/>
      <c r="N346" s="109"/>
      <c r="O346" s="109"/>
      <c r="P346" s="109"/>
      <c r="Q346" s="109"/>
      <c r="R346" s="110"/>
      <c r="S346" s="110"/>
      <c r="T346" s="110"/>
      <c r="U346" s="110"/>
      <c r="V346" s="110"/>
      <c r="W346" s="110"/>
      <c r="X346" s="110"/>
      <c r="Y346" s="110"/>
      <c r="Z346" s="104"/>
      <c r="AA346" s="104"/>
      <c r="AB346" s="104"/>
      <c r="AC346" s="104"/>
      <c r="AD346" s="104"/>
      <c r="AE346" s="104"/>
      <c r="AF346" s="104"/>
      <c r="AG346" s="104" t="s">
        <v>166</v>
      </c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</row>
    <row r="347" spans="1:60" ht="22.5" outlineLevel="1">
      <c r="A347" s="160">
        <v>160</v>
      </c>
      <c r="B347" s="161" t="s">
        <v>1353</v>
      </c>
      <c r="C347" s="162" t="s">
        <v>2170</v>
      </c>
      <c r="D347" s="163" t="s">
        <v>145</v>
      </c>
      <c r="E347" s="164">
        <v>1</v>
      </c>
      <c r="F347" s="333"/>
      <c r="G347" s="165">
        <f t="shared" ref="G347:G357" si="21">ROUND(E347*F347,2)</f>
        <v>0</v>
      </c>
      <c r="H347" s="333"/>
      <c r="I347" s="165">
        <f t="shared" ref="I347:I357" si="22">ROUND(E347*H347,2)</f>
        <v>0</v>
      </c>
      <c r="J347" s="333"/>
      <c r="K347" s="165">
        <f t="shared" ref="K347:K357" si="23">ROUND(E347*J347,2)</f>
        <v>0</v>
      </c>
      <c r="L347" s="165">
        <v>21</v>
      </c>
      <c r="M347" s="165">
        <f t="shared" ref="M347:M357" si="24">G347*(1+L347/100)</f>
        <v>0</v>
      </c>
      <c r="N347" s="164">
        <v>0</v>
      </c>
      <c r="O347" s="164">
        <f t="shared" ref="O347:O357" si="25">ROUND(E347*N347,2)</f>
        <v>0</v>
      </c>
      <c r="P347" s="164">
        <v>0</v>
      </c>
      <c r="Q347" s="164">
        <f t="shared" ref="Q347:Q357" si="26">ROUND(E347*P347,2)</f>
        <v>0</v>
      </c>
      <c r="R347" s="165"/>
      <c r="S347" s="165" t="s">
        <v>182</v>
      </c>
      <c r="T347" s="166" t="s">
        <v>183</v>
      </c>
      <c r="U347" s="110">
        <v>0</v>
      </c>
      <c r="V347" s="110">
        <f t="shared" ref="V347:V357" si="27">ROUND(E347*U347,2)</f>
        <v>0</v>
      </c>
      <c r="W347" s="110"/>
      <c r="X347" s="110" t="s">
        <v>526</v>
      </c>
      <c r="Y347" s="110" t="s">
        <v>133</v>
      </c>
      <c r="Z347" s="104"/>
      <c r="AA347" s="104"/>
      <c r="AB347" s="104"/>
      <c r="AC347" s="104"/>
      <c r="AD347" s="104"/>
      <c r="AE347" s="104"/>
      <c r="AF347" s="104"/>
      <c r="AG347" s="104" t="s">
        <v>527</v>
      </c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</row>
    <row r="348" spans="1:60" ht="22.5" outlineLevel="1">
      <c r="A348" s="160">
        <v>161</v>
      </c>
      <c r="B348" s="161" t="s">
        <v>1354</v>
      </c>
      <c r="C348" s="162" t="s">
        <v>2165</v>
      </c>
      <c r="D348" s="163" t="s">
        <v>145</v>
      </c>
      <c r="E348" s="164">
        <v>1</v>
      </c>
      <c r="F348" s="333"/>
      <c r="G348" s="165">
        <f t="shared" si="21"/>
        <v>0</v>
      </c>
      <c r="H348" s="333"/>
      <c r="I348" s="165">
        <f t="shared" si="22"/>
        <v>0</v>
      </c>
      <c r="J348" s="333"/>
      <c r="K348" s="165">
        <f t="shared" si="23"/>
        <v>0</v>
      </c>
      <c r="L348" s="165">
        <v>21</v>
      </c>
      <c r="M348" s="165">
        <f t="shared" si="24"/>
        <v>0</v>
      </c>
      <c r="N348" s="164">
        <v>0</v>
      </c>
      <c r="O348" s="164">
        <f t="shared" si="25"/>
        <v>0</v>
      </c>
      <c r="P348" s="164">
        <v>0</v>
      </c>
      <c r="Q348" s="164">
        <f t="shared" si="26"/>
        <v>0</v>
      </c>
      <c r="R348" s="165"/>
      <c r="S348" s="165" t="s">
        <v>182</v>
      </c>
      <c r="T348" s="166" t="s">
        <v>1327</v>
      </c>
      <c r="U348" s="110">
        <v>0</v>
      </c>
      <c r="V348" s="110">
        <f t="shared" si="27"/>
        <v>0</v>
      </c>
      <c r="W348" s="110"/>
      <c r="X348" s="110" t="s">
        <v>526</v>
      </c>
      <c r="Y348" s="110" t="s">
        <v>133</v>
      </c>
      <c r="Z348" s="104"/>
      <c r="AA348" s="104"/>
      <c r="AB348" s="104"/>
      <c r="AC348" s="104"/>
      <c r="AD348" s="104"/>
      <c r="AE348" s="104"/>
      <c r="AF348" s="104"/>
      <c r="AG348" s="104" t="s">
        <v>527</v>
      </c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</row>
    <row r="349" spans="1:60" ht="22.5" outlineLevel="1">
      <c r="A349" s="160">
        <v>162</v>
      </c>
      <c r="B349" s="161" t="s">
        <v>1342</v>
      </c>
      <c r="C349" s="162" t="s">
        <v>2149</v>
      </c>
      <c r="D349" s="163" t="s">
        <v>145</v>
      </c>
      <c r="E349" s="164">
        <v>20</v>
      </c>
      <c r="F349" s="333"/>
      <c r="G349" s="165">
        <f t="shared" si="21"/>
        <v>0</v>
      </c>
      <c r="H349" s="333"/>
      <c r="I349" s="165">
        <f t="shared" si="22"/>
        <v>0</v>
      </c>
      <c r="J349" s="333"/>
      <c r="K349" s="165">
        <f t="shared" si="23"/>
        <v>0</v>
      </c>
      <c r="L349" s="165">
        <v>21</v>
      </c>
      <c r="M349" s="165">
        <f t="shared" si="24"/>
        <v>0</v>
      </c>
      <c r="N349" s="164">
        <v>1.8000000000000001E-4</v>
      </c>
      <c r="O349" s="164">
        <f t="shared" si="25"/>
        <v>0</v>
      </c>
      <c r="P349" s="164">
        <v>0</v>
      </c>
      <c r="Q349" s="164">
        <f t="shared" si="26"/>
        <v>0</v>
      </c>
      <c r="R349" s="165" t="s">
        <v>525</v>
      </c>
      <c r="S349" s="165" t="s">
        <v>130</v>
      </c>
      <c r="T349" s="166" t="s">
        <v>131</v>
      </c>
      <c r="U349" s="110">
        <v>0</v>
      </c>
      <c r="V349" s="110">
        <f t="shared" si="27"/>
        <v>0</v>
      </c>
      <c r="W349" s="110"/>
      <c r="X349" s="110" t="s">
        <v>526</v>
      </c>
      <c r="Y349" s="110" t="s">
        <v>133</v>
      </c>
      <c r="Z349" s="104"/>
      <c r="AA349" s="104"/>
      <c r="AB349" s="104"/>
      <c r="AC349" s="104"/>
      <c r="AD349" s="104"/>
      <c r="AE349" s="104"/>
      <c r="AF349" s="104"/>
      <c r="AG349" s="104" t="s">
        <v>527</v>
      </c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</row>
    <row r="350" spans="1:60" ht="22.5" outlineLevel="1">
      <c r="A350" s="160">
        <v>163</v>
      </c>
      <c r="B350" s="161" t="s">
        <v>1344</v>
      </c>
      <c r="C350" s="162" t="s">
        <v>2151</v>
      </c>
      <c r="D350" s="163" t="s">
        <v>145</v>
      </c>
      <c r="E350" s="164">
        <v>2</v>
      </c>
      <c r="F350" s="333"/>
      <c r="G350" s="165">
        <f t="shared" si="21"/>
        <v>0</v>
      </c>
      <c r="H350" s="333"/>
      <c r="I350" s="165">
        <f t="shared" si="22"/>
        <v>0</v>
      </c>
      <c r="J350" s="333"/>
      <c r="K350" s="165">
        <f t="shared" si="23"/>
        <v>0</v>
      </c>
      <c r="L350" s="165">
        <v>21</v>
      </c>
      <c r="M350" s="165">
        <f t="shared" si="24"/>
        <v>0</v>
      </c>
      <c r="N350" s="164">
        <v>1.8000000000000001E-4</v>
      </c>
      <c r="O350" s="164">
        <f t="shared" si="25"/>
        <v>0</v>
      </c>
      <c r="P350" s="164">
        <v>0</v>
      </c>
      <c r="Q350" s="164">
        <f t="shared" si="26"/>
        <v>0</v>
      </c>
      <c r="R350" s="165" t="s">
        <v>525</v>
      </c>
      <c r="S350" s="165" t="s">
        <v>130</v>
      </c>
      <c r="T350" s="166" t="s">
        <v>131</v>
      </c>
      <c r="U350" s="110">
        <v>0</v>
      </c>
      <c r="V350" s="110">
        <f t="shared" si="27"/>
        <v>0</v>
      </c>
      <c r="W350" s="110"/>
      <c r="X350" s="110" t="s">
        <v>526</v>
      </c>
      <c r="Y350" s="110" t="s">
        <v>133</v>
      </c>
      <c r="Z350" s="104"/>
      <c r="AA350" s="104"/>
      <c r="AB350" s="104"/>
      <c r="AC350" s="104"/>
      <c r="AD350" s="104"/>
      <c r="AE350" s="104"/>
      <c r="AF350" s="104"/>
      <c r="AG350" s="104" t="s">
        <v>527</v>
      </c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</row>
    <row r="351" spans="1:60" ht="22.5" outlineLevel="1">
      <c r="A351" s="160">
        <v>164</v>
      </c>
      <c r="B351" s="161" t="s">
        <v>1345</v>
      </c>
      <c r="C351" s="162" t="s">
        <v>2152</v>
      </c>
      <c r="D351" s="163" t="s">
        <v>145</v>
      </c>
      <c r="E351" s="164">
        <v>14</v>
      </c>
      <c r="F351" s="333"/>
      <c r="G351" s="165">
        <f t="shared" si="21"/>
        <v>0</v>
      </c>
      <c r="H351" s="333"/>
      <c r="I351" s="165">
        <f t="shared" si="22"/>
        <v>0</v>
      </c>
      <c r="J351" s="333"/>
      <c r="K351" s="165">
        <f t="shared" si="23"/>
        <v>0</v>
      </c>
      <c r="L351" s="165">
        <v>21</v>
      </c>
      <c r="M351" s="165">
        <f t="shared" si="24"/>
        <v>0</v>
      </c>
      <c r="N351" s="164">
        <v>1.8000000000000001E-4</v>
      </c>
      <c r="O351" s="164">
        <f t="shared" si="25"/>
        <v>0</v>
      </c>
      <c r="P351" s="164">
        <v>0</v>
      </c>
      <c r="Q351" s="164">
        <f t="shared" si="26"/>
        <v>0</v>
      </c>
      <c r="R351" s="165" t="s">
        <v>525</v>
      </c>
      <c r="S351" s="165" t="s">
        <v>130</v>
      </c>
      <c r="T351" s="166" t="s">
        <v>131</v>
      </c>
      <c r="U351" s="110">
        <v>0</v>
      </c>
      <c r="V351" s="110">
        <f t="shared" si="27"/>
        <v>0</v>
      </c>
      <c r="W351" s="110"/>
      <c r="X351" s="110" t="s">
        <v>526</v>
      </c>
      <c r="Y351" s="110" t="s">
        <v>133</v>
      </c>
      <c r="Z351" s="104"/>
      <c r="AA351" s="104"/>
      <c r="AB351" s="104"/>
      <c r="AC351" s="104"/>
      <c r="AD351" s="104"/>
      <c r="AE351" s="104"/>
      <c r="AF351" s="104"/>
      <c r="AG351" s="104" t="s">
        <v>527</v>
      </c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</row>
    <row r="352" spans="1:60" ht="22.5" outlineLevel="1">
      <c r="A352" s="160">
        <v>165</v>
      </c>
      <c r="B352" s="161" t="s">
        <v>1348</v>
      </c>
      <c r="C352" s="162" t="s">
        <v>2155</v>
      </c>
      <c r="D352" s="163" t="s">
        <v>145</v>
      </c>
      <c r="E352" s="164">
        <v>3</v>
      </c>
      <c r="F352" s="333"/>
      <c r="G352" s="165">
        <f t="shared" si="21"/>
        <v>0</v>
      </c>
      <c r="H352" s="333"/>
      <c r="I352" s="165">
        <f t="shared" si="22"/>
        <v>0</v>
      </c>
      <c r="J352" s="333"/>
      <c r="K352" s="165">
        <f t="shared" si="23"/>
        <v>0</v>
      </c>
      <c r="L352" s="165">
        <v>21</v>
      </c>
      <c r="M352" s="165">
        <f t="shared" si="24"/>
        <v>0</v>
      </c>
      <c r="N352" s="164">
        <v>0</v>
      </c>
      <c r="O352" s="164">
        <f t="shared" si="25"/>
        <v>0</v>
      </c>
      <c r="P352" s="164">
        <v>0</v>
      </c>
      <c r="Q352" s="164">
        <f t="shared" si="26"/>
        <v>0</v>
      </c>
      <c r="R352" s="165"/>
      <c r="S352" s="165" t="s">
        <v>182</v>
      </c>
      <c r="T352" s="166" t="s">
        <v>183</v>
      </c>
      <c r="U352" s="110">
        <v>0</v>
      </c>
      <c r="V352" s="110">
        <f t="shared" si="27"/>
        <v>0</v>
      </c>
      <c r="W352" s="110"/>
      <c r="X352" s="110" t="s">
        <v>526</v>
      </c>
      <c r="Y352" s="110" t="s">
        <v>133</v>
      </c>
      <c r="Z352" s="104"/>
      <c r="AA352" s="104"/>
      <c r="AB352" s="104"/>
      <c r="AC352" s="104"/>
      <c r="AD352" s="104"/>
      <c r="AE352" s="104"/>
      <c r="AF352" s="104"/>
      <c r="AG352" s="104" t="s">
        <v>527</v>
      </c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</row>
    <row r="353" spans="1:60" ht="22.5" outlineLevel="1">
      <c r="A353" s="160">
        <v>166</v>
      </c>
      <c r="B353" s="161" t="s">
        <v>1355</v>
      </c>
      <c r="C353" s="162" t="s">
        <v>2171</v>
      </c>
      <c r="D353" s="163" t="s">
        <v>145</v>
      </c>
      <c r="E353" s="164">
        <v>1</v>
      </c>
      <c r="F353" s="333"/>
      <c r="G353" s="165">
        <f t="shared" si="21"/>
        <v>0</v>
      </c>
      <c r="H353" s="333"/>
      <c r="I353" s="165">
        <f t="shared" si="22"/>
        <v>0</v>
      </c>
      <c r="J353" s="333"/>
      <c r="K353" s="165">
        <f t="shared" si="23"/>
        <v>0</v>
      </c>
      <c r="L353" s="165">
        <v>21</v>
      </c>
      <c r="M353" s="165">
        <f t="shared" si="24"/>
        <v>0</v>
      </c>
      <c r="N353" s="164">
        <v>0</v>
      </c>
      <c r="O353" s="164">
        <f t="shared" si="25"/>
        <v>0</v>
      </c>
      <c r="P353" s="164">
        <v>0</v>
      </c>
      <c r="Q353" s="164">
        <f t="shared" si="26"/>
        <v>0</v>
      </c>
      <c r="R353" s="165"/>
      <c r="S353" s="165" t="s">
        <v>182</v>
      </c>
      <c r="T353" s="166" t="s">
        <v>1327</v>
      </c>
      <c r="U353" s="110">
        <v>0</v>
      </c>
      <c r="V353" s="110">
        <f t="shared" si="27"/>
        <v>0</v>
      </c>
      <c r="W353" s="110"/>
      <c r="X353" s="110" t="s">
        <v>526</v>
      </c>
      <c r="Y353" s="110" t="s">
        <v>133</v>
      </c>
      <c r="Z353" s="104"/>
      <c r="AA353" s="104"/>
      <c r="AB353" s="104"/>
      <c r="AC353" s="104"/>
      <c r="AD353" s="104"/>
      <c r="AE353" s="104"/>
      <c r="AF353" s="104"/>
      <c r="AG353" s="104" t="s">
        <v>527</v>
      </c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</row>
    <row r="354" spans="1:60" ht="22.5" outlineLevel="1">
      <c r="A354" s="160">
        <v>167</v>
      </c>
      <c r="B354" s="161" t="s">
        <v>1349</v>
      </c>
      <c r="C354" s="162" t="s">
        <v>2156</v>
      </c>
      <c r="D354" s="163" t="s">
        <v>145</v>
      </c>
      <c r="E354" s="164">
        <v>3</v>
      </c>
      <c r="F354" s="333"/>
      <c r="G354" s="165">
        <f t="shared" si="21"/>
        <v>0</v>
      </c>
      <c r="H354" s="333"/>
      <c r="I354" s="165">
        <f t="shared" si="22"/>
        <v>0</v>
      </c>
      <c r="J354" s="333"/>
      <c r="K354" s="165">
        <f t="shared" si="23"/>
        <v>0</v>
      </c>
      <c r="L354" s="165">
        <v>21</v>
      </c>
      <c r="M354" s="165">
        <f t="shared" si="24"/>
        <v>0</v>
      </c>
      <c r="N354" s="164">
        <v>0</v>
      </c>
      <c r="O354" s="164">
        <f t="shared" si="25"/>
        <v>0</v>
      </c>
      <c r="P354" s="164">
        <v>0</v>
      </c>
      <c r="Q354" s="164">
        <f t="shared" si="26"/>
        <v>0</v>
      </c>
      <c r="R354" s="165"/>
      <c r="S354" s="165" t="s">
        <v>182</v>
      </c>
      <c r="T354" s="166" t="s">
        <v>183</v>
      </c>
      <c r="U354" s="110">
        <v>0</v>
      </c>
      <c r="V354" s="110">
        <f t="shared" si="27"/>
        <v>0</v>
      </c>
      <c r="W354" s="110"/>
      <c r="X354" s="110" t="s">
        <v>526</v>
      </c>
      <c r="Y354" s="110" t="s">
        <v>133</v>
      </c>
      <c r="Z354" s="104"/>
      <c r="AA354" s="104"/>
      <c r="AB354" s="104"/>
      <c r="AC354" s="104"/>
      <c r="AD354" s="104"/>
      <c r="AE354" s="104"/>
      <c r="AF354" s="104"/>
      <c r="AG354" s="104" t="s">
        <v>527</v>
      </c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</row>
    <row r="355" spans="1:60" ht="22.5" outlineLevel="1">
      <c r="A355" s="160">
        <v>168</v>
      </c>
      <c r="B355" s="161" t="s">
        <v>1350</v>
      </c>
      <c r="C355" s="162" t="s">
        <v>2157</v>
      </c>
      <c r="D355" s="163" t="s">
        <v>145</v>
      </c>
      <c r="E355" s="164">
        <v>2</v>
      </c>
      <c r="F355" s="333"/>
      <c r="G355" s="165">
        <f t="shared" si="21"/>
        <v>0</v>
      </c>
      <c r="H355" s="333"/>
      <c r="I355" s="165">
        <f t="shared" si="22"/>
        <v>0</v>
      </c>
      <c r="J355" s="333"/>
      <c r="K355" s="165">
        <f t="shared" si="23"/>
        <v>0</v>
      </c>
      <c r="L355" s="165">
        <v>21</v>
      </c>
      <c r="M355" s="165">
        <f t="shared" si="24"/>
        <v>0</v>
      </c>
      <c r="N355" s="164">
        <v>0</v>
      </c>
      <c r="O355" s="164">
        <f t="shared" si="25"/>
        <v>0</v>
      </c>
      <c r="P355" s="164">
        <v>0</v>
      </c>
      <c r="Q355" s="164">
        <f t="shared" si="26"/>
        <v>0</v>
      </c>
      <c r="R355" s="165"/>
      <c r="S355" s="165" t="s">
        <v>182</v>
      </c>
      <c r="T355" s="166" t="s">
        <v>1327</v>
      </c>
      <c r="U355" s="110">
        <v>0</v>
      </c>
      <c r="V355" s="110">
        <f t="shared" si="27"/>
        <v>0</v>
      </c>
      <c r="W355" s="110"/>
      <c r="X355" s="110" t="s">
        <v>526</v>
      </c>
      <c r="Y355" s="110" t="s">
        <v>133</v>
      </c>
      <c r="Z355" s="104"/>
      <c r="AA355" s="104"/>
      <c r="AB355" s="104"/>
      <c r="AC355" s="104"/>
      <c r="AD355" s="104"/>
      <c r="AE355" s="104"/>
      <c r="AF355" s="104"/>
      <c r="AG355" s="104" t="s">
        <v>527</v>
      </c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</row>
    <row r="356" spans="1:60" outlineLevel="1">
      <c r="A356" s="160">
        <v>169</v>
      </c>
      <c r="B356" s="161" t="s">
        <v>1356</v>
      </c>
      <c r="C356" s="162" t="s">
        <v>1357</v>
      </c>
      <c r="D356" s="163" t="s">
        <v>145</v>
      </c>
      <c r="E356" s="164">
        <v>4</v>
      </c>
      <c r="F356" s="333"/>
      <c r="G356" s="165">
        <f t="shared" si="21"/>
        <v>0</v>
      </c>
      <c r="H356" s="333"/>
      <c r="I356" s="165">
        <f t="shared" si="22"/>
        <v>0</v>
      </c>
      <c r="J356" s="333"/>
      <c r="K356" s="165">
        <f t="shared" si="23"/>
        <v>0</v>
      </c>
      <c r="L356" s="165">
        <v>21</v>
      </c>
      <c r="M356" s="165">
        <f t="shared" si="24"/>
        <v>0</v>
      </c>
      <c r="N356" s="164">
        <v>0</v>
      </c>
      <c r="O356" s="164">
        <f t="shared" si="25"/>
        <v>0</v>
      </c>
      <c r="P356" s="164">
        <v>0</v>
      </c>
      <c r="Q356" s="164">
        <f t="shared" si="26"/>
        <v>0</v>
      </c>
      <c r="R356" s="165"/>
      <c r="S356" s="165" t="s">
        <v>182</v>
      </c>
      <c r="T356" s="166" t="s">
        <v>183</v>
      </c>
      <c r="U356" s="110">
        <v>0</v>
      </c>
      <c r="V356" s="110">
        <f t="shared" si="27"/>
        <v>0</v>
      </c>
      <c r="W356" s="110"/>
      <c r="X356" s="110" t="s">
        <v>132</v>
      </c>
      <c r="Y356" s="110" t="s">
        <v>133</v>
      </c>
      <c r="Z356" s="104"/>
      <c r="AA356" s="104"/>
      <c r="AB356" s="104"/>
      <c r="AC356" s="104"/>
      <c r="AD356" s="104"/>
      <c r="AE356" s="104"/>
      <c r="AF356" s="104"/>
      <c r="AG356" s="104" t="s">
        <v>134</v>
      </c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</row>
    <row r="357" spans="1:60" outlineLevel="1">
      <c r="A357" s="455">
        <v>170</v>
      </c>
      <c r="B357" s="465" t="s">
        <v>1358</v>
      </c>
      <c r="C357" s="335" t="s">
        <v>2158</v>
      </c>
      <c r="D357" s="336" t="s">
        <v>145</v>
      </c>
      <c r="E357" s="337">
        <v>27</v>
      </c>
      <c r="F357" s="338"/>
      <c r="G357" s="339">
        <f t="shared" si="21"/>
        <v>0</v>
      </c>
      <c r="H357" s="338"/>
      <c r="I357" s="339">
        <f t="shared" si="22"/>
        <v>0</v>
      </c>
      <c r="J357" s="338"/>
      <c r="K357" s="339">
        <f t="shared" si="23"/>
        <v>0</v>
      </c>
      <c r="L357" s="339">
        <v>21</v>
      </c>
      <c r="M357" s="339">
        <f t="shared" si="24"/>
        <v>0</v>
      </c>
      <c r="N357" s="337">
        <v>0</v>
      </c>
      <c r="O357" s="337">
        <f t="shared" si="25"/>
        <v>0</v>
      </c>
      <c r="P357" s="337">
        <v>0</v>
      </c>
      <c r="Q357" s="337">
        <f t="shared" si="26"/>
        <v>0</v>
      </c>
      <c r="R357" s="339" t="s">
        <v>2046</v>
      </c>
      <c r="S357" s="339" t="s">
        <v>130</v>
      </c>
      <c r="T357" s="340" t="s">
        <v>131</v>
      </c>
      <c r="U357" s="110">
        <v>0.42</v>
      </c>
      <c r="V357" s="110">
        <f t="shared" si="27"/>
        <v>11.34</v>
      </c>
      <c r="W357" s="110"/>
      <c r="X357" s="110" t="s">
        <v>132</v>
      </c>
      <c r="Y357" s="110" t="s">
        <v>133</v>
      </c>
      <c r="Z357" s="104"/>
      <c r="AA357" s="104"/>
      <c r="AB357" s="104"/>
      <c r="AC357" s="104"/>
      <c r="AD357" s="104"/>
      <c r="AE357" s="104"/>
      <c r="AF357" s="104"/>
      <c r="AG357" s="104" t="s">
        <v>134</v>
      </c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</row>
    <row r="358" spans="1:60" outlineLevel="2">
      <c r="A358" s="107"/>
      <c r="B358" s="108"/>
      <c r="C358" s="524" t="s">
        <v>2101</v>
      </c>
      <c r="D358" s="525"/>
      <c r="E358" s="525"/>
      <c r="F358" s="525"/>
      <c r="G358" s="525"/>
      <c r="H358" s="110"/>
      <c r="I358" s="110"/>
      <c r="J358" s="110"/>
      <c r="K358" s="110"/>
      <c r="L358" s="110"/>
      <c r="M358" s="110"/>
      <c r="N358" s="109"/>
      <c r="O358" s="109"/>
      <c r="P358" s="109"/>
      <c r="Q358" s="109"/>
      <c r="R358" s="110"/>
      <c r="S358" s="110"/>
      <c r="T358" s="110"/>
      <c r="U358" s="110"/>
      <c r="V358" s="110"/>
      <c r="W358" s="110"/>
      <c r="X358" s="110"/>
      <c r="Y358" s="110"/>
      <c r="Z358" s="104"/>
      <c r="AA358" s="104"/>
      <c r="AB358" s="104"/>
      <c r="AC358" s="104"/>
      <c r="AD358" s="104"/>
      <c r="AE358" s="104"/>
      <c r="AF358" s="104"/>
      <c r="AG358" s="104" t="s">
        <v>2102</v>
      </c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</row>
    <row r="359" spans="1:60" outlineLevel="1">
      <c r="A359" s="325">
        <v>171</v>
      </c>
      <c r="B359" s="334" t="s">
        <v>1260</v>
      </c>
      <c r="C359" s="335" t="s">
        <v>2100</v>
      </c>
      <c r="D359" s="336" t="s">
        <v>145</v>
      </c>
      <c r="E359" s="337">
        <v>2</v>
      </c>
      <c r="F359" s="338"/>
      <c r="G359" s="339">
        <f>ROUND(E359*F359,2)</f>
        <v>0</v>
      </c>
      <c r="H359" s="338"/>
      <c r="I359" s="339">
        <f>ROUND(E359*H359,2)</f>
        <v>0</v>
      </c>
      <c r="J359" s="338"/>
      <c r="K359" s="339">
        <f>ROUND(E359*J359,2)</f>
        <v>0</v>
      </c>
      <c r="L359" s="339">
        <v>21</v>
      </c>
      <c r="M359" s="339">
        <f>G359*(1+L359/100)</f>
        <v>0</v>
      </c>
      <c r="N359" s="337">
        <v>0</v>
      </c>
      <c r="O359" s="337">
        <f>ROUND(E359*N359,2)</f>
        <v>0</v>
      </c>
      <c r="P359" s="337">
        <v>0</v>
      </c>
      <c r="Q359" s="337">
        <f>ROUND(E359*P359,2)</f>
        <v>0</v>
      </c>
      <c r="R359" s="339" t="s">
        <v>2046</v>
      </c>
      <c r="S359" s="339" t="s">
        <v>130</v>
      </c>
      <c r="T359" s="340" t="s">
        <v>131</v>
      </c>
      <c r="U359" s="110">
        <v>0.85</v>
      </c>
      <c r="V359" s="110">
        <f>ROUND(E359*U359,2)</f>
        <v>1.7</v>
      </c>
      <c r="W359" s="110"/>
      <c r="X359" s="110" t="s">
        <v>132</v>
      </c>
      <c r="Y359" s="110" t="s">
        <v>133</v>
      </c>
      <c r="Z359" s="104"/>
      <c r="AA359" s="104"/>
      <c r="AB359" s="104"/>
      <c r="AC359" s="104"/>
      <c r="AD359" s="104"/>
      <c r="AE359" s="104"/>
      <c r="AF359" s="104"/>
      <c r="AG359" s="104" t="s">
        <v>134</v>
      </c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</row>
    <row r="360" spans="1:60" outlineLevel="2">
      <c r="A360" s="107"/>
      <c r="B360" s="108"/>
      <c r="C360" s="524" t="s">
        <v>2101</v>
      </c>
      <c r="D360" s="525"/>
      <c r="E360" s="525"/>
      <c r="F360" s="525"/>
      <c r="G360" s="525"/>
      <c r="H360" s="110"/>
      <c r="I360" s="110"/>
      <c r="J360" s="110"/>
      <c r="K360" s="110"/>
      <c r="L360" s="110"/>
      <c r="M360" s="110"/>
      <c r="N360" s="109"/>
      <c r="O360" s="109"/>
      <c r="P360" s="109"/>
      <c r="Q360" s="109"/>
      <c r="R360" s="110"/>
      <c r="S360" s="110"/>
      <c r="T360" s="110"/>
      <c r="U360" s="110"/>
      <c r="V360" s="110"/>
      <c r="W360" s="110"/>
      <c r="X360" s="110"/>
      <c r="Y360" s="110"/>
      <c r="Z360" s="104"/>
      <c r="AA360" s="104"/>
      <c r="AB360" s="104"/>
      <c r="AC360" s="104"/>
      <c r="AD360" s="104"/>
      <c r="AE360" s="104"/>
      <c r="AF360" s="104"/>
      <c r="AG360" s="104" t="s">
        <v>2102</v>
      </c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</row>
    <row r="361" spans="1:60" ht="22.5" outlineLevel="1">
      <c r="A361" s="160">
        <v>172</v>
      </c>
      <c r="B361" s="161" t="s">
        <v>1359</v>
      </c>
      <c r="C361" s="162" t="s">
        <v>2161</v>
      </c>
      <c r="D361" s="163" t="s">
        <v>145</v>
      </c>
      <c r="E361" s="164">
        <v>4</v>
      </c>
      <c r="F361" s="333"/>
      <c r="G361" s="165">
        <f>ROUND(E361*F361,2)</f>
        <v>0</v>
      </c>
      <c r="H361" s="333"/>
      <c r="I361" s="165">
        <f>ROUND(E361*H361,2)</f>
        <v>0</v>
      </c>
      <c r="J361" s="333"/>
      <c r="K361" s="165">
        <f>ROUND(E361*J361,2)</f>
        <v>0</v>
      </c>
      <c r="L361" s="165">
        <v>21</v>
      </c>
      <c r="M361" s="165">
        <f>G361*(1+L361/100)</f>
        <v>0</v>
      </c>
      <c r="N361" s="164">
        <v>0</v>
      </c>
      <c r="O361" s="164">
        <f>ROUND(E361*N361,2)</f>
        <v>0</v>
      </c>
      <c r="P361" s="164">
        <v>0</v>
      </c>
      <c r="Q361" s="164">
        <f>ROUND(E361*P361,2)</f>
        <v>0</v>
      </c>
      <c r="R361" s="165" t="s">
        <v>2046</v>
      </c>
      <c r="S361" s="165" t="s">
        <v>130</v>
      </c>
      <c r="T361" s="166" t="s">
        <v>131</v>
      </c>
      <c r="U361" s="110">
        <v>0.67</v>
      </c>
      <c r="V361" s="110">
        <f>ROUND(E361*U361,2)</f>
        <v>2.68</v>
      </c>
      <c r="W361" s="110"/>
      <c r="X361" s="110" t="s">
        <v>132</v>
      </c>
      <c r="Y361" s="110" t="s">
        <v>133</v>
      </c>
      <c r="Z361" s="104"/>
      <c r="AA361" s="104"/>
      <c r="AB361" s="104"/>
      <c r="AC361" s="104"/>
      <c r="AD361" s="104"/>
      <c r="AE361" s="104"/>
      <c r="AF361" s="104"/>
      <c r="AG361" s="104" t="s">
        <v>134</v>
      </c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</row>
    <row r="362" spans="1:60" outlineLevel="1">
      <c r="A362" s="160">
        <v>173</v>
      </c>
      <c r="B362" s="161" t="s">
        <v>1360</v>
      </c>
      <c r="C362" s="162" t="s">
        <v>1361</v>
      </c>
      <c r="D362" s="163" t="s">
        <v>145</v>
      </c>
      <c r="E362" s="164">
        <v>5</v>
      </c>
      <c r="F362" s="333"/>
      <c r="G362" s="165">
        <f>ROUND(E362*F362,2)</f>
        <v>0</v>
      </c>
      <c r="H362" s="333"/>
      <c r="I362" s="165">
        <f>ROUND(E362*H362,2)</f>
        <v>0</v>
      </c>
      <c r="J362" s="333"/>
      <c r="K362" s="165">
        <f>ROUND(E362*J362,2)</f>
        <v>0</v>
      </c>
      <c r="L362" s="165">
        <v>21</v>
      </c>
      <c r="M362" s="165">
        <f>G362*(1+L362/100)</f>
        <v>0</v>
      </c>
      <c r="N362" s="164">
        <v>0</v>
      </c>
      <c r="O362" s="164">
        <f>ROUND(E362*N362,2)</f>
        <v>0</v>
      </c>
      <c r="P362" s="164">
        <v>0</v>
      </c>
      <c r="Q362" s="164">
        <f>ROUND(E362*P362,2)</f>
        <v>0</v>
      </c>
      <c r="R362" s="165" t="s">
        <v>2162</v>
      </c>
      <c r="S362" s="165" t="s">
        <v>130</v>
      </c>
      <c r="T362" s="166" t="s">
        <v>131</v>
      </c>
      <c r="U362" s="110">
        <v>0.4</v>
      </c>
      <c r="V362" s="110">
        <f>ROUND(E362*U362,2)</f>
        <v>2</v>
      </c>
      <c r="W362" s="110"/>
      <c r="X362" s="110" t="s">
        <v>132</v>
      </c>
      <c r="Y362" s="110" t="s">
        <v>133</v>
      </c>
      <c r="Z362" s="104"/>
      <c r="AA362" s="104"/>
      <c r="AB362" s="104"/>
      <c r="AC362" s="104"/>
      <c r="AD362" s="104"/>
      <c r="AE362" s="104"/>
      <c r="AF362" s="104"/>
      <c r="AG362" s="104" t="s">
        <v>134</v>
      </c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</row>
    <row r="363" spans="1:60">
      <c r="A363" s="153" t="s">
        <v>125</v>
      </c>
      <c r="B363" s="154" t="s">
        <v>1193</v>
      </c>
      <c r="C363" s="155" t="s">
        <v>1194</v>
      </c>
      <c r="D363" s="156"/>
      <c r="E363" s="157"/>
      <c r="F363" s="158"/>
      <c r="G363" s="158">
        <f>SUMIF(AG364:AG380,"&lt;&gt;NOR",G364:G380)</f>
        <v>0</v>
      </c>
      <c r="H363" s="158"/>
      <c r="I363" s="158">
        <f>SUM(I364:I380)</f>
        <v>0</v>
      </c>
      <c r="J363" s="158"/>
      <c r="K363" s="158">
        <f>SUM(K364:K380)</f>
        <v>0</v>
      </c>
      <c r="L363" s="158"/>
      <c r="M363" s="158">
        <f>SUM(M364:M380)</f>
        <v>0</v>
      </c>
      <c r="N363" s="157"/>
      <c r="O363" s="157">
        <f>SUM(O364:O380)</f>
        <v>0</v>
      </c>
      <c r="P363" s="157"/>
      <c r="Q363" s="157">
        <f>SUM(Q364:Q380)</f>
        <v>0</v>
      </c>
      <c r="R363" s="158"/>
      <c r="S363" s="158"/>
      <c r="T363" s="159"/>
      <c r="U363" s="114"/>
      <c r="V363" s="114">
        <f>SUM(V364:V380)</f>
        <v>21.669999999999998</v>
      </c>
      <c r="W363" s="114"/>
      <c r="X363" s="114"/>
      <c r="Y363" s="114"/>
      <c r="AG363" t="s">
        <v>126</v>
      </c>
    </row>
    <row r="364" spans="1:60" ht="22.5" outlineLevel="1">
      <c r="A364" s="160">
        <v>174</v>
      </c>
      <c r="B364" s="161" t="s">
        <v>1353</v>
      </c>
      <c r="C364" s="162" t="s">
        <v>2170</v>
      </c>
      <c r="D364" s="163" t="s">
        <v>145</v>
      </c>
      <c r="E364" s="164">
        <v>1</v>
      </c>
      <c r="F364" s="333"/>
      <c r="G364" s="165">
        <f t="shared" ref="G364:G373" si="28">ROUND(E364*F364,2)</f>
        <v>0</v>
      </c>
      <c r="H364" s="333"/>
      <c r="I364" s="165">
        <f t="shared" ref="I364:I373" si="29">ROUND(E364*H364,2)</f>
        <v>0</v>
      </c>
      <c r="J364" s="333"/>
      <c r="K364" s="165">
        <f t="shared" ref="K364:K373" si="30">ROUND(E364*J364,2)</f>
        <v>0</v>
      </c>
      <c r="L364" s="165">
        <v>21</v>
      </c>
      <c r="M364" s="165">
        <f t="shared" ref="M364:M373" si="31">G364*(1+L364/100)</f>
        <v>0</v>
      </c>
      <c r="N364" s="164">
        <v>0</v>
      </c>
      <c r="O364" s="164">
        <f t="shared" ref="O364:O373" si="32">ROUND(E364*N364,2)</f>
        <v>0</v>
      </c>
      <c r="P364" s="164">
        <v>0</v>
      </c>
      <c r="Q364" s="164">
        <f t="shared" ref="Q364:Q373" si="33">ROUND(E364*P364,2)</f>
        <v>0</v>
      </c>
      <c r="R364" s="165"/>
      <c r="S364" s="165" t="s">
        <v>182</v>
      </c>
      <c r="T364" s="166" t="s">
        <v>183</v>
      </c>
      <c r="U364" s="110">
        <v>0</v>
      </c>
      <c r="V364" s="110">
        <f t="shared" ref="V364:V373" si="34">ROUND(E364*U364,2)</f>
        <v>0</v>
      </c>
      <c r="W364" s="110"/>
      <c r="X364" s="110" t="s">
        <v>526</v>
      </c>
      <c r="Y364" s="110" t="s">
        <v>133</v>
      </c>
      <c r="Z364" s="104"/>
      <c r="AA364" s="104"/>
      <c r="AB364" s="104"/>
      <c r="AC364" s="104"/>
      <c r="AD364" s="104"/>
      <c r="AE364" s="104"/>
      <c r="AF364" s="104"/>
      <c r="AG364" s="104" t="s">
        <v>527</v>
      </c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</row>
    <row r="365" spans="1:60" ht="22.5" outlineLevel="1">
      <c r="A365" s="160">
        <v>175</v>
      </c>
      <c r="B365" s="161" t="s">
        <v>1354</v>
      </c>
      <c r="C365" s="162" t="s">
        <v>2165</v>
      </c>
      <c r="D365" s="163" t="s">
        <v>145</v>
      </c>
      <c r="E365" s="164">
        <v>1</v>
      </c>
      <c r="F365" s="333"/>
      <c r="G365" s="165">
        <f t="shared" si="28"/>
        <v>0</v>
      </c>
      <c r="H365" s="333"/>
      <c r="I365" s="165">
        <f t="shared" si="29"/>
        <v>0</v>
      </c>
      <c r="J365" s="333"/>
      <c r="K365" s="165">
        <f t="shared" si="30"/>
        <v>0</v>
      </c>
      <c r="L365" s="165">
        <v>21</v>
      </c>
      <c r="M365" s="165">
        <f t="shared" si="31"/>
        <v>0</v>
      </c>
      <c r="N365" s="164">
        <v>0</v>
      </c>
      <c r="O365" s="164">
        <f t="shared" si="32"/>
        <v>0</v>
      </c>
      <c r="P365" s="164">
        <v>0</v>
      </c>
      <c r="Q365" s="164">
        <f t="shared" si="33"/>
        <v>0</v>
      </c>
      <c r="R365" s="165"/>
      <c r="S365" s="165" t="s">
        <v>182</v>
      </c>
      <c r="T365" s="166" t="s">
        <v>1327</v>
      </c>
      <c r="U365" s="110">
        <v>0</v>
      </c>
      <c r="V365" s="110">
        <f t="shared" si="34"/>
        <v>0</v>
      </c>
      <c r="W365" s="110"/>
      <c r="X365" s="110" t="s">
        <v>526</v>
      </c>
      <c r="Y365" s="110" t="s">
        <v>133</v>
      </c>
      <c r="Z365" s="104"/>
      <c r="AA365" s="104"/>
      <c r="AB365" s="104"/>
      <c r="AC365" s="104"/>
      <c r="AD365" s="104"/>
      <c r="AE365" s="104"/>
      <c r="AF365" s="104"/>
      <c r="AG365" s="104" t="s">
        <v>527</v>
      </c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</row>
    <row r="366" spans="1:60" ht="22.5" outlineLevel="1">
      <c r="A366" s="160">
        <v>176</v>
      </c>
      <c r="B366" s="161" t="s">
        <v>1342</v>
      </c>
      <c r="C366" s="162" t="s">
        <v>2149</v>
      </c>
      <c r="D366" s="163" t="s">
        <v>145</v>
      </c>
      <c r="E366" s="164">
        <v>20</v>
      </c>
      <c r="F366" s="333"/>
      <c r="G366" s="165">
        <f t="shared" si="28"/>
        <v>0</v>
      </c>
      <c r="H366" s="333"/>
      <c r="I366" s="165">
        <f t="shared" si="29"/>
        <v>0</v>
      </c>
      <c r="J366" s="333"/>
      <c r="K366" s="165">
        <f t="shared" si="30"/>
        <v>0</v>
      </c>
      <c r="L366" s="165">
        <v>21</v>
      </c>
      <c r="M366" s="165">
        <f t="shared" si="31"/>
        <v>0</v>
      </c>
      <c r="N366" s="164">
        <v>1.8000000000000001E-4</v>
      </c>
      <c r="O366" s="164">
        <f t="shared" si="32"/>
        <v>0</v>
      </c>
      <c r="P366" s="164">
        <v>0</v>
      </c>
      <c r="Q366" s="164">
        <f t="shared" si="33"/>
        <v>0</v>
      </c>
      <c r="R366" s="165" t="s">
        <v>525</v>
      </c>
      <c r="S366" s="165" t="s">
        <v>130</v>
      </c>
      <c r="T366" s="166" t="s">
        <v>131</v>
      </c>
      <c r="U366" s="110">
        <v>0</v>
      </c>
      <c r="V366" s="110">
        <f t="shared" si="34"/>
        <v>0</v>
      </c>
      <c r="W366" s="110"/>
      <c r="X366" s="110" t="s">
        <v>526</v>
      </c>
      <c r="Y366" s="110" t="s">
        <v>133</v>
      </c>
      <c r="Z366" s="104"/>
      <c r="AA366" s="104"/>
      <c r="AB366" s="104"/>
      <c r="AC366" s="104"/>
      <c r="AD366" s="104"/>
      <c r="AE366" s="104"/>
      <c r="AF366" s="104"/>
      <c r="AG366" s="104" t="s">
        <v>527</v>
      </c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</row>
    <row r="367" spans="1:60" ht="22.5" outlineLevel="1">
      <c r="A367" s="160">
        <v>177</v>
      </c>
      <c r="B367" s="161" t="s">
        <v>1344</v>
      </c>
      <c r="C367" s="162" t="s">
        <v>2151</v>
      </c>
      <c r="D367" s="163" t="s">
        <v>145</v>
      </c>
      <c r="E367" s="164">
        <v>2</v>
      </c>
      <c r="F367" s="333"/>
      <c r="G367" s="165">
        <f t="shared" si="28"/>
        <v>0</v>
      </c>
      <c r="H367" s="333"/>
      <c r="I367" s="165">
        <f t="shared" si="29"/>
        <v>0</v>
      </c>
      <c r="J367" s="333"/>
      <c r="K367" s="165">
        <f t="shared" si="30"/>
        <v>0</v>
      </c>
      <c r="L367" s="165">
        <v>21</v>
      </c>
      <c r="M367" s="165">
        <f t="shared" si="31"/>
        <v>0</v>
      </c>
      <c r="N367" s="164">
        <v>1.8000000000000001E-4</v>
      </c>
      <c r="O367" s="164">
        <f t="shared" si="32"/>
        <v>0</v>
      </c>
      <c r="P367" s="164">
        <v>0</v>
      </c>
      <c r="Q367" s="164">
        <f t="shared" si="33"/>
        <v>0</v>
      </c>
      <c r="R367" s="165" t="s">
        <v>525</v>
      </c>
      <c r="S367" s="165" t="s">
        <v>130</v>
      </c>
      <c r="T367" s="166" t="s">
        <v>131</v>
      </c>
      <c r="U367" s="110">
        <v>0</v>
      </c>
      <c r="V367" s="110">
        <f t="shared" si="34"/>
        <v>0</v>
      </c>
      <c r="W367" s="110"/>
      <c r="X367" s="110" t="s">
        <v>526</v>
      </c>
      <c r="Y367" s="110" t="s">
        <v>133</v>
      </c>
      <c r="Z367" s="104"/>
      <c r="AA367" s="104"/>
      <c r="AB367" s="104"/>
      <c r="AC367" s="104"/>
      <c r="AD367" s="104"/>
      <c r="AE367" s="104"/>
      <c r="AF367" s="104"/>
      <c r="AG367" s="104" t="s">
        <v>527</v>
      </c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</row>
    <row r="368" spans="1:60" ht="22.5" outlineLevel="1">
      <c r="A368" s="160">
        <v>178</v>
      </c>
      <c r="B368" s="161" t="s">
        <v>1345</v>
      </c>
      <c r="C368" s="162" t="s">
        <v>2152</v>
      </c>
      <c r="D368" s="163" t="s">
        <v>145</v>
      </c>
      <c r="E368" s="164">
        <v>21</v>
      </c>
      <c r="F368" s="333"/>
      <c r="G368" s="165">
        <f t="shared" si="28"/>
        <v>0</v>
      </c>
      <c r="H368" s="333"/>
      <c r="I368" s="165">
        <f t="shared" si="29"/>
        <v>0</v>
      </c>
      <c r="J368" s="333"/>
      <c r="K368" s="165">
        <f t="shared" si="30"/>
        <v>0</v>
      </c>
      <c r="L368" s="165">
        <v>21</v>
      </c>
      <c r="M368" s="165">
        <f t="shared" si="31"/>
        <v>0</v>
      </c>
      <c r="N368" s="164">
        <v>1.8000000000000001E-4</v>
      </c>
      <c r="O368" s="164">
        <f t="shared" si="32"/>
        <v>0</v>
      </c>
      <c r="P368" s="164">
        <v>0</v>
      </c>
      <c r="Q368" s="164">
        <f t="shared" si="33"/>
        <v>0</v>
      </c>
      <c r="R368" s="165" t="s">
        <v>525</v>
      </c>
      <c r="S368" s="165" t="s">
        <v>130</v>
      </c>
      <c r="T368" s="166" t="s">
        <v>131</v>
      </c>
      <c r="U368" s="110">
        <v>0</v>
      </c>
      <c r="V368" s="110">
        <f t="shared" si="34"/>
        <v>0</v>
      </c>
      <c r="W368" s="110"/>
      <c r="X368" s="110" t="s">
        <v>526</v>
      </c>
      <c r="Y368" s="110" t="s">
        <v>133</v>
      </c>
      <c r="Z368" s="104"/>
      <c r="AA368" s="104"/>
      <c r="AB368" s="104"/>
      <c r="AC368" s="104"/>
      <c r="AD368" s="104"/>
      <c r="AE368" s="104"/>
      <c r="AF368" s="104"/>
      <c r="AG368" s="104" t="s">
        <v>527</v>
      </c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</row>
    <row r="369" spans="1:60" ht="22.5" outlineLevel="1">
      <c r="A369" s="160">
        <v>179</v>
      </c>
      <c r="B369" s="161" t="s">
        <v>1348</v>
      </c>
      <c r="C369" s="162" t="s">
        <v>2155</v>
      </c>
      <c r="D369" s="163" t="s">
        <v>145</v>
      </c>
      <c r="E369" s="164">
        <v>1</v>
      </c>
      <c r="F369" s="333"/>
      <c r="G369" s="165">
        <f t="shared" si="28"/>
        <v>0</v>
      </c>
      <c r="H369" s="333"/>
      <c r="I369" s="165">
        <f t="shared" si="29"/>
        <v>0</v>
      </c>
      <c r="J369" s="333"/>
      <c r="K369" s="165">
        <f t="shared" si="30"/>
        <v>0</v>
      </c>
      <c r="L369" s="165">
        <v>21</v>
      </c>
      <c r="M369" s="165">
        <f t="shared" si="31"/>
        <v>0</v>
      </c>
      <c r="N369" s="164">
        <v>0</v>
      </c>
      <c r="O369" s="164">
        <f t="shared" si="32"/>
        <v>0</v>
      </c>
      <c r="P369" s="164">
        <v>0</v>
      </c>
      <c r="Q369" s="164">
        <f t="shared" si="33"/>
        <v>0</v>
      </c>
      <c r="R369" s="165"/>
      <c r="S369" s="165" t="s">
        <v>182</v>
      </c>
      <c r="T369" s="166" t="s">
        <v>183</v>
      </c>
      <c r="U369" s="110">
        <v>0</v>
      </c>
      <c r="V369" s="110">
        <f t="shared" si="34"/>
        <v>0</v>
      </c>
      <c r="W369" s="110"/>
      <c r="X369" s="110" t="s">
        <v>526</v>
      </c>
      <c r="Y369" s="110" t="s">
        <v>133</v>
      </c>
      <c r="Z369" s="104"/>
      <c r="AA369" s="104"/>
      <c r="AB369" s="104"/>
      <c r="AC369" s="104"/>
      <c r="AD369" s="104"/>
      <c r="AE369" s="104"/>
      <c r="AF369" s="104"/>
      <c r="AG369" s="104" t="s">
        <v>527</v>
      </c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</row>
    <row r="370" spans="1:60" ht="22.5" outlineLevel="1">
      <c r="A370" s="160">
        <v>180</v>
      </c>
      <c r="B370" s="161" t="s">
        <v>1349</v>
      </c>
      <c r="C370" s="162" t="s">
        <v>2156</v>
      </c>
      <c r="D370" s="163" t="s">
        <v>145</v>
      </c>
      <c r="E370" s="164">
        <v>1</v>
      </c>
      <c r="F370" s="333"/>
      <c r="G370" s="165">
        <f t="shared" si="28"/>
        <v>0</v>
      </c>
      <c r="H370" s="333"/>
      <c r="I370" s="165">
        <f t="shared" si="29"/>
        <v>0</v>
      </c>
      <c r="J370" s="333"/>
      <c r="K370" s="165">
        <f t="shared" si="30"/>
        <v>0</v>
      </c>
      <c r="L370" s="165">
        <v>21</v>
      </c>
      <c r="M370" s="165">
        <f t="shared" si="31"/>
        <v>0</v>
      </c>
      <c r="N370" s="164">
        <v>0</v>
      </c>
      <c r="O370" s="164">
        <f t="shared" si="32"/>
        <v>0</v>
      </c>
      <c r="P370" s="164">
        <v>0</v>
      </c>
      <c r="Q370" s="164">
        <f t="shared" si="33"/>
        <v>0</v>
      </c>
      <c r="R370" s="165"/>
      <c r="S370" s="165" t="s">
        <v>182</v>
      </c>
      <c r="T370" s="166" t="s">
        <v>183</v>
      </c>
      <c r="U370" s="110">
        <v>0</v>
      </c>
      <c r="V370" s="110">
        <f t="shared" si="34"/>
        <v>0</v>
      </c>
      <c r="W370" s="110"/>
      <c r="X370" s="110" t="s">
        <v>526</v>
      </c>
      <c r="Y370" s="110" t="s">
        <v>133</v>
      </c>
      <c r="Z370" s="104"/>
      <c r="AA370" s="104"/>
      <c r="AB370" s="104"/>
      <c r="AC370" s="104"/>
      <c r="AD370" s="104"/>
      <c r="AE370" s="104"/>
      <c r="AF370" s="104"/>
      <c r="AG370" s="104" t="s">
        <v>527</v>
      </c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</row>
    <row r="371" spans="1:60" ht="22.5" outlineLevel="1">
      <c r="A371" s="160">
        <v>181</v>
      </c>
      <c r="B371" s="161" t="s">
        <v>1350</v>
      </c>
      <c r="C371" s="162" t="s">
        <v>2157</v>
      </c>
      <c r="D371" s="163" t="s">
        <v>145</v>
      </c>
      <c r="E371" s="164">
        <v>3</v>
      </c>
      <c r="F371" s="333"/>
      <c r="G371" s="165">
        <f t="shared" si="28"/>
        <v>0</v>
      </c>
      <c r="H371" s="333"/>
      <c r="I371" s="165">
        <f t="shared" si="29"/>
        <v>0</v>
      </c>
      <c r="J371" s="333"/>
      <c r="K371" s="165">
        <f t="shared" si="30"/>
        <v>0</v>
      </c>
      <c r="L371" s="165">
        <v>21</v>
      </c>
      <c r="M371" s="165">
        <f t="shared" si="31"/>
        <v>0</v>
      </c>
      <c r="N371" s="164">
        <v>0</v>
      </c>
      <c r="O371" s="164">
        <f t="shared" si="32"/>
        <v>0</v>
      </c>
      <c r="P371" s="164">
        <v>0</v>
      </c>
      <c r="Q371" s="164">
        <f t="shared" si="33"/>
        <v>0</v>
      </c>
      <c r="R371" s="165"/>
      <c r="S371" s="165" t="s">
        <v>182</v>
      </c>
      <c r="T371" s="166" t="s">
        <v>1327</v>
      </c>
      <c r="U371" s="110">
        <v>0</v>
      </c>
      <c r="V371" s="110">
        <f t="shared" si="34"/>
        <v>0</v>
      </c>
      <c r="W371" s="110"/>
      <c r="X371" s="110" t="s">
        <v>526</v>
      </c>
      <c r="Y371" s="110" t="s">
        <v>133</v>
      </c>
      <c r="Z371" s="104"/>
      <c r="AA371" s="104"/>
      <c r="AB371" s="104"/>
      <c r="AC371" s="104"/>
      <c r="AD371" s="104"/>
      <c r="AE371" s="104"/>
      <c r="AF371" s="104"/>
      <c r="AG371" s="104" t="s">
        <v>527</v>
      </c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</row>
    <row r="372" spans="1:60" outlineLevel="1">
      <c r="A372" s="160">
        <v>182</v>
      </c>
      <c r="B372" s="161" t="s">
        <v>1356</v>
      </c>
      <c r="C372" s="162" t="s">
        <v>1357</v>
      </c>
      <c r="D372" s="163" t="s">
        <v>145</v>
      </c>
      <c r="E372" s="164">
        <v>4</v>
      </c>
      <c r="F372" s="333"/>
      <c r="G372" s="165">
        <f t="shared" si="28"/>
        <v>0</v>
      </c>
      <c r="H372" s="333"/>
      <c r="I372" s="165">
        <f t="shared" si="29"/>
        <v>0</v>
      </c>
      <c r="J372" s="333"/>
      <c r="K372" s="165">
        <f t="shared" si="30"/>
        <v>0</v>
      </c>
      <c r="L372" s="165">
        <v>21</v>
      </c>
      <c r="M372" s="165">
        <f t="shared" si="31"/>
        <v>0</v>
      </c>
      <c r="N372" s="164">
        <v>0</v>
      </c>
      <c r="O372" s="164">
        <f t="shared" si="32"/>
        <v>0</v>
      </c>
      <c r="P372" s="164">
        <v>0</v>
      </c>
      <c r="Q372" s="164">
        <f t="shared" si="33"/>
        <v>0</v>
      </c>
      <c r="R372" s="165"/>
      <c r="S372" s="165" t="s">
        <v>182</v>
      </c>
      <c r="T372" s="166" t="s">
        <v>183</v>
      </c>
      <c r="U372" s="110">
        <v>0</v>
      </c>
      <c r="V372" s="110">
        <f t="shared" si="34"/>
        <v>0</v>
      </c>
      <c r="W372" s="110"/>
      <c r="X372" s="110" t="s">
        <v>132</v>
      </c>
      <c r="Y372" s="110" t="s">
        <v>133</v>
      </c>
      <c r="Z372" s="104"/>
      <c r="AA372" s="104"/>
      <c r="AB372" s="104"/>
      <c r="AC372" s="104"/>
      <c r="AD372" s="104"/>
      <c r="AE372" s="104"/>
      <c r="AF372" s="104"/>
      <c r="AG372" s="104" t="s">
        <v>134</v>
      </c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</row>
    <row r="373" spans="1:60" outlineLevel="1">
      <c r="A373" s="325">
        <v>183</v>
      </c>
      <c r="B373" s="334" t="s">
        <v>1358</v>
      </c>
      <c r="C373" s="335" t="s">
        <v>2158</v>
      </c>
      <c r="D373" s="336" t="s">
        <v>145</v>
      </c>
      <c r="E373" s="337">
        <v>45</v>
      </c>
      <c r="F373" s="338"/>
      <c r="G373" s="339">
        <f t="shared" si="28"/>
        <v>0</v>
      </c>
      <c r="H373" s="338"/>
      <c r="I373" s="339">
        <f t="shared" si="29"/>
        <v>0</v>
      </c>
      <c r="J373" s="338"/>
      <c r="K373" s="339">
        <f t="shared" si="30"/>
        <v>0</v>
      </c>
      <c r="L373" s="339">
        <v>21</v>
      </c>
      <c r="M373" s="339">
        <f t="shared" si="31"/>
        <v>0</v>
      </c>
      <c r="N373" s="337">
        <v>0</v>
      </c>
      <c r="O373" s="337">
        <f t="shared" si="32"/>
        <v>0</v>
      </c>
      <c r="P373" s="337">
        <v>0</v>
      </c>
      <c r="Q373" s="337">
        <f t="shared" si="33"/>
        <v>0</v>
      </c>
      <c r="R373" s="339" t="s">
        <v>2046</v>
      </c>
      <c r="S373" s="339" t="s">
        <v>130</v>
      </c>
      <c r="T373" s="340" t="s">
        <v>131</v>
      </c>
      <c r="U373" s="110">
        <v>0.42</v>
      </c>
      <c r="V373" s="110">
        <f t="shared" si="34"/>
        <v>18.899999999999999</v>
      </c>
      <c r="W373" s="110"/>
      <c r="X373" s="110" t="s">
        <v>132</v>
      </c>
      <c r="Y373" s="110" t="s">
        <v>133</v>
      </c>
      <c r="Z373" s="104"/>
      <c r="AA373" s="104"/>
      <c r="AB373" s="104"/>
      <c r="AC373" s="104"/>
      <c r="AD373" s="104"/>
      <c r="AE373" s="104"/>
      <c r="AF373" s="104"/>
      <c r="AG373" s="104" t="s">
        <v>134</v>
      </c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</row>
    <row r="374" spans="1:60" outlineLevel="2">
      <c r="A374" s="107"/>
      <c r="B374" s="108"/>
      <c r="C374" s="524" t="s">
        <v>2101</v>
      </c>
      <c r="D374" s="525"/>
      <c r="E374" s="525"/>
      <c r="F374" s="525"/>
      <c r="G374" s="525"/>
      <c r="H374" s="110"/>
      <c r="I374" s="110"/>
      <c r="J374" s="110"/>
      <c r="K374" s="110"/>
      <c r="L374" s="110"/>
      <c r="M374" s="110"/>
      <c r="N374" s="109"/>
      <c r="O374" s="109"/>
      <c r="P374" s="109"/>
      <c r="Q374" s="109"/>
      <c r="R374" s="110"/>
      <c r="S374" s="110"/>
      <c r="T374" s="110"/>
      <c r="U374" s="110"/>
      <c r="V374" s="110"/>
      <c r="W374" s="110"/>
      <c r="X374" s="110"/>
      <c r="Y374" s="110"/>
      <c r="Z374" s="104"/>
      <c r="AA374" s="104"/>
      <c r="AB374" s="104"/>
      <c r="AC374" s="104"/>
      <c r="AD374" s="104"/>
      <c r="AE374" s="104"/>
      <c r="AF374" s="104"/>
      <c r="AG374" s="104" t="s">
        <v>2102</v>
      </c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</row>
    <row r="375" spans="1:60" outlineLevel="1">
      <c r="A375" s="325">
        <v>184</v>
      </c>
      <c r="B375" s="334" t="s">
        <v>1260</v>
      </c>
      <c r="C375" s="335" t="s">
        <v>2100</v>
      </c>
      <c r="D375" s="336" t="s">
        <v>145</v>
      </c>
      <c r="E375" s="337">
        <v>2</v>
      </c>
      <c r="F375" s="338"/>
      <c r="G375" s="339">
        <f>ROUND(E375*F375,2)</f>
        <v>0</v>
      </c>
      <c r="H375" s="338"/>
      <c r="I375" s="339">
        <f>ROUND(E375*H375,2)</f>
        <v>0</v>
      </c>
      <c r="J375" s="338"/>
      <c r="K375" s="339">
        <f>ROUND(E375*J375,2)</f>
        <v>0</v>
      </c>
      <c r="L375" s="339">
        <v>21</v>
      </c>
      <c r="M375" s="339">
        <f>G375*(1+L375/100)</f>
        <v>0</v>
      </c>
      <c r="N375" s="337">
        <v>0</v>
      </c>
      <c r="O375" s="337">
        <f>ROUND(E375*N375,2)</f>
        <v>0</v>
      </c>
      <c r="P375" s="337">
        <v>0</v>
      </c>
      <c r="Q375" s="337">
        <f>ROUND(E375*P375,2)</f>
        <v>0</v>
      </c>
      <c r="R375" s="339" t="s">
        <v>2046</v>
      </c>
      <c r="S375" s="339" t="s">
        <v>130</v>
      </c>
      <c r="T375" s="340" t="s">
        <v>131</v>
      </c>
      <c r="U375" s="110">
        <v>0.85</v>
      </c>
      <c r="V375" s="110">
        <f>ROUND(E375*U375,2)</f>
        <v>1.7</v>
      </c>
      <c r="W375" s="110"/>
      <c r="X375" s="110" t="s">
        <v>132</v>
      </c>
      <c r="Y375" s="110" t="s">
        <v>133</v>
      </c>
      <c r="Z375" s="104"/>
      <c r="AA375" s="104"/>
      <c r="AB375" s="104"/>
      <c r="AC375" s="104"/>
      <c r="AD375" s="104"/>
      <c r="AE375" s="104"/>
      <c r="AF375" s="104"/>
      <c r="AG375" s="104" t="s">
        <v>134</v>
      </c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</row>
    <row r="376" spans="1:60" outlineLevel="2">
      <c r="A376" s="107"/>
      <c r="B376" s="108"/>
      <c r="C376" s="524" t="s">
        <v>2101</v>
      </c>
      <c r="D376" s="525"/>
      <c r="E376" s="525"/>
      <c r="F376" s="525"/>
      <c r="G376" s="525"/>
      <c r="H376" s="110"/>
      <c r="I376" s="110"/>
      <c r="J376" s="110"/>
      <c r="K376" s="110"/>
      <c r="L376" s="110"/>
      <c r="M376" s="110"/>
      <c r="N376" s="109"/>
      <c r="O376" s="109"/>
      <c r="P376" s="109"/>
      <c r="Q376" s="109"/>
      <c r="R376" s="110"/>
      <c r="S376" s="110"/>
      <c r="T376" s="110"/>
      <c r="U376" s="110"/>
      <c r="V376" s="110"/>
      <c r="W376" s="110"/>
      <c r="X376" s="110"/>
      <c r="Y376" s="110"/>
      <c r="Z376" s="104"/>
      <c r="AA376" s="104"/>
      <c r="AB376" s="104"/>
      <c r="AC376" s="104"/>
      <c r="AD376" s="104"/>
      <c r="AE376" s="104"/>
      <c r="AF376" s="104"/>
      <c r="AG376" s="104" t="s">
        <v>2102</v>
      </c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</row>
    <row r="377" spans="1:60" ht="22.5" outlineLevel="1">
      <c r="A377" s="160">
        <v>185</v>
      </c>
      <c r="B377" s="161" t="s">
        <v>1359</v>
      </c>
      <c r="C377" s="162" t="s">
        <v>2161</v>
      </c>
      <c r="D377" s="163" t="s">
        <v>145</v>
      </c>
      <c r="E377" s="164">
        <v>1</v>
      </c>
      <c r="F377" s="333"/>
      <c r="G377" s="165">
        <f>ROUND(E377*F377,2)</f>
        <v>0</v>
      </c>
      <c r="H377" s="333"/>
      <c r="I377" s="165">
        <f>ROUND(E377*H377,2)</f>
        <v>0</v>
      </c>
      <c r="J377" s="333"/>
      <c r="K377" s="165">
        <f>ROUND(E377*J377,2)</f>
        <v>0</v>
      </c>
      <c r="L377" s="165">
        <v>21</v>
      </c>
      <c r="M377" s="165">
        <f>G377*(1+L377/100)</f>
        <v>0</v>
      </c>
      <c r="N377" s="164">
        <v>0</v>
      </c>
      <c r="O377" s="164">
        <f>ROUND(E377*N377,2)</f>
        <v>0</v>
      </c>
      <c r="P377" s="164">
        <v>0</v>
      </c>
      <c r="Q377" s="164">
        <f>ROUND(E377*P377,2)</f>
        <v>0</v>
      </c>
      <c r="R377" s="165" t="s">
        <v>2046</v>
      </c>
      <c r="S377" s="165" t="s">
        <v>130</v>
      </c>
      <c r="T377" s="166" t="s">
        <v>131</v>
      </c>
      <c r="U377" s="110">
        <v>0.67</v>
      </c>
      <c r="V377" s="110">
        <f>ROUND(E377*U377,2)</f>
        <v>0.67</v>
      </c>
      <c r="W377" s="110"/>
      <c r="X377" s="110" t="s">
        <v>132</v>
      </c>
      <c r="Y377" s="110" t="s">
        <v>133</v>
      </c>
      <c r="Z377" s="104"/>
      <c r="AA377" s="104"/>
      <c r="AB377" s="104"/>
      <c r="AC377" s="104"/>
      <c r="AD377" s="104"/>
      <c r="AE377" s="104"/>
      <c r="AF377" s="104"/>
      <c r="AG377" s="104" t="s">
        <v>134</v>
      </c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</row>
    <row r="378" spans="1:60" outlineLevel="1">
      <c r="A378" s="160">
        <v>186</v>
      </c>
      <c r="B378" s="161" t="s">
        <v>1360</v>
      </c>
      <c r="C378" s="162" t="s">
        <v>1361</v>
      </c>
      <c r="D378" s="163" t="s">
        <v>145</v>
      </c>
      <c r="E378" s="164">
        <v>1</v>
      </c>
      <c r="F378" s="333"/>
      <c r="G378" s="165">
        <f>ROUND(E378*F378,2)</f>
        <v>0</v>
      </c>
      <c r="H378" s="333"/>
      <c r="I378" s="165">
        <f>ROUND(E378*H378,2)</f>
        <v>0</v>
      </c>
      <c r="J378" s="333"/>
      <c r="K378" s="165">
        <f>ROUND(E378*J378,2)</f>
        <v>0</v>
      </c>
      <c r="L378" s="165">
        <v>21</v>
      </c>
      <c r="M378" s="165">
        <f>G378*(1+L378/100)</f>
        <v>0</v>
      </c>
      <c r="N378" s="164">
        <v>0</v>
      </c>
      <c r="O378" s="164">
        <f>ROUND(E378*N378,2)</f>
        <v>0</v>
      </c>
      <c r="P378" s="164">
        <v>0</v>
      </c>
      <c r="Q378" s="164">
        <f>ROUND(E378*P378,2)</f>
        <v>0</v>
      </c>
      <c r="R378" s="165" t="s">
        <v>2162</v>
      </c>
      <c r="S378" s="165" t="s">
        <v>130</v>
      </c>
      <c r="T378" s="166" t="s">
        <v>131</v>
      </c>
      <c r="U378" s="110">
        <v>0.4</v>
      </c>
      <c r="V378" s="110">
        <f>ROUND(E378*U378,2)</f>
        <v>0.4</v>
      </c>
      <c r="W378" s="110"/>
      <c r="X378" s="110" t="s">
        <v>132</v>
      </c>
      <c r="Y378" s="110" t="s">
        <v>133</v>
      </c>
      <c r="Z378" s="104"/>
      <c r="AA378" s="104"/>
      <c r="AB378" s="104"/>
      <c r="AC378" s="104"/>
      <c r="AD378" s="104"/>
      <c r="AE378" s="104"/>
      <c r="AF378" s="104"/>
      <c r="AG378" s="104" t="s">
        <v>134</v>
      </c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</row>
    <row r="379" spans="1:60" ht="22.5" outlineLevel="1">
      <c r="A379" s="325">
        <v>187</v>
      </c>
      <c r="B379" s="334" t="s">
        <v>1351</v>
      </c>
      <c r="C379" s="335" t="s">
        <v>2169</v>
      </c>
      <c r="D379" s="336" t="s">
        <v>145</v>
      </c>
      <c r="E379" s="337">
        <v>1</v>
      </c>
      <c r="F379" s="338"/>
      <c r="G379" s="339">
        <f>ROUND(E379*F379,2)</f>
        <v>0</v>
      </c>
      <c r="H379" s="338"/>
      <c r="I379" s="339">
        <f>ROUND(E379*H379,2)</f>
        <v>0</v>
      </c>
      <c r="J379" s="338"/>
      <c r="K379" s="339">
        <f>ROUND(E379*J379,2)</f>
        <v>0</v>
      </c>
      <c r="L379" s="339">
        <v>21</v>
      </c>
      <c r="M379" s="339">
        <f>G379*(1+L379/100)</f>
        <v>0</v>
      </c>
      <c r="N379" s="337">
        <v>0</v>
      </c>
      <c r="O379" s="337">
        <f>ROUND(E379*N379,2)</f>
        <v>0</v>
      </c>
      <c r="P379" s="337">
        <v>0</v>
      </c>
      <c r="Q379" s="337">
        <f>ROUND(E379*P379,2)</f>
        <v>0</v>
      </c>
      <c r="R379" s="339"/>
      <c r="S379" s="339" t="s">
        <v>182</v>
      </c>
      <c r="T379" s="340" t="s">
        <v>183</v>
      </c>
      <c r="U379" s="110">
        <v>0</v>
      </c>
      <c r="V379" s="110">
        <f>ROUND(E379*U379,2)</f>
        <v>0</v>
      </c>
      <c r="W379" s="110"/>
      <c r="X379" s="110" t="s">
        <v>526</v>
      </c>
      <c r="Y379" s="110" t="s">
        <v>133</v>
      </c>
      <c r="Z379" s="104"/>
      <c r="AA379" s="104"/>
      <c r="AB379" s="104"/>
      <c r="AC379" s="104"/>
      <c r="AD379" s="104"/>
      <c r="AE379" s="104"/>
      <c r="AF379" s="104"/>
      <c r="AG379" s="104" t="s">
        <v>527</v>
      </c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</row>
    <row r="380" spans="1:60" outlineLevel="2">
      <c r="A380" s="107"/>
      <c r="B380" s="108"/>
      <c r="C380" s="526" t="s">
        <v>1352</v>
      </c>
      <c r="D380" s="527"/>
      <c r="E380" s="527"/>
      <c r="F380" s="527"/>
      <c r="G380" s="527"/>
      <c r="H380" s="110"/>
      <c r="I380" s="110"/>
      <c r="J380" s="110"/>
      <c r="K380" s="110"/>
      <c r="L380" s="110"/>
      <c r="M380" s="110"/>
      <c r="N380" s="109"/>
      <c r="O380" s="109"/>
      <c r="P380" s="109"/>
      <c r="Q380" s="109"/>
      <c r="R380" s="110"/>
      <c r="S380" s="110"/>
      <c r="T380" s="110"/>
      <c r="U380" s="110"/>
      <c r="V380" s="110"/>
      <c r="W380" s="110"/>
      <c r="X380" s="110"/>
      <c r="Y380" s="110"/>
      <c r="Z380" s="104"/>
      <c r="AA380" s="104"/>
      <c r="AB380" s="104"/>
      <c r="AC380" s="104"/>
      <c r="AD380" s="104"/>
      <c r="AE380" s="104"/>
      <c r="AF380" s="104"/>
      <c r="AG380" s="104" t="s">
        <v>166</v>
      </c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</row>
    <row r="381" spans="1:60">
      <c r="A381" s="153" t="s">
        <v>125</v>
      </c>
      <c r="B381" s="154" t="s">
        <v>1195</v>
      </c>
      <c r="C381" s="155" t="s">
        <v>1196</v>
      </c>
      <c r="D381" s="156"/>
      <c r="E381" s="157"/>
      <c r="F381" s="158"/>
      <c r="G381" s="158">
        <f>SUMIF(AG382:AG402,"&lt;&gt;NOR",G382:G402)</f>
        <v>0</v>
      </c>
      <c r="H381" s="158"/>
      <c r="I381" s="158">
        <f>SUM(I382:I402)</f>
        <v>0</v>
      </c>
      <c r="J381" s="158"/>
      <c r="K381" s="158">
        <f>SUM(K382:K402)</f>
        <v>0</v>
      </c>
      <c r="L381" s="158"/>
      <c r="M381" s="158">
        <f>SUM(M382:M402)</f>
        <v>0</v>
      </c>
      <c r="N381" s="157"/>
      <c r="O381" s="157">
        <f>SUM(O382:O402)</f>
        <v>0</v>
      </c>
      <c r="P381" s="157"/>
      <c r="Q381" s="157">
        <f>SUM(Q382:Q402)</f>
        <v>0</v>
      </c>
      <c r="R381" s="158"/>
      <c r="S381" s="158"/>
      <c r="T381" s="159"/>
      <c r="U381" s="114"/>
      <c r="V381" s="114">
        <f>SUM(V382:V402)</f>
        <v>18.419999999999998</v>
      </c>
      <c r="W381" s="114"/>
      <c r="X381" s="114"/>
      <c r="Y381" s="114"/>
      <c r="AG381" t="s">
        <v>126</v>
      </c>
    </row>
    <row r="382" spans="1:60" ht="22.5" outlineLevel="1">
      <c r="A382" s="325">
        <v>188</v>
      </c>
      <c r="B382" s="334" t="s">
        <v>1362</v>
      </c>
      <c r="C382" s="335" t="s">
        <v>2163</v>
      </c>
      <c r="D382" s="336" t="s">
        <v>145</v>
      </c>
      <c r="E382" s="337">
        <v>1</v>
      </c>
      <c r="F382" s="338"/>
      <c r="G382" s="339">
        <f>ROUND(E382*F382,2)</f>
        <v>0</v>
      </c>
      <c r="H382" s="338"/>
      <c r="I382" s="339">
        <f>ROUND(E382*H382,2)</f>
        <v>0</v>
      </c>
      <c r="J382" s="338"/>
      <c r="K382" s="339">
        <f>ROUND(E382*J382,2)</f>
        <v>0</v>
      </c>
      <c r="L382" s="339">
        <v>21</v>
      </c>
      <c r="M382" s="339">
        <f>G382*(1+L382/100)</f>
        <v>0</v>
      </c>
      <c r="N382" s="337">
        <v>0</v>
      </c>
      <c r="O382" s="337">
        <f>ROUND(E382*N382,2)</f>
        <v>0</v>
      </c>
      <c r="P382" s="337">
        <v>0</v>
      </c>
      <c r="Q382" s="337">
        <f>ROUND(E382*P382,2)</f>
        <v>0</v>
      </c>
      <c r="R382" s="339"/>
      <c r="S382" s="339" t="s">
        <v>182</v>
      </c>
      <c r="T382" s="340" t="s">
        <v>183</v>
      </c>
      <c r="U382" s="110">
        <v>0</v>
      </c>
      <c r="V382" s="110">
        <f>ROUND(E382*U382,2)</f>
        <v>0</v>
      </c>
      <c r="W382" s="110"/>
      <c r="X382" s="110" t="s">
        <v>526</v>
      </c>
      <c r="Y382" s="110" t="s">
        <v>133</v>
      </c>
      <c r="Z382" s="104"/>
      <c r="AA382" s="104"/>
      <c r="AB382" s="104"/>
      <c r="AC382" s="104"/>
      <c r="AD382" s="104"/>
      <c r="AE382" s="104"/>
      <c r="AF382" s="104"/>
      <c r="AG382" s="104" t="s">
        <v>527</v>
      </c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</row>
    <row r="383" spans="1:60" outlineLevel="2">
      <c r="A383" s="107"/>
      <c r="B383" s="108"/>
      <c r="C383" s="526" t="s">
        <v>1363</v>
      </c>
      <c r="D383" s="527"/>
      <c r="E383" s="527"/>
      <c r="F383" s="527"/>
      <c r="G383" s="527"/>
      <c r="H383" s="110"/>
      <c r="I383" s="110"/>
      <c r="J383" s="110"/>
      <c r="K383" s="110"/>
      <c r="L383" s="110"/>
      <c r="M383" s="110"/>
      <c r="N383" s="109"/>
      <c r="O383" s="109"/>
      <c r="P383" s="109"/>
      <c r="Q383" s="109"/>
      <c r="R383" s="110"/>
      <c r="S383" s="110"/>
      <c r="T383" s="110"/>
      <c r="U383" s="110"/>
      <c r="V383" s="110"/>
      <c r="W383" s="110"/>
      <c r="X383" s="110"/>
      <c r="Y383" s="110"/>
      <c r="Z383" s="104"/>
      <c r="AA383" s="104"/>
      <c r="AB383" s="104"/>
      <c r="AC383" s="104"/>
      <c r="AD383" s="104"/>
      <c r="AE383" s="104"/>
      <c r="AF383" s="104"/>
      <c r="AG383" s="104" t="s">
        <v>166</v>
      </c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</row>
    <row r="384" spans="1:60" outlineLevel="1">
      <c r="A384" s="160">
        <v>189</v>
      </c>
      <c r="B384" s="161" t="s">
        <v>1364</v>
      </c>
      <c r="C384" s="162" t="s">
        <v>2164</v>
      </c>
      <c r="D384" s="163" t="s">
        <v>145</v>
      </c>
      <c r="E384" s="164">
        <v>1</v>
      </c>
      <c r="F384" s="333"/>
      <c r="G384" s="165">
        <f t="shared" ref="G384:G397" si="35">ROUND(E384*F384,2)</f>
        <v>0</v>
      </c>
      <c r="H384" s="333"/>
      <c r="I384" s="165">
        <f t="shared" ref="I384:I397" si="36">ROUND(E384*H384,2)</f>
        <v>0</v>
      </c>
      <c r="J384" s="333"/>
      <c r="K384" s="165">
        <f t="shared" ref="K384:K397" si="37">ROUND(E384*J384,2)</f>
        <v>0</v>
      </c>
      <c r="L384" s="165">
        <v>21</v>
      </c>
      <c r="M384" s="165">
        <f t="shared" ref="M384:M397" si="38">G384*(1+L384/100)</f>
        <v>0</v>
      </c>
      <c r="N384" s="164">
        <v>0</v>
      </c>
      <c r="O384" s="164">
        <f t="shared" ref="O384:O397" si="39">ROUND(E384*N384,2)</f>
        <v>0</v>
      </c>
      <c r="P384" s="164">
        <v>0</v>
      </c>
      <c r="Q384" s="164">
        <f t="shared" ref="Q384:Q397" si="40">ROUND(E384*P384,2)</f>
        <v>0</v>
      </c>
      <c r="R384" s="165"/>
      <c r="S384" s="165" t="s">
        <v>182</v>
      </c>
      <c r="T384" s="166" t="s">
        <v>183</v>
      </c>
      <c r="U384" s="110">
        <v>0</v>
      </c>
      <c r="V384" s="110">
        <f t="shared" ref="V384:V397" si="41">ROUND(E384*U384,2)</f>
        <v>0</v>
      </c>
      <c r="W384" s="110"/>
      <c r="X384" s="110" t="s">
        <v>526</v>
      </c>
      <c r="Y384" s="110" t="s">
        <v>133</v>
      </c>
      <c r="Z384" s="104"/>
      <c r="AA384" s="104"/>
      <c r="AB384" s="104"/>
      <c r="AC384" s="104"/>
      <c r="AD384" s="104"/>
      <c r="AE384" s="104"/>
      <c r="AF384" s="104"/>
      <c r="AG384" s="104" t="s">
        <v>527</v>
      </c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</row>
    <row r="385" spans="1:60" ht="22.5" outlineLevel="1">
      <c r="A385" s="160">
        <v>190</v>
      </c>
      <c r="B385" s="161" t="s">
        <v>1354</v>
      </c>
      <c r="C385" s="162" t="s">
        <v>2165</v>
      </c>
      <c r="D385" s="163" t="s">
        <v>145</v>
      </c>
      <c r="E385" s="164">
        <v>1</v>
      </c>
      <c r="F385" s="333"/>
      <c r="G385" s="165">
        <f t="shared" si="35"/>
        <v>0</v>
      </c>
      <c r="H385" s="333"/>
      <c r="I385" s="165">
        <f t="shared" si="36"/>
        <v>0</v>
      </c>
      <c r="J385" s="333"/>
      <c r="K385" s="165">
        <f t="shared" si="37"/>
        <v>0</v>
      </c>
      <c r="L385" s="165">
        <v>21</v>
      </c>
      <c r="M385" s="165">
        <f t="shared" si="38"/>
        <v>0</v>
      </c>
      <c r="N385" s="164">
        <v>0</v>
      </c>
      <c r="O385" s="164">
        <f t="shared" si="39"/>
        <v>0</v>
      </c>
      <c r="P385" s="164">
        <v>0</v>
      </c>
      <c r="Q385" s="164">
        <f t="shared" si="40"/>
        <v>0</v>
      </c>
      <c r="R385" s="165"/>
      <c r="S385" s="165" t="s">
        <v>182</v>
      </c>
      <c r="T385" s="166" t="s">
        <v>1327</v>
      </c>
      <c r="U385" s="110">
        <v>0</v>
      </c>
      <c r="V385" s="110">
        <f t="shared" si="41"/>
        <v>0</v>
      </c>
      <c r="W385" s="110"/>
      <c r="X385" s="110" t="s">
        <v>526</v>
      </c>
      <c r="Y385" s="110" t="s">
        <v>133</v>
      </c>
      <c r="Z385" s="104"/>
      <c r="AA385" s="104"/>
      <c r="AB385" s="104"/>
      <c r="AC385" s="104"/>
      <c r="AD385" s="104"/>
      <c r="AE385" s="104"/>
      <c r="AF385" s="104"/>
      <c r="AG385" s="104" t="s">
        <v>527</v>
      </c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</row>
    <row r="386" spans="1:60" ht="22.5" outlineLevel="1">
      <c r="A386" s="160">
        <v>191</v>
      </c>
      <c r="B386" s="161" t="s">
        <v>1342</v>
      </c>
      <c r="C386" s="162" t="s">
        <v>2149</v>
      </c>
      <c r="D386" s="163" t="s">
        <v>145</v>
      </c>
      <c r="E386" s="164">
        <v>20</v>
      </c>
      <c r="F386" s="333"/>
      <c r="G386" s="165">
        <f t="shared" si="35"/>
        <v>0</v>
      </c>
      <c r="H386" s="333"/>
      <c r="I386" s="165">
        <f t="shared" si="36"/>
        <v>0</v>
      </c>
      <c r="J386" s="333"/>
      <c r="K386" s="165">
        <f t="shared" si="37"/>
        <v>0</v>
      </c>
      <c r="L386" s="165">
        <v>21</v>
      </c>
      <c r="M386" s="165">
        <f t="shared" si="38"/>
        <v>0</v>
      </c>
      <c r="N386" s="164">
        <v>1.8000000000000001E-4</v>
      </c>
      <c r="O386" s="164">
        <f t="shared" si="39"/>
        <v>0</v>
      </c>
      <c r="P386" s="164">
        <v>0</v>
      </c>
      <c r="Q386" s="164">
        <f t="shared" si="40"/>
        <v>0</v>
      </c>
      <c r="R386" s="165" t="s">
        <v>525</v>
      </c>
      <c r="S386" s="165" t="s">
        <v>130</v>
      </c>
      <c r="T386" s="166" t="s">
        <v>131</v>
      </c>
      <c r="U386" s="110">
        <v>0</v>
      </c>
      <c r="V386" s="110">
        <f t="shared" si="41"/>
        <v>0</v>
      </c>
      <c r="W386" s="110"/>
      <c r="X386" s="110" t="s">
        <v>526</v>
      </c>
      <c r="Y386" s="110" t="s">
        <v>133</v>
      </c>
      <c r="Z386" s="104"/>
      <c r="AA386" s="104"/>
      <c r="AB386" s="104"/>
      <c r="AC386" s="104"/>
      <c r="AD386" s="104"/>
      <c r="AE386" s="104"/>
      <c r="AF386" s="104"/>
      <c r="AG386" s="104" t="s">
        <v>527</v>
      </c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</row>
    <row r="387" spans="1:60" ht="22.5" outlineLevel="1">
      <c r="A387" s="160">
        <v>192</v>
      </c>
      <c r="B387" s="161" t="s">
        <v>1365</v>
      </c>
      <c r="C387" s="162" t="s">
        <v>2166</v>
      </c>
      <c r="D387" s="163" t="s">
        <v>145</v>
      </c>
      <c r="E387" s="164">
        <v>3</v>
      </c>
      <c r="F387" s="333"/>
      <c r="G387" s="165">
        <f t="shared" si="35"/>
        <v>0</v>
      </c>
      <c r="H387" s="333"/>
      <c r="I387" s="165">
        <f t="shared" si="36"/>
        <v>0</v>
      </c>
      <c r="J387" s="333"/>
      <c r="K387" s="165">
        <f t="shared" si="37"/>
        <v>0</v>
      </c>
      <c r="L387" s="165">
        <v>21</v>
      </c>
      <c r="M387" s="165">
        <f t="shared" si="38"/>
        <v>0</v>
      </c>
      <c r="N387" s="164">
        <v>1.8000000000000001E-4</v>
      </c>
      <c r="O387" s="164">
        <f t="shared" si="39"/>
        <v>0</v>
      </c>
      <c r="P387" s="164">
        <v>0</v>
      </c>
      <c r="Q387" s="164">
        <f t="shared" si="40"/>
        <v>0</v>
      </c>
      <c r="R387" s="165" t="s">
        <v>525</v>
      </c>
      <c r="S387" s="165" t="s">
        <v>130</v>
      </c>
      <c r="T387" s="166" t="s">
        <v>131</v>
      </c>
      <c r="U387" s="110">
        <v>0</v>
      </c>
      <c r="V387" s="110">
        <f t="shared" si="41"/>
        <v>0</v>
      </c>
      <c r="W387" s="110"/>
      <c r="X387" s="110" t="s">
        <v>526</v>
      </c>
      <c r="Y387" s="110" t="s">
        <v>133</v>
      </c>
      <c r="Z387" s="104"/>
      <c r="AA387" s="104"/>
      <c r="AB387" s="104"/>
      <c r="AC387" s="104"/>
      <c r="AD387" s="104"/>
      <c r="AE387" s="104"/>
      <c r="AF387" s="104"/>
      <c r="AG387" s="104" t="s">
        <v>527</v>
      </c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</row>
    <row r="388" spans="1:60" ht="22.5" outlineLevel="1">
      <c r="A388" s="160">
        <v>193</v>
      </c>
      <c r="B388" s="161" t="s">
        <v>1344</v>
      </c>
      <c r="C388" s="162" t="s">
        <v>2151</v>
      </c>
      <c r="D388" s="163" t="s">
        <v>145</v>
      </c>
      <c r="E388" s="164">
        <v>4</v>
      </c>
      <c r="F388" s="333"/>
      <c r="G388" s="165">
        <f t="shared" si="35"/>
        <v>0</v>
      </c>
      <c r="H388" s="333"/>
      <c r="I388" s="165">
        <f t="shared" si="36"/>
        <v>0</v>
      </c>
      <c r="J388" s="333"/>
      <c r="K388" s="165">
        <f t="shared" si="37"/>
        <v>0</v>
      </c>
      <c r="L388" s="165">
        <v>21</v>
      </c>
      <c r="M388" s="165">
        <f t="shared" si="38"/>
        <v>0</v>
      </c>
      <c r="N388" s="164">
        <v>1.8000000000000001E-4</v>
      </c>
      <c r="O388" s="164">
        <f t="shared" si="39"/>
        <v>0</v>
      </c>
      <c r="P388" s="164">
        <v>0</v>
      </c>
      <c r="Q388" s="164">
        <f t="shared" si="40"/>
        <v>0</v>
      </c>
      <c r="R388" s="165" t="s">
        <v>525</v>
      </c>
      <c r="S388" s="165" t="s">
        <v>130</v>
      </c>
      <c r="T388" s="166" t="s">
        <v>131</v>
      </c>
      <c r="U388" s="110">
        <v>0</v>
      </c>
      <c r="V388" s="110">
        <f t="shared" si="41"/>
        <v>0</v>
      </c>
      <c r="W388" s="110"/>
      <c r="X388" s="110" t="s">
        <v>526</v>
      </c>
      <c r="Y388" s="110" t="s">
        <v>133</v>
      </c>
      <c r="Z388" s="104"/>
      <c r="AA388" s="104"/>
      <c r="AB388" s="104"/>
      <c r="AC388" s="104"/>
      <c r="AD388" s="104"/>
      <c r="AE388" s="104"/>
      <c r="AF388" s="104"/>
      <c r="AG388" s="104" t="s">
        <v>527</v>
      </c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</row>
    <row r="389" spans="1:60" ht="22.5" outlineLevel="1">
      <c r="A389" s="160">
        <v>194</v>
      </c>
      <c r="B389" s="161" t="s">
        <v>1345</v>
      </c>
      <c r="C389" s="162" t="s">
        <v>2152</v>
      </c>
      <c r="D389" s="163" t="s">
        <v>145</v>
      </c>
      <c r="E389" s="164">
        <v>15</v>
      </c>
      <c r="F389" s="333"/>
      <c r="G389" s="165">
        <f t="shared" si="35"/>
        <v>0</v>
      </c>
      <c r="H389" s="333"/>
      <c r="I389" s="165">
        <f t="shared" si="36"/>
        <v>0</v>
      </c>
      <c r="J389" s="333"/>
      <c r="K389" s="165">
        <f t="shared" si="37"/>
        <v>0</v>
      </c>
      <c r="L389" s="165">
        <v>21</v>
      </c>
      <c r="M389" s="165">
        <f t="shared" si="38"/>
        <v>0</v>
      </c>
      <c r="N389" s="164">
        <v>1.8000000000000001E-4</v>
      </c>
      <c r="O389" s="164">
        <f t="shared" si="39"/>
        <v>0</v>
      </c>
      <c r="P389" s="164">
        <v>0</v>
      </c>
      <c r="Q389" s="164">
        <f t="shared" si="40"/>
        <v>0</v>
      </c>
      <c r="R389" s="165" t="s">
        <v>525</v>
      </c>
      <c r="S389" s="165" t="s">
        <v>130</v>
      </c>
      <c r="T389" s="166" t="s">
        <v>131</v>
      </c>
      <c r="U389" s="110">
        <v>0</v>
      </c>
      <c r="V389" s="110">
        <f t="shared" si="41"/>
        <v>0</v>
      </c>
      <c r="W389" s="110"/>
      <c r="X389" s="110" t="s">
        <v>526</v>
      </c>
      <c r="Y389" s="110" t="s">
        <v>133</v>
      </c>
      <c r="Z389" s="104"/>
      <c r="AA389" s="104"/>
      <c r="AB389" s="104"/>
      <c r="AC389" s="104"/>
      <c r="AD389" s="104"/>
      <c r="AE389" s="104"/>
      <c r="AF389" s="104"/>
      <c r="AG389" s="104" t="s">
        <v>527</v>
      </c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</row>
    <row r="390" spans="1:60" ht="22.5" outlineLevel="1">
      <c r="A390" s="160">
        <v>195</v>
      </c>
      <c r="B390" s="161" t="s">
        <v>1366</v>
      </c>
      <c r="C390" s="162" t="s">
        <v>2167</v>
      </c>
      <c r="D390" s="163" t="s">
        <v>145</v>
      </c>
      <c r="E390" s="164">
        <v>1</v>
      </c>
      <c r="F390" s="333"/>
      <c r="G390" s="165">
        <f t="shared" si="35"/>
        <v>0</v>
      </c>
      <c r="H390" s="333"/>
      <c r="I390" s="165">
        <f t="shared" si="36"/>
        <v>0</v>
      </c>
      <c r="J390" s="333"/>
      <c r="K390" s="165">
        <f t="shared" si="37"/>
        <v>0</v>
      </c>
      <c r="L390" s="165">
        <v>21</v>
      </c>
      <c r="M390" s="165">
        <f t="shared" si="38"/>
        <v>0</v>
      </c>
      <c r="N390" s="164">
        <v>5.0000000000000001E-4</v>
      </c>
      <c r="O390" s="164">
        <f t="shared" si="39"/>
        <v>0</v>
      </c>
      <c r="P390" s="164">
        <v>0</v>
      </c>
      <c r="Q390" s="164">
        <f t="shared" si="40"/>
        <v>0</v>
      </c>
      <c r="R390" s="165" t="s">
        <v>525</v>
      </c>
      <c r="S390" s="165" t="s">
        <v>130</v>
      </c>
      <c r="T390" s="166" t="s">
        <v>131</v>
      </c>
      <c r="U390" s="110">
        <v>0</v>
      </c>
      <c r="V390" s="110">
        <f t="shared" si="41"/>
        <v>0</v>
      </c>
      <c r="W390" s="110"/>
      <c r="X390" s="110" t="s">
        <v>526</v>
      </c>
      <c r="Y390" s="110" t="s">
        <v>133</v>
      </c>
      <c r="Z390" s="104"/>
      <c r="AA390" s="104"/>
      <c r="AB390" s="104"/>
      <c r="AC390" s="104"/>
      <c r="AD390" s="104"/>
      <c r="AE390" s="104"/>
      <c r="AF390" s="104"/>
      <c r="AG390" s="104" t="s">
        <v>527</v>
      </c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</row>
    <row r="391" spans="1:60" ht="22.5" outlineLevel="1">
      <c r="A391" s="160">
        <v>196</v>
      </c>
      <c r="B391" s="161" t="s">
        <v>1350</v>
      </c>
      <c r="C391" s="162" t="s">
        <v>2157</v>
      </c>
      <c r="D391" s="163" t="s">
        <v>145</v>
      </c>
      <c r="E391" s="164">
        <v>2</v>
      </c>
      <c r="F391" s="333"/>
      <c r="G391" s="165">
        <f t="shared" si="35"/>
        <v>0</v>
      </c>
      <c r="H391" s="333"/>
      <c r="I391" s="165">
        <f t="shared" si="36"/>
        <v>0</v>
      </c>
      <c r="J391" s="333"/>
      <c r="K391" s="165">
        <f t="shared" si="37"/>
        <v>0</v>
      </c>
      <c r="L391" s="165">
        <v>21</v>
      </c>
      <c r="M391" s="165">
        <f t="shared" si="38"/>
        <v>0</v>
      </c>
      <c r="N391" s="164">
        <v>0</v>
      </c>
      <c r="O391" s="164">
        <f t="shared" si="39"/>
        <v>0</v>
      </c>
      <c r="P391" s="164">
        <v>0</v>
      </c>
      <c r="Q391" s="164">
        <f t="shared" si="40"/>
        <v>0</v>
      </c>
      <c r="R391" s="165"/>
      <c r="S391" s="165" t="s">
        <v>182</v>
      </c>
      <c r="T391" s="166" t="s">
        <v>1327</v>
      </c>
      <c r="U391" s="110">
        <v>0</v>
      </c>
      <c r="V391" s="110">
        <f t="shared" si="41"/>
        <v>0</v>
      </c>
      <c r="W391" s="110"/>
      <c r="X391" s="110" t="s">
        <v>526</v>
      </c>
      <c r="Y391" s="110" t="s">
        <v>133</v>
      </c>
      <c r="Z391" s="104"/>
      <c r="AA391" s="104"/>
      <c r="AB391" s="104"/>
      <c r="AC391" s="104"/>
      <c r="AD391" s="104"/>
      <c r="AE391" s="104"/>
      <c r="AF391" s="104"/>
      <c r="AG391" s="104" t="s">
        <v>527</v>
      </c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</row>
    <row r="392" spans="1:60" ht="22.5" outlineLevel="1">
      <c r="A392" s="160">
        <v>197</v>
      </c>
      <c r="B392" s="161" t="s">
        <v>1348</v>
      </c>
      <c r="C392" s="162" t="s">
        <v>2155</v>
      </c>
      <c r="D392" s="163" t="s">
        <v>145</v>
      </c>
      <c r="E392" s="164">
        <v>3</v>
      </c>
      <c r="F392" s="333"/>
      <c r="G392" s="165">
        <f t="shared" si="35"/>
        <v>0</v>
      </c>
      <c r="H392" s="333"/>
      <c r="I392" s="165">
        <f t="shared" si="36"/>
        <v>0</v>
      </c>
      <c r="J392" s="333"/>
      <c r="K392" s="165">
        <f t="shared" si="37"/>
        <v>0</v>
      </c>
      <c r="L392" s="165">
        <v>21</v>
      </c>
      <c r="M392" s="165">
        <f t="shared" si="38"/>
        <v>0</v>
      </c>
      <c r="N392" s="164">
        <v>0</v>
      </c>
      <c r="O392" s="164">
        <f t="shared" si="39"/>
        <v>0</v>
      </c>
      <c r="P392" s="164">
        <v>0</v>
      </c>
      <c r="Q392" s="164">
        <f t="shared" si="40"/>
        <v>0</v>
      </c>
      <c r="R392" s="165"/>
      <c r="S392" s="165" t="s">
        <v>182</v>
      </c>
      <c r="T392" s="166" t="s">
        <v>183</v>
      </c>
      <c r="U392" s="110">
        <v>0</v>
      </c>
      <c r="V392" s="110">
        <f t="shared" si="41"/>
        <v>0</v>
      </c>
      <c r="W392" s="110"/>
      <c r="X392" s="110" t="s">
        <v>526</v>
      </c>
      <c r="Y392" s="110" t="s">
        <v>133</v>
      </c>
      <c r="Z392" s="104"/>
      <c r="AA392" s="104"/>
      <c r="AB392" s="104"/>
      <c r="AC392" s="104"/>
      <c r="AD392" s="104"/>
      <c r="AE392" s="104"/>
      <c r="AF392" s="104"/>
      <c r="AG392" s="104" t="s">
        <v>527</v>
      </c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</row>
    <row r="393" spans="1:60" outlineLevel="1">
      <c r="A393" s="160">
        <v>198</v>
      </c>
      <c r="B393" s="161" t="s">
        <v>1367</v>
      </c>
      <c r="C393" s="162" t="s">
        <v>1368</v>
      </c>
      <c r="D393" s="163" t="s">
        <v>145</v>
      </c>
      <c r="E393" s="164">
        <v>3</v>
      </c>
      <c r="F393" s="333"/>
      <c r="G393" s="165">
        <f t="shared" si="35"/>
        <v>0</v>
      </c>
      <c r="H393" s="333"/>
      <c r="I393" s="165">
        <f t="shared" si="36"/>
        <v>0</v>
      </c>
      <c r="J393" s="333"/>
      <c r="K393" s="165">
        <f t="shared" si="37"/>
        <v>0</v>
      </c>
      <c r="L393" s="165">
        <v>21</v>
      </c>
      <c r="M393" s="165">
        <f t="shared" si="38"/>
        <v>0</v>
      </c>
      <c r="N393" s="164">
        <v>0</v>
      </c>
      <c r="O393" s="164">
        <f t="shared" si="39"/>
        <v>0</v>
      </c>
      <c r="P393" s="164">
        <v>0</v>
      </c>
      <c r="Q393" s="164">
        <f t="shared" si="40"/>
        <v>0</v>
      </c>
      <c r="R393" s="165"/>
      <c r="S393" s="165" t="s">
        <v>182</v>
      </c>
      <c r="T393" s="166" t="s">
        <v>183</v>
      </c>
      <c r="U393" s="110">
        <v>0</v>
      </c>
      <c r="V393" s="110">
        <f t="shared" si="41"/>
        <v>0</v>
      </c>
      <c r="W393" s="110"/>
      <c r="X393" s="110" t="s">
        <v>526</v>
      </c>
      <c r="Y393" s="110" t="s">
        <v>133</v>
      </c>
      <c r="Z393" s="104"/>
      <c r="AA393" s="104"/>
      <c r="AB393" s="104"/>
      <c r="AC393" s="104"/>
      <c r="AD393" s="104"/>
      <c r="AE393" s="104"/>
      <c r="AF393" s="104"/>
      <c r="AG393" s="104" t="s">
        <v>527</v>
      </c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</row>
    <row r="394" spans="1:60" ht="22.5" outlineLevel="1">
      <c r="A394" s="160">
        <v>199</v>
      </c>
      <c r="B394" s="161" t="s">
        <v>1349</v>
      </c>
      <c r="C394" s="162" t="s">
        <v>2156</v>
      </c>
      <c r="D394" s="163" t="s">
        <v>145</v>
      </c>
      <c r="E394" s="164">
        <v>3</v>
      </c>
      <c r="F394" s="333"/>
      <c r="G394" s="165">
        <f t="shared" si="35"/>
        <v>0</v>
      </c>
      <c r="H394" s="333"/>
      <c r="I394" s="165">
        <f t="shared" si="36"/>
        <v>0</v>
      </c>
      <c r="J394" s="333"/>
      <c r="K394" s="165">
        <f t="shared" si="37"/>
        <v>0</v>
      </c>
      <c r="L394" s="165">
        <v>21</v>
      </c>
      <c r="M394" s="165">
        <f t="shared" si="38"/>
        <v>0</v>
      </c>
      <c r="N394" s="164">
        <v>0</v>
      </c>
      <c r="O394" s="164">
        <f t="shared" si="39"/>
        <v>0</v>
      </c>
      <c r="P394" s="164">
        <v>0</v>
      </c>
      <c r="Q394" s="164">
        <f t="shared" si="40"/>
        <v>0</v>
      </c>
      <c r="R394" s="165"/>
      <c r="S394" s="165" t="s">
        <v>182</v>
      </c>
      <c r="T394" s="166" t="s">
        <v>183</v>
      </c>
      <c r="U394" s="110">
        <v>0</v>
      </c>
      <c r="V394" s="110">
        <f t="shared" si="41"/>
        <v>0</v>
      </c>
      <c r="W394" s="110"/>
      <c r="X394" s="110" t="s">
        <v>526</v>
      </c>
      <c r="Y394" s="110" t="s">
        <v>133</v>
      </c>
      <c r="Z394" s="104"/>
      <c r="AA394" s="104"/>
      <c r="AB394" s="104"/>
      <c r="AC394" s="104"/>
      <c r="AD394" s="104"/>
      <c r="AE394" s="104"/>
      <c r="AF394" s="104"/>
      <c r="AG394" s="104" t="s">
        <v>527</v>
      </c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</row>
    <row r="395" spans="1:60" ht="22.5" outlineLevel="1">
      <c r="A395" s="160">
        <v>200</v>
      </c>
      <c r="B395" s="161" t="s">
        <v>1369</v>
      </c>
      <c r="C395" s="162" t="s">
        <v>2168</v>
      </c>
      <c r="D395" s="163" t="s">
        <v>145</v>
      </c>
      <c r="E395" s="164">
        <v>1</v>
      </c>
      <c r="F395" s="333"/>
      <c r="G395" s="165">
        <f t="shared" si="35"/>
        <v>0</v>
      </c>
      <c r="H395" s="333"/>
      <c r="I395" s="165">
        <f t="shared" si="36"/>
        <v>0</v>
      </c>
      <c r="J395" s="333"/>
      <c r="K395" s="165">
        <f t="shared" si="37"/>
        <v>0</v>
      </c>
      <c r="L395" s="165">
        <v>21</v>
      </c>
      <c r="M395" s="165">
        <f t="shared" si="38"/>
        <v>0</v>
      </c>
      <c r="N395" s="164">
        <v>0</v>
      </c>
      <c r="O395" s="164">
        <f t="shared" si="39"/>
        <v>0</v>
      </c>
      <c r="P395" s="164">
        <v>0</v>
      </c>
      <c r="Q395" s="164">
        <f t="shared" si="40"/>
        <v>0</v>
      </c>
      <c r="R395" s="165"/>
      <c r="S395" s="165" t="s">
        <v>182</v>
      </c>
      <c r="T395" s="166" t="s">
        <v>183</v>
      </c>
      <c r="U395" s="110">
        <v>0</v>
      </c>
      <c r="V395" s="110">
        <f t="shared" si="41"/>
        <v>0</v>
      </c>
      <c r="W395" s="110"/>
      <c r="X395" s="110" t="s">
        <v>526</v>
      </c>
      <c r="Y395" s="110" t="s">
        <v>133</v>
      </c>
      <c r="Z395" s="104"/>
      <c r="AA395" s="104"/>
      <c r="AB395" s="104"/>
      <c r="AC395" s="104"/>
      <c r="AD395" s="104"/>
      <c r="AE395" s="104"/>
      <c r="AF395" s="104"/>
      <c r="AG395" s="104" t="s">
        <v>527</v>
      </c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</row>
    <row r="396" spans="1:60" outlineLevel="1">
      <c r="A396" s="160">
        <v>201</v>
      </c>
      <c r="B396" s="161" t="s">
        <v>1356</v>
      </c>
      <c r="C396" s="162" t="s">
        <v>1357</v>
      </c>
      <c r="D396" s="163" t="s">
        <v>145</v>
      </c>
      <c r="E396" s="164">
        <v>4</v>
      </c>
      <c r="F396" s="333"/>
      <c r="G396" s="165">
        <f t="shared" si="35"/>
        <v>0</v>
      </c>
      <c r="H396" s="333"/>
      <c r="I396" s="165">
        <f t="shared" si="36"/>
        <v>0</v>
      </c>
      <c r="J396" s="333"/>
      <c r="K396" s="165">
        <f t="shared" si="37"/>
        <v>0</v>
      </c>
      <c r="L396" s="165">
        <v>21</v>
      </c>
      <c r="M396" s="165">
        <f t="shared" si="38"/>
        <v>0</v>
      </c>
      <c r="N396" s="164">
        <v>0</v>
      </c>
      <c r="O396" s="164">
        <f t="shared" si="39"/>
        <v>0</v>
      </c>
      <c r="P396" s="164">
        <v>0</v>
      </c>
      <c r="Q396" s="164">
        <f t="shared" si="40"/>
        <v>0</v>
      </c>
      <c r="R396" s="165"/>
      <c r="S396" s="165" t="s">
        <v>182</v>
      </c>
      <c r="T396" s="166" t="s">
        <v>183</v>
      </c>
      <c r="U396" s="110">
        <v>0</v>
      </c>
      <c r="V396" s="110">
        <f t="shared" si="41"/>
        <v>0</v>
      </c>
      <c r="W396" s="110"/>
      <c r="X396" s="110" t="s">
        <v>132</v>
      </c>
      <c r="Y396" s="110" t="s">
        <v>133</v>
      </c>
      <c r="Z396" s="104"/>
      <c r="AA396" s="104"/>
      <c r="AB396" s="104"/>
      <c r="AC396" s="104"/>
      <c r="AD396" s="104"/>
      <c r="AE396" s="104"/>
      <c r="AF396" s="104"/>
      <c r="AG396" s="104" t="s">
        <v>134</v>
      </c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</row>
    <row r="397" spans="1:60" outlineLevel="1">
      <c r="A397" s="160">
        <v>202</v>
      </c>
      <c r="B397" s="334" t="s">
        <v>1358</v>
      </c>
      <c r="C397" s="335" t="s">
        <v>2158</v>
      </c>
      <c r="D397" s="336" t="s">
        <v>145</v>
      </c>
      <c r="E397" s="337">
        <v>34</v>
      </c>
      <c r="F397" s="338"/>
      <c r="G397" s="339">
        <f t="shared" si="35"/>
        <v>0</v>
      </c>
      <c r="H397" s="338"/>
      <c r="I397" s="339">
        <f t="shared" si="36"/>
        <v>0</v>
      </c>
      <c r="J397" s="338"/>
      <c r="K397" s="339">
        <f t="shared" si="37"/>
        <v>0</v>
      </c>
      <c r="L397" s="339">
        <v>21</v>
      </c>
      <c r="M397" s="339">
        <f t="shared" si="38"/>
        <v>0</v>
      </c>
      <c r="N397" s="337">
        <v>0</v>
      </c>
      <c r="O397" s="337">
        <f t="shared" si="39"/>
        <v>0</v>
      </c>
      <c r="P397" s="337">
        <v>0</v>
      </c>
      <c r="Q397" s="337">
        <f t="shared" si="40"/>
        <v>0</v>
      </c>
      <c r="R397" s="339" t="s">
        <v>2046</v>
      </c>
      <c r="S397" s="339" t="s">
        <v>130</v>
      </c>
      <c r="T397" s="340" t="s">
        <v>131</v>
      </c>
      <c r="U397" s="110">
        <v>0.42</v>
      </c>
      <c r="V397" s="110">
        <f t="shared" si="41"/>
        <v>14.28</v>
      </c>
      <c r="W397" s="110"/>
      <c r="X397" s="110" t="s">
        <v>132</v>
      </c>
      <c r="Y397" s="110" t="s">
        <v>133</v>
      </c>
      <c r="Z397" s="104"/>
      <c r="AA397" s="104"/>
      <c r="AB397" s="104"/>
      <c r="AC397" s="104"/>
      <c r="AD397" s="104"/>
      <c r="AE397" s="104"/>
      <c r="AF397" s="104"/>
      <c r="AG397" s="104" t="s">
        <v>134</v>
      </c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</row>
    <row r="398" spans="1:60" outlineLevel="2">
      <c r="A398" s="107"/>
      <c r="B398" s="108"/>
      <c r="C398" s="524" t="s">
        <v>2101</v>
      </c>
      <c r="D398" s="525"/>
      <c r="E398" s="525"/>
      <c r="F398" s="525"/>
      <c r="G398" s="525"/>
      <c r="H398" s="110"/>
      <c r="I398" s="110"/>
      <c r="J398" s="110"/>
      <c r="K398" s="110"/>
      <c r="L398" s="110"/>
      <c r="M398" s="110"/>
      <c r="N398" s="109"/>
      <c r="O398" s="109"/>
      <c r="P398" s="109"/>
      <c r="Q398" s="109"/>
      <c r="R398" s="110"/>
      <c r="S398" s="110"/>
      <c r="T398" s="110"/>
      <c r="U398" s="110"/>
      <c r="V398" s="110"/>
      <c r="W398" s="110"/>
      <c r="X398" s="110"/>
      <c r="Y398" s="110"/>
      <c r="Z398" s="104"/>
      <c r="AA398" s="104"/>
      <c r="AB398" s="104"/>
      <c r="AC398" s="104"/>
      <c r="AD398" s="104"/>
      <c r="AE398" s="104"/>
      <c r="AF398" s="104"/>
      <c r="AG398" s="104" t="s">
        <v>2102</v>
      </c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</row>
    <row r="399" spans="1:60" outlineLevel="1">
      <c r="A399" s="325">
        <v>203</v>
      </c>
      <c r="B399" s="334" t="s">
        <v>1260</v>
      </c>
      <c r="C399" s="335" t="s">
        <v>2100</v>
      </c>
      <c r="D399" s="336" t="s">
        <v>145</v>
      </c>
      <c r="E399" s="337">
        <v>3</v>
      </c>
      <c r="F399" s="338"/>
      <c r="G399" s="339">
        <f>ROUND(E399*F399,2)</f>
        <v>0</v>
      </c>
      <c r="H399" s="338"/>
      <c r="I399" s="339">
        <f>ROUND(E399*H399,2)</f>
        <v>0</v>
      </c>
      <c r="J399" s="338"/>
      <c r="K399" s="339">
        <f>ROUND(E399*J399,2)</f>
        <v>0</v>
      </c>
      <c r="L399" s="339">
        <v>21</v>
      </c>
      <c r="M399" s="339">
        <f>G399*(1+L399/100)</f>
        <v>0</v>
      </c>
      <c r="N399" s="337">
        <v>0</v>
      </c>
      <c r="O399" s="337">
        <f>ROUND(E399*N399,2)</f>
        <v>0</v>
      </c>
      <c r="P399" s="337">
        <v>0</v>
      </c>
      <c r="Q399" s="337">
        <f>ROUND(E399*P399,2)</f>
        <v>0</v>
      </c>
      <c r="R399" s="339" t="s">
        <v>2046</v>
      </c>
      <c r="S399" s="339" t="s">
        <v>130</v>
      </c>
      <c r="T399" s="340" t="s">
        <v>131</v>
      </c>
      <c r="U399" s="110">
        <v>0.85</v>
      </c>
      <c r="V399" s="110">
        <f>ROUND(E399*U399,2)</f>
        <v>2.5499999999999998</v>
      </c>
      <c r="W399" s="110"/>
      <c r="X399" s="110" t="s">
        <v>132</v>
      </c>
      <c r="Y399" s="110" t="s">
        <v>133</v>
      </c>
      <c r="Z399" s="104"/>
      <c r="AA399" s="104"/>
      <c r="AB399" s="104"/>
      <c r="AC399" s="104"/>
      <c r="AD399" s="104"/>
      <c r="AE399" s="104"/>
      <c r="AF399" s="104"/>
      <c r="AG399" s="104" t="s">
        <v>134</v>
      </c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</row>
    <row r="400" spans="1:60" outlineLevel="2">
      <c r="A400" s="107"/>
      <c r="B400" s="108"/>
      <c r="C400" s="524" t="s">
        <v>2101</v>
      </c>
      <c r="D400" s="525"/>
      <c r="E400" s="525"/>
      <c r="F400" s="525"/>
      <c r="G400" s="525"/>
      <c r="H400" s="110"/>
      <c r="I400" s="110"/>
      <c r="J400" s="110"/>
      <c r="K400" s="110"/>
      <c r="L400" s="110"/>
      <c r="M400" s="110"/>
      <c r="N400" s="109"/>
      <c r="O400" s="109"/>
      <c r="P400" s="109"/>
      <c r="Q400" s="109"/>
      <c r="R400" s="110"/>
      <c r="S400" s="110"/>
      <c r="T400" s="110"/>
      <c r="U400" s="110"/>
      <c r="V400" s="110"/>
      <c r="W400" s="110"/>
      <c r="X400" s="110"/>
      <c r="Y400" s="110"/>
      <c r="Z400" s="104"/>
      <c r="AA400" s="104"/>
      <c r="AB400" s="104"/>
      <c r="AC400" s="104"/>
      <c r="AD400" s="104"/>
      <c r="AE400" s="104"/>
      <c r="AF400" s="104"/>
      <c r="AG400" s="104" t="s">
        <v>2102</v>
      </c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</row>
    <row r="401" spans="1:60" outlineLevel="1">
      <c r="A401" s="160">
        <v>204</v>
      </c>
      <c r="B401" s="161" t="s">
        <v>1370</v>
      </c>
      <c r="C401" s="162" t="s">
        <v>2160</v>
      </c>
      <c r="D401" s="163" t="s">
        <v>145</v>
      </c>
      <c r="E401" s="164">
        <v>2</v>
      </c>
      <c r="F401" s="333"/>
      <c r="G401" s="165">
        <f>ROUND(E401*F401,2)</f>
        <v>0</v>
      </c>
      <c r="H401" s="333"/>
      <c r="I401" s="165">
        <f>ROUND(E401*H401,2)</f>
        <v>0</v>
      </c>
      <c r="J401" s="333"/>
      <c r="K401" s="165">
        <f>ROUND(E401*J401,2)</f>
        <v>0</v>
      </c>
      <c r="L401" s="165">
        <v>21</v>
      </c>
      <c r="M401" s="165">
        <f>G401*(1+L401/100)</f>
        <v>0</v>
      </c>
      <c r="N401" s="164">
        <v>0</v>
      </c>
      <c r="O401" s="164">
        <f>ROUND(E401*N401,2)</f>
        <v>0</v>
      </c>
      <c r="P401" s="164">
        <v>0</v>
      </c>
      <c r="Q401" s="164">
        <f>ROUND(E401*P401,2)</f>
        <v>0</v>
      </c>
      <c r="R401" s="165" t="s">
        <v>2046</v>
      </c>
      <c r="S401" s="165" t="s">
        <v>130</v>
      </c>
      <c r="T401" s="166" t="s">
        <v>131</v>
      </c>
      <c r="U401" s="110">
        <v>0.62</v>
      </c>
      <c r="V401" s="110">
        <f>ROUND(E401*U401,2)</f>
        <v>1.24</v>
      </c>
      <c r="W401" s="110"/>
      <c r="X401" s="110" t="s">
        <v>132</v>
      </c>
      <c r="Y401" s="110" t="s">
        <v>133</v>
      </c>
      <c r="Z401" s="104"/>
      <c r="AA401" s="104"/>
      <c r="AB401" s="104"/>
      <c r="AC401" s="104"/>
      <c r="AD401" s="104"/>
      <c r="AE401" s="104"/>
      <c r="AF401" s="104"/>
      <c r="AG401" s="104" t="s">
        <v>134</v>
      </c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</row>
    <row r="402" spans="1:60" outlineLevel="1">
      <c r="A402" s="160">
        <v>205</v>
      </c>
      <c r="B402" s="161" t="s">
        <v>1371</v>
      </c>
      <c r="C402" s="162" t="s">
        <v>2159</v>
      </c>
      <c r="D402" s="163" t="s">
        <v>145</v>
      </c>
      <c r="E402" s="164">
        <v>1</v>
      </c>
      <c r="F402" s="333"/>
      <c r="G402" s="165">
        <f>ROUND(E402*F402,2)</f>
        <v>0</v>
      </c>
      <c r="H402" s="333"/>
      <c r="I402" s="165">
        <f>ROUND(E402*H402,2)</f>
        <v>0</v>
      </c>
      <c r="J402" s="333"/>
      <c r="K402" s="165">
        <f>ROUND(E402*J402,2)</f>
        <v>0</v>
      </c>
      <c r="L402" s="165">
        <v>21</v>
      </c>
      <c r="M402" s="165">
        <f>G402*(1+L402/100)</f>
        <v>0</v>
      </c>
      <c r="N402" s="164">
        <v>0</v>
      </c>
      <c r="O402" s="164">
        <f>ROUND(E402*N402,2)</f>
        <v>0</v>
      </c>
      <c r="P402" s="164">
        <v>0</v>
      </c>
      <c r="Q402" s="164">
        <f>ROUND(E402*P402,2)</f>
        <v>0</v>
      </c>
      <c r="R402" s="165" t="s">
        <v>2046</v>
      </c>
      <c r="S402" s="165" t="s">
        <v>130</v>
      </c>
      <c r="T402" s="166" t="s">
        <v>131</v>
      </c>
      <c r="U402" s="110">
        <v>0.35</v>
      </c>
      <c r="V402" s="110">
        <f>ROUND(E402*U402,2)</f>
        <v>0.35</v>
      </c>
      <c r="W402" s="110"/>
      <c r="X402" s="110" t="s">
        <v>132</v>
      </c>
      <c r="Y402" s="110" t="s">
        <v>133</v>
      </c>
      <c r="Z402" s="104"/>
      <c r="AA402" s="104"/>
      <c r="AB402" s="104"/>
      <c r="AC402" s="104"/>
      <c r="AD402" s="104"/>
      <c r="AE402" s="104"/>
      <c r="AF402" s="104"/>
      <c r="AG402" s="104" t="s">
        <v>134</v>
      </c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</row>
    <row r="403" spans="1:60">
      <c r="A403" s="153" t="s">
        <v>125</v>
      </c>
      <c r="B403" s="154" t="s">
        <v>1197</v>
      </c>
      <c r="C403" s="155" t="s">
        <v>1198</v>
      </c>
      <c r="D403" s="156"/>
      <c r="E403" s="157"/>
      <c r="F403" s="158"/>
      <c r="G403" s="158">
        <f>SUMIF(AG404:AG420,"&lt;&gt;NOR",G404:G420)</f>
        <v>0</v>
      </c>
      <c r="H403" s="158"/>
      <c r="I403" s="158">
        <f>SUM(I404:I420)</f>
        <v>0</v>
      </c>
      <c r="J403" s="158"/>
      <c r="K403" s="158">
        <f>SUM(K404:K420)</f>
        <v>0</v>
      </c>
      <c r="L403" s="158"/>
      <c r="M403" s="158">
        <f>SUM(M404:M420)</f>
        <v>0</v>
      </c>
      <c r="N403" s="157"/>
      <c r="O403" s="157">
        <f>SUM(O404:O420)</f>
        <v>0</v>
      </c>
      <c r="P403" s="157"/>
      <c r="Q403" s="157">
        <f>SUM(Q404:Q420)</f>
        <v>0</v>
      </c>
      <c r="R403" s="158"/>
      <c r="S403" s="158"/>
      <c r="T403" s="159"/>
      <c r="U403" s="114"/>
      <c r="V403" s="114">
        <f>SUM(V404:V420)</f>
        <v>21.669999999999998</v>
      </c>
      <c r="W403" s="114"/>
      <c r="X403" s="114"/>
      <c r="Y403" s="114"/>
      <c r="AG403" t="s">
        <v>126</v>
      </c>
    </row>
    <row r="404" spans="1:60" ht="22.5" outlineLevel="1">
      <c r="A404" s="160">
        <v>206</v>
      </c>
      <c r="B404" s="161" t="s">
        <v>1353</v>
      </c>
      <c r="C404" s="162" t="s">
        <v>2170</v>
      </c>
      <c r="D404" s="163" t="s">
        <v>145</v>
      </c>
      <c r="E404" s="164">
        <v>1</v>
      </c>
      <c r="F404" s="333"/>
      <c r="G404" s="165">
        <f t="shared" ref="G404:G413" si="42">ROUND(E404*F404,2)</f>
        <v>0</v>
      </c>
      <c r="H404" s="333"/>
      <c r="I404" s="165">
        <f t="shared" ref="I404:I413" si="43">ROUND(E404*H404,2)</f>
        <v>0</v>
      </c>
      <c r="J404" s="333"/>
      <c r="K404" s="165">
        <f t="shared" ref="K404:K413" si="44">ROUND(E404*J404,2)</f>
        <v>0</v>
      </c>
      <c r="L404" s="165">
        <v>21</v>
      </c>
      <c r="M404" s="165">
        <f t="shared" ref="M404:M413" si="45">G404*(1+L404/100)</f>
        <v>0</v>
      </c>
      <c r="N404" s="164">
        <v>0</v>
      </c>
      <c r="O404" s="164">
        <f t="shared" ref="O404:O413" si="46">ROUND(E404*N404,2)</f>
        <v>0</v>
      </c>
      <c r="P404" s="164">
        <v>0</v>
      </c>
      <c r="Q404" s="164">
        <f t="shared" ref="Q404:Q413" si="47">ROUND(E404*P404,2)</f>
        <v>0</v>
      </c>
      <c r="R404" s="165"/>
      <c r="S404" s="165" t="s">
        <v>182</v>
      </c>
      <c r="T404" s="166" t="s">
        <v>183</v>
      </c>
      <c r="U404" s="110">
        <v>0</v>
      </c>
      <c r="V404" s="110">
        <f t="shared" ref="V404:V413" si="48">ROUND(E404*U404,2)</f>
        <v>0</v>
      </c>
      <c r="W404" s="110"/>
      <c r="X404" s="110" t="s">
        <v>526</v>
      </c>
      <c r="Y404" s="110" t="s">
        <v>133</v>
      </c>
      <c r="Z404" s="104"/>
      <c r="AA404" s="104"/>
      <c r="AB404" s="104"/>
      <c r="AC404" s="104"/>
      <c r="AD404" s="104"/>
      <c r="AE404" s="104"/>
      <c r="AF404" s="104"/>
      <c r="AG404" s="104" t="s">
        <v>527</v>
      </c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</row>
    <row r="405" spans="1:60" ht="22.5" outlineLevel="1">
      <c r="A405" s="160">
        <v>207</v>
      </c>
      <c r="B405" s="161" t="s">
        <v>1354</v>
      </c>
      <c r="C405" s="162" t="s">
        <v>2165</v>
      </c>
      <c r="D405" s="163" t="s">
        <v>145</v>
      </c>
      <c r="E405" s="164">
        <v>1</v>
      </c>
      <c r="F405" s="333"/>
      <c r="G405" s="165">
        <f t="shared" si="42"/>
        <v>0</v>
      </c>
      <c r="H405" s="333"/>
      <c r="I405" s="165">
        <f t="shared" si="43"/>
        <v>0</v>
      </c>
      <c r="J405" s="333"/>
      <c r="K405" s="165">
        <f t="shared" si="44"/>
        <v>0</v>
      </c>
      <c r="L405" s="165">
        <v>21</v>
      </c>
      <c r="M405" s="165">
        <f t="shared" si="45"/>
        <v>0</v>
      </c>
      <c r="N405" s="164">
        <v>0</v>
      </c>
      <c r="O405" s="164">
        <f t="shared" si="46"/>
        <v>0</v>
      </c>
      <c r="P405" s="164">
        <v>0</v>
      </c>
      <c r="Q405" s="164">
        <f t="shared" si="47"/>
        <v>0</v>
      </c>
      <c r="R405" s="165"/>
      <c r="S405" s="165" t="s">
        <v>182</v>
      </c>
      <c r="T405" s="166" t="s">
        <v>1327</v>
      </c>
      <c r="U405" s="110">
        <v>0</v>
      </c>
      <c r="V405" s="110">
        <f t="shared" si="48"/>
        <v>0</v>
      </c>
      <c r="W405" s="110"/>
      <c r="X405" s="110" t="s">
        <v>526</v>
      </c>
      <c r="Y405" s="110" t="s">
        <v>133</v>
      </c>
      <c r="Z405" s="104"/>
      <c r="AA405" s="104"/>
      <c r="AB405" s="104"/>
      <c r="AC405" s="104"/>
      <c r="AD405" s="104"/>
      <c r="AE405" s="104"/>
      <c r="AF405" s="104"/>
      <c r="AG405" s="104" t="s">
        <v>527</v>
      </c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</row>
    <row r="406" spans="1:60" ht="22.5" outlineLevel="1">
      <c r="A406" s="160">
        <v>208</v>
      </c>
      <c r="B406" s="161" t="s">
        <v>1342</v>
      </c>
      <c r="C406" s="162" t="s">
        <v>2149</v>
      </c>
      <c r="D406" s="163" t="s">
        <v>145</v>
      </c>
      <c r="E406" s="164">
        <v>15</v>
      </c>
      <c r="F406" s="333"/>
      <c r="G406" s="165">
        <f t="shared" si="42"/>
        <v>0</v>
      </c>
      <c r="H406" s="333"/>
      <c r="I406" s="165">
        <f t="shared" si="43"/>
        <v>0</v>
      </c>
      <c r="J406" s="333"/>
      <c r="K406" s="165">
        <f t="shared" si="44"/>
        <v>0</v>
      </c>
      <c r="L406" s="165">
        <v>21</v>
      </c>
      <c r="M406" s="165">
        <f t="shared" si="45"/>
        <v>0</v>
      </c>
      <c r="N406" s="164">
        <v>1.8000000000000001E-4</v>
      </c>
      <c r="O406" s="164">
        <f t="shared" si="46"/>
        <v>0</v>
      </c>
      <c r="P406" s="164">
        <v>0</v>
      </c>
      <c r="Q406" s="164">
        <f t="shared" si="47"/>
        <v>0</v>
      </c>
      <c r="R406" s="165" t="s">
        <v>525</v>
      </c>
      <c r="S406" s="165" t="s">
        <v>130</v>
      </c>
      <c r="T406" s="166" t="s">
        <v>131</v>
      </c>
      <c r="U406" s="110">
        <v>0</v>
      </c>
      <c r="V406" s="110">
        <f t="shared" si="48"/>
        <v>0</v>
      </c>
      <c r="W406" s="110"/>
      <c r="X406" s="110" t="s">
        <v>526</v>
      </c>
      <c r="Y406" s="110" t="s">
        <v>133</v>
      </c>
      <c r="Z406" s="104"/>
      <c r="AA406" s="104"/>
      <c r="AB406" s="104"/>
      <c r="AC406" s="104"/>
      <c r="AD406" s="104"/>
      <c r="AE406" s="104"/>
      <c r="AF406" s="104"/>
      <c r="AG406" s="104" t="s">
        <v>527</v>
      </c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</row>
    <row r="407" spans="1:60" ht="22.5" outlineLevel="1">
      <c r="A407" s="160">
        <v>209</v>
      </c>
      <c r="B407" s="161" t="s">
        <v>1344</v>
      </c>
      <c r="C407" s="162" t="s">
        <v>2151</v>
      </c>
      <c r="D407" s="163" t="s">
        <v>145</v>
      </c>
      <c r="E407" s="164">
        <v>2</v>
      </c>
      <c r="F407" s="333"/>
      <c r="G407" s="165">
        <f t="shared" si="42"/>
        <v>0</v>
      </c>
      <c r="H407" s="333"/>
      <c r="I407" s="165">
        <f t="shared" si="43"/>
        <v>0</v>
      </c>
      <c r="J407" s="333"/>
      <c r="K407" s="165">
        <f t="shared" si="44"/>
        <v>0</v>
      </c>
      <c r="L407" s="165">
        <v>21</v>
      </c>
      <c r="M407" s="165">
        <f t="shared" si="45"/>
        <v>0</v>
      </c>
      <c r="N407" s="164">
        <v>1.8000000000000001E-4</v>
      </c>
      <c r="O407" s="164">
        <f t="shared" si="46"/>
        <v>0</v>
      </c>
      <c r="P407" s="164">
        <v>0</v>
      </c>
      <c r="Q407" s="164">
        <f t="shared" si="47"/>
        <v>0</v>
      </c>
      <c r="R407" s="165" t="s">
        <v>525</v>
      </c>
      <c r="S407" s="165" t="s">
        <v>130</v>
      </c>
      <c r="T407" s="166" t="s">
        <v>131</v>
      </c>
      <c r="U407" s="110">
        <v>0</v>
      </c>
      <c r="V407" s="110">
        <f t="shared" si="48"/>
        <v>0</v>
      </c>
      <c r="W407" s="110"/>
      <c r="X407" s="110" t="s">
        <v>526</v>
      </c>
      <c r="Y407" s="110" t="s">
        <v>133</v>
      </c>
      <c r="Z407" s="104"/>
      <c r="AA407" s="104"/>
      <c r="AB407" s="104"/>
      <c r="AC407" s="104"/>
      <c r="AD407" s="104"/>
      <c r="AE407" s="104"/>
      <c r="AF407" s="104"/>
      <c r="AG407" s="104" t="s">
        <v>527</v>
      </c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</row>
    <row r="408" spans="1:60" ht="22.5" outlineLevel="1">
      <c r="A408" s="160">
        <v>210</v>
      </c>
      <c r="B408" s="161" t="s">
        <v>1345</v>
      </c>
      <c r="C408" s="162" t="s">
        <v>2152</v>
      </c>
      <c r="D408" s="163" t="s">
        <v>145</v>
      </c>
      <c r="E408" s="164">
        <v>21</v>
      </c>
      <c r="F408" s="333"/>
      <c r="G408" s="165">
        <f t="shared" si="42"/>
        <v>0</v>
      </c>
      <c r="H408" s="333"/>
      <c r="I408" s="165">
        <f t="shared" si="43"/>
        <v>0</v>
      </c>
      <c r="J408" s="333"/>
      <c r="K408" s="165">
        <f t="shared" si="44"/>
        <v>0</v>
      </c>
      <c r="L408" s="165">
        <v>21</v>
      </c>
      <c r="M408" s="165">
        <f t="shared" si="45"/>
        <v>0</v>
      </c>
      <c r="N408" s="164">
        <v>1.8000000000000001E-4</v>
      </c>
      <c r="O408" s="164">
        <f t="shared" si="46"/>
        <v>0</v>
      </c>
      <c r="P408" s="164">
        <v>0</v>
      </c>
      <c r="Q408" s="164">
        <f t="shared" si="47"/>
        <v>0</v>
      </c>
      <c r="R408" s="165" t="s">
        <v>525</v>
      </c>
      <c r="S408" s="165" t="s">
        <v>130</v>
      </c>
      <c r="T408" s="166" t="s">
        <v>131</v>
      </c>
      <c r="U408" s="110">
        <v>0</v>
      </c>
      <c r="V408" s="110">
        <f t="shared" si="48"/>
        <v>0</v>
      </c>
      <c r="W408" s="110"/>
      <c r="X408" s="110" t="s">
        <v>526</v>
      </c>
      <c r="Y408" s="110" t="s">
        <v>133</v>
      </c>
      <c r="Z408" s="104"/>
      <c r="AA408" s="104"/>
      <c r="AB408" s="104"/>
      <c r="AC408" s="104"/>
      <c r="AD408" s="104"/>
      <c r="AE408" s="104"/>
      <c r="AF408" s="104"/>
      <c r="AG408" s="104" t="s">
        <v>527</v>
      </c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</row>
    <row r="409" spans="1:60" ht="22.5" outlineLevel="1">
      <c r="A409" s="160">
        <v>211</v>
      </c>
      <c r="B409" s="161" t="s">
        <v>1348</v>
      </c>
      <c r="C409" s="162" t="s">
        <v>2155</v>
      </c>
      <c r="D409" s="163" t="s">
        <v>145</v>
      </c>
      <c r="E409" s="164">
        <v>1</v>
      </c>
      <c r="F409" s="333"/>
      <c r="G409" s="165">
        <f t="shared" si="42"/>
        <v>0</v>
      </c>
      <c r="H409" s="333"/>
      <c r="I409" s="165">
        <f t="shared" si="43"/>
        <v>0</v>
      </c>
      <c r="J409" s="333"/>
      <c r="K409" s="165">
        <f t="shared" si="44"/>
        <v>0</v>
      </c>
      <c r="L409" s="165">
        <v>21</v>
      </c>
      <c r="M409" s="165">
        <f t="shared" si="45"/>
        <v>0</v>
      </c>
      <c r="N409" s="164">
        <v>0</v>
      </c>
      <c r="O409" s="164">
        <f t="shared" si="46"/>
        <v>0</v>
      </c>
      <c r="P409" s="164">
        <v>0</v>
      </c>
      <c r="Q409" s="164">
        <f t="shared" si="47"/>
        <v>0</v>
      </c>
      <c r="R409" s="165"/>
      <c r="S409" s="165" t="s">
        <v>182</v>
      </c>
      <c r="T409" s="166" t="s">
        <v>183</v>
      </c>
      <c r="U409" s="110">
        <v>0</v>
      </c>
      <c r="V409" s="110">
        <f t="shared" si="48"/>
        <v>0</v>
      </c>
      <c r="W409" s="110"/>
      <c r="X409" s="110" t="s">
        <v>526</v>
      </c>
      <c r="Y409" s="110" t="s">
        <v>133</v>
      </c>
      <c r="Z409" s="104"/>
      <c r="AA409" s="104"/>
      <c r="AB409" s="104"/>
      <c r="AC409" s="104"/>
      <c r="AD409" s="104"/>
      <c r="AE409" s="104"/>
      <c r="AF409" s="104"/>
      <c r="AG409" s="104" t="s">
        <v>527</v>
      </c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</row>
    <row r="410" spans="1:60" ht="22.5" outlineLevel="1">
      <c r="A410" s="160">
        <v>212</v>
      </c>
      <c r="B410" s="161" t="s">
        <v>1349</v>
      </c>
      <c r="C410" s="162" t="s">
        <v>2156</v>
      </c>
      <c r="D410" s="163" t="s">
        <v>145</v>
      </c>
      <c r="E410" s="164">
        <v>1</v>
      </c>
      <c r="F410" s="333"/>
      <c r="G410" s="165">
        <f t="shared" si="42"/>
        <v>0</v>
      </c>
      <c r="H410" s="333"/>
      <c r="I410" s="165">
        <f t="shared" si="43"/>
        <v>0</v>
      </c>
      <c r="J410" s="333"/>
      <c r="K410" s="165">
        <f t="shared" si="44"/>
        <v>0</v>
      </c>
      <c r="L410" s="165">
        <v>21</v>
      </c>
      <c r="M410" s="165">
        <f t="shared" si="45"/>
        <v>0</v>
      </c>
      <c r="N410" s="164">
        <v>0</v>
      </c>
      <c r="O410" s="164">
        <f t="shared" si="46"/>
        <v>0</v>
      </c>
      <c r="P410" s="164">
        <v>0</v>
      </c>
      <c r="Q410" s="164">
        <f t="shared" si="47"/>
        <v>0</v>
      </c>
      <c r="R410" s="165"/>
      <c r="S410" s="165" t="s">
        <v>182</v>
      </c>
      <c r="T410" s="166" t="s">
        <v>183</v>
      </c>
      <c r="U410" s="110">
        <v>0</v>
      </c>
      <c r="V410" s="110">
        <f t="shared" si="48"/>
        <v>0</v>
      </c>
      <c r="W410" s="110"/>
      <c r="X410" s="110" t="s">
        <v>526</v>
      </c>
      <c r="Y410" s="110" t="s">
        <v>133</v>
      </c>
      <c r="Z410" s="104"/>
      <c r="AA410" s="104"/>
      <c r="AB410" s="104"/>
      <c r="AC410" s="104"/>
      <c r="AD410" s="104"/>
      <c r="AE410" s="104"/>
      <c r="AF410" s="104"/>
      <c r="AG410" s="104" t="s">
        <v>527</v>
      </c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</row>
    <row r="411" spans="1:60" ht="22.5" outlineLevel="1">
      <c r="A411" s="160">
        <v>213</v>
      </c>
      <c r="B411" s="161" t="s">
        <v>1350</v>
      </c>
      <c r="C411" s="162" t="s">
        <v>2157</v>
      </c>
      <c r="D411" s="163" t="s">
        <v>145</v>
      </c>
      <c r="E411" s="164">
        <v>3</v>
      </c>
      <c r="F411" s="333"/>
      <c r="G411" s="165">
        <f t="shared" si="42"/>
        <v>0</v>
      </c>
      <c r="H411" s="333"/>
      <c r="I411" s="165">
        <f t="shared" si="43"/>
        <v>0</v>
      </c>
      <c r="J411" s="333"/>
      <c r="K411" s="165">
        <f t="shared" si="44"/>
        <v>0</v>
      </c>
      <c r="L411" s="165">
        <v>21</v>
      </c>
      <c r="M411" s="165">
        <f t="shared" si="45"/>
        <v>0</v>
      </c>
      <c r="N411" s="164">
        <v>0</v>
      </c>
      <c r="O411" s="164">
        <f t="shared" si="46"/>
        <v>0</v>
      </c>
      <c r="P411" s="164">
        <v>0</v>
      </c>
      <c r="Q411" s="164">
        <f t="shared" si="47"/>
        <v>0</v>
      </c>
      <c r="R411" s="165"/>
      <c r="S411" s="165" t="s">
        <v>182</v>
      </c>
      <c r="T411" s="166" t="s">
        <v>1327</v>
      </c>
      <c r="U411" s="110">
        <v>0</v>
      </c>
      <c r="V411" s="110">
        <f t="shared" si="48"/>
        <v>0</v>
      </c>
      <c r="W411" s="110"/>
      <c r="X411" s="110" t="s">
        <v>526</v>
      </c>
      <c r="Y411" s="110" t="s">
        <v>133</v>
      </c>
      <c r="Z411" s="104"/>
      <c r="AA411" s="104"/>
      <c r="AB411" s="104"/>
      <c r="AC411" s="104"/>
      <c r="AD411" s="104"/>
      <c r="AE411" s="104"/>
      <c r="AF411" s="104"/>
      <c r="AG411" s="104" t="s">
        <v>527</v>
      </c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</row>
    <row r="412" spans="1:60" outlineLevel="1">
      <c r="A412" s="160">
        <v>214</v>
      </c>
      <c r="B412" s="161" t="s">
        <v>1356</v>
      </c>
      <c r="C412" s="162" t="s">
        <v>1357</v>
      </c>
      <c r="D412" s="163" t="s">
        <v>145</v>
      </c>
      <c r="E412" s="164">
        <v>4</v>
      </c>
      <c r="F412" s="333"/>
      <c r="G412" s="165">
        <f t="shared" si="42"/>
        <v>0</v>
      </c>
      <c r="H412" s="333"/>
      <c r="I412" s="165">
        <f t="shared" si="43"/>
        <v>0</v>
      </c>
      <c r="J412" s="333"/>
      <c r="K412" s="165">
        <f t="shared" si="44"/>
        <v>0</v>
      </c>
      <c r="L412" s="165">
        <v>21</v>
      </c>
      <c r="M412" s="165">
        <f t="shared" si="45"/>
        <v>0</v>
      </c>
      <c r="N412" s="164">
        <v>0</v>
      </c>
      <c r="O412" s="164">
        <f t="shared" si="46"/>
        <v>0</v>
      </c>
      <c r="P412" s="164">
        <v>0</v>
      </c>
      <c r="Q412" s="164">
        <f t="shared" si="47"/>
        <v>0</v>
      </c>
      <c r="R412" s="165"/>
      <c r="S412" s="165" t="s">
        <v>182</v>
      </c>
      <c r="T412" s="166" t="s">
        <v>183</v>
      </c>
      <c r="U412" s="110">
        <v>0</v>
      </c>
      <c r="V412" s="110">
        <f t="shared" si="48"/>
        <v>0</v>
      </c>
      <c r="W412" s="110"/>
      <c r="X412" s="110" t="s">
        <v>132</v>
      </c>
      <c r="Y412" s="110" t="s">
        <v>133</v>
      </c>
      <c r="Z412" s="104"/>
      <c r="AA412" s="104"/>
      <c r="AB412" s="104"/>
      <c r="AC412" s="104"/>
      <c r="AD412" s="104"/>
      <c r="AE412" s="104"/>
      <c r="AF412" s="104"/>
      <c r="AG412" s="104" t="s">
        <v>134</v>
      </c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</row>
    <row r="413" spans="1:60" outlineLevel="1">
      <c r="A413" s="455">
        <v>215</v>
      </c>
      <c r="B413" s="465" t="s">
        <v>1358</v>
      </c>
      <c r="C413" s="335" t="s">
        <v>2158</v>
      </c>
      <c r="D413" s="336" t="s">
        <v>145</v>
      </c>
      <c r="E413" s="337">
        <v>45</v>
      </c>
      <c r="F413" s="338"/>
      <c r="G413" s="339">
        <f t="shared" si="42"/>
        <v>0</v>
      </c>
      <c r="H413" s="338"/>
      <c r="I413" s="339">
        <f t="shared" si="43"/>
        <v>0</v>
      </c>
      <c r="J413" s="338"/>
      <c r="K413" s="339">
        <f t="shared" si="44"/>
        <v>0</v>
      </c>
      <c r="L413" s="339">
        <v>21</v>
      </c>
      <c r="M413" s="339">
        <f t="shared" si="45"/>
        <v>0</v>
      </c>
      <c r="N413" s="337">
        <v>0</v>
      </c>
      <c r="O413" s="337">
        <f t="shared" si="46"/>
        <v>0</v>
      </c>
      <c r="P413" s="337">
        <v>0</v>
      </c>
      <c r="Q413" s="337">
        <f t="shared" si="47"/>
        <v>0</v>
      </c>
      <c r="R413" s="339" t="s">
        <v>2046</v>
      </c>
      <c r="S413" s="339" t="s">
        <v>130</v>
      </c>
      <c r="T413" s="340" t="s">
        <v>131</v>
      </c>
      <c r="U413" s="110">
        <v>0.42</v>
      </c>
      <c r="V413" s="110">
        <f t="shared" si="48"/>
        <v>18.899999999999999</v>
      </c>
      <c r="W413" s="110"/>
      <c r="X413" s="110" t="s">
        <v>132</v>
      </c>
      <c r="Y413" s="110" t="s">
        <v>133</v>
      </c>
      <c r="Z413" s="104"/>
      <c r="AA413" s="104"/>
      <c r="AB413" s="104"/>
      <c r="AC413" s="104"/>
      <c r="AD413" s="104"/>
      <c r="AE413" s="104"/>
      <c r="AF413" s="104"/>
      <c r="AG413" s="104" t="s">
        <v>134</v>
      </c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</row>
    <row r="414" spans="1:60" outlineLevel="2">
      <c r="A414" s="107"/>
      <c r="B414" s="108"/>
      <c r="C414" s="524" t="s">
        <v>2101</v>
      </c>
      <c r="D414" s="525"/>
      <c r="E414" s="525"/>
      <c r="F414" s="525"/>
      <c r="G414" s="525"/>
      <c r="H414" s="110"/>
      <c r="I414" s="110"/>
      <c r="J414" s="110"/>
      <c r="K414" s="110"/>
      <c r="L414" s="110"/>
      <c r="M414" s="110"/>
      <c r="N414" s="109"/>
      <c r="O414" s="109"/>
      <c r="P414" s="109"/>
      <c r="Q414" s="109"/>
      <c r="R414" s="110"/>
      <c r="S414" s="110"/>
      <c r="T414" s="110"/>
      <c r="U414" s="110"/>
      <c r="V414" s="110"/>
      <c r="W414" s="110"/>
      <c r="X414" s="110"/>
      <c r="Y414" s="110"/>
      <c r="Z414" s="104"/>
      <c r="AA414" s="104"/>
      <c r="AB414" s="104"/>
      <c r="AC414" s="104"/>
      <c r="AD414" s="104"/>
      <c r="AE414" s="104"/>
      <c r="AF414" s="104"/>
      <c r="AG414" s="104" t="s">
        <v>2102</v>
      </c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</row>
    <row r="415" spans="1:60" outlineLevel="1">
      <c r="A415" s="325">
        <v>216</v>
      </c>
      <c r="B415" s="334" t="s">
        <v>1260</v>
      </c>
      <c r="C415" s="335" t="s">
        <v>2100</v>
      </c>
      <c r="D415" s="336" t="s">
        <v>145</v>
      </c>
      <c r="E415" s="337">
        <v>2</v>
      </c>
      <c r="F415" s="338"/>
      <c r="G415" s="339">
        <f>ROUND(E415*F415,2)</f>
        <v>0</v>
      </c>
      <c r="H415" s="338"/>
      <c r="I415" s="339">
        <f>ROUND(E415*H415,2)</f>
        <v>0</v>
      </c>
      <c r="J415" s="338"/>
      <c r="K415" s="339">
        <f>ROUND(E415*J415,2)</f>
        <v>0</v>
      </c>
      <c r="L415" s="339">
        <v>21</v>
      </c>
      <c r="M415" s="339">
        <f>G415*(1+L415/100)</f>
        <v>0</v>
      </c>
      <c r="N415" s="337">
        <v>0</v>
      </c>
      <c r="O415" s="337">
        <f>ROUND(E415*N415,2)</f>
        <v>0</v>
      </c>
      <c r="P415" s="337">
        <v>0</v>
      </c>
      <c r="Q415" s="337">
        <f>ROUND(E415*P415,2)</f>
        <v>0</v>
      </c>
      <c r="R415" s="339" t="s">
        <v>2046</v>
      </c>
      <c r="S415" s="339" t="s">
        <v>130</v>
      </c>
      <c r="T415" s="340" t="s">
        <v>131</v>
      </c>
      <c r="U415" s="110">
        <v>0.85</v>
      </c>
      <c r="V415" s="110">
        <f>ROUND(E415*U415,2)</f>
        <v>1.7</v>
      </c>
      <c r="W415" s="110"/>
      <c r="X415" s="110" t="s">
        <v>132</v>
      </c>
      <c r="Y415" s="110" t="s">
        <v>133</v>
      </c>
      <c r="Z415" s="104"/>
      <c r="AA415" s="104"/>
      <c r="AB415" s="104"/>
      <c r="AC415" s="104"/>
      <c r="AD415" s="104"/>
      <c r="AE415" s="104"/>
      <c r="AF415" s="104"/>
      <c r="AG415" s="104" t="s">
        <v>134</v>
      </c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</row>
    <row r="416" spans="1:60" outlineLevel="2">
      <c r="A416" s="107"/>
      <c r="B416" s="108"/>
      <c r="C416" s="524" t="s">
        <v>2101</v>
      </c>
      <c r="D416" s="525"/>
      <c r="E416" s="525"/>
      <c r="F416" s="525"/>
      <c r="G416" s="525"/>
      <c r="H416" s="110"/>
      <c r="I416" s="110"/>
      <c r="J416" s="110"/>
      <c r="K416" s="110"/>
      <c r="L416" s="110"/>
      <c r="M416" s="110"/>
      <c r="N416" s="109"/>
      <c r="O416" s="109"/>
      <c r="P416" s="109"/>
      <c r="Q416" s="109"/>
      <c r="R416" s="110"/>
      <c r="S416" s="110"/>
      <c r="T416" s="110"/>
      <c r="U416" s="110"/>
      <c r="V416" s="110"/>
      <c r="W416" s="110"/>
      <c r="X416" s="110"/>
      <c r="Y416" s="110"/>
      <c r="Z416" s="104"/>
      <c r="AA416" s="104"/>
      <c r="AB416" s="104"/>
      <c r="AC416" s="104"/>
      <c r="AD416" s="104"/>
      <c r="AE416" s="104"/>
      <c r="AF416" s="104"/>
      <c r="AG416" s="104" t="s">
        <v>2102</v>
      </c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</row>
    <row r="417" spans="1:60" ht="22.5" outlineLevel="1">
      <c r="A417" s="160">
        <v>217</v>
      </c>
      <c r="B417" s="161" t="s">
        <v>1359</v>
      </c>
      <c r="C417" s="162" t="s">
        <v>2161</v>
      </c>
      <c r="D417" s="163" t="s">
        <v>145</v>
      </c>
      <c r="E417" s="164">
        <v>1</v>
      </c>
      <c r="F417" s="333"/>
      <c r="G417" s="165">
        <f>ROUND(E417*F417,2)</f>
        <v>0</v>
      </c>
      <c r="H417" s="333"/>
      <c r="I417" s="165">
        <f>ROUND(E417*H417,2)</f>
        <v>0</v>
      </c>
      <c r="J417" s="333"/>
      <c r="K417" s="165">
        <f>ROUND(E417*J417,2)</f>
        <v>0</v>
      </c>
      <c r="L417" s="165">
        <v>21</v>
      </c>
      <c r="M417" s="165">
        <f>G417*(1+L417/100)</f>
        <v>0</v>
      </c>
      <c r="N417" s="164">
        <v>0</v>
      </c>
      <c r="O417" s="164">
        <f>ROUND(E417*N417,2)</f>
        <v>0</v>
      </c>
      <c r="P417" s="164">
        <v>0</v>
      </c>
      <c r="Q417" s="164">
        <f>ROUND(E417*P417,2)</f>
        <v>0</v>
      </c>
      <c r="R417" s="165" t="s">
        <v>2046</v>
      </c>
      <c r="S417" s="165" t="s">
        <v>130</v>
      </c>
      <c r="T417" s="166" t="s">
        <v>131</v>
      </c>
      <c r="U417" s="110">
        <v>0.67</v>
      </c>
      <c r="V417" s="110">
        <f>ROUND(E417*U417,2)</f>
        <v>0.67</v>
      </c>
      <c r="W417" s="110"/>
      <c r="X417" s="110" t="s">
        <v>132</v>
      </c>
      <c r="Y417" s="110" t="s">
        <v>133</v>
      </c>
      <c r="Z417" s="104"/>
      <c r="AA417" s="104"/>
      <c r="AB417" s="104"/>
      <c r="AC417" s="104"/>
      <c r="AD417" s="104"/>
      <c r="AE417" s="104"/>
      <c r="AF417" s="104"/>
      <c r="AG417" s="104" t="s">
        <v>134</v>
      </c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</row>
    <row r="418" spans="1:60" outlineLevel="1">
      <c r="A418" s="160">
        <v>218</v>
      </c>
      <c r="B418" s="161" t="s">
        <v>1360</v>
      </c>
      <c r="C418" s="162" t="s">
        <v>1361</v>
      </c>
      <c r="D418" s="163" t="s">
        <v>145</v>
      </c>
      <c r="E418" s="164">
        <v>1</v>
      </c>
      <c r="F418" s="333"/>
      <c r="G418" s="165">
        <f>ROUND(E418*F418,2)</f>
        <v>0</v>
      </c>
      <c r="H418" s="333"/>
      <c r="I418" s="165">
        <f>ROUND(E418*H418,2)</f>
        <v>0</v>
      </c>
      <c r="J418" s="333"/>
      <c r="K418" s="165">
        <f>ROUND(E418*J418,2)</f>
        <v>0</v>
      </c>
      <c r="L418" s="165">
        <v>21</v>
      </c>
      <c r="M418" s="165">
        <f>G418*(1+L418/100)</f>
        <v>0</v>
      </c>
      <c r="N418" s="164">
        <v>0</v>
      </c>
      <c r="O418" s="164">
        <f>ROUND(E418*N418,2)</f>
        <v>0</v>
      </c>
      <c r="P418" s="164">
        <v>0</v>
      </c>
      <c r="Q418" s="164">
        <f>ROUND(E418*P418,2)</f>
        <v>0</v>
      </c>
      <c r="R418" s="165" t="s">
        <v>2162</v>
      </c>
      <c r="S418" s="165" t="s">
        <v>130</v>
      </c>
      <c r="T418" s="166" t="s">
        <v>131</v>
      </c>
      <c r="U418" s="110">
        <v>0.4</v>
      </c>
      <c r="V418" s="110">
        <f>ROUND(E418*U418,2)</f>
        <v>0.4</v>
      </c>
      <c r="W418" s="110"/>
      <c r="X418" s="110" t="s">
        <v>132</v>
      </c>
      <c r="Y418" s="110" t="s">
        <v>133</v>
      </c>
      <c r="Z418" s="104"/>
      <c r="AA418" s="104"/>
      <c r="AB418" s="104"/>
      <c r="AC418" s="104"/>
      <c r="AD418" s="104"/>
      <c r="AE418" s="104"/>
      <c r="AF418" s="104"/>
      <c r="AG418" s="104" t="s">
        <v>134</v>
      </c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</row>
    <row r="419" spans="1:60" ht="22.5" outlineLevel="1">
      <c r="A419" s="325">
        <v>219</v>
      </c>
      <c r="B419" s="334" t="s">
        <v>1351</v>
      </c>
      <c r="C419" s="335" t="s">
        <v>2169</v>
      </c>
      <c r="D419" s="336" t="s">
        <v>145</v>
      </c>
      <c r="E419" s="337">
        <v>1</v>
      </c>
      <c r="F419" s="338"/>
      <c r="G419" s="339">
        <f>ROUND(E419*F419,2)</f>
        <v>0</v>
      </c>
      <c r="H419" s="338"/>
      <c r="I419" s="339">
        <f>ROUND(E419*H419,2)</f>
        <v>0</v>
      </c>
      <c r="J419" s="338"/>
      <c r="K419" s="339">
        <f>ROUND(E419*J419,2)</f>
        <v>0</v>
      </c>
      <c r="L419" s="339">
        <v>21</v>
      </c>
      <c r="M419" s="339">
        <f>G419*(1+L419/100)</f>
        <v>0</v>
      </c>
      <c r="N419" s="337">
        <v>0</v>
      </c>
      <c r="O419" s="337">
        <f>ROUND(E419*N419,2)</f>
        <v>0</v>
      </c>
      <c r="P419" s="337">
        <v>0</v>
      </c>
      <c r="Q419" s="337">
        <f>ROUND(E419*P419,2)</f>
        <v>0</v>
      </c>
      <c r="R419" s="339"/>
      <c r="S419" s="339" t="s">
        <v>182</v>
      </c>
      <c r="T419" s="340" t="s">
        <v>183</v>
      </c>
      <c r="U419" s="110">
        <v>0</v>
      </c>
      <c r="V419" s="110">
        <f>ROUND(E419*U419,2)</f>
        <v>0</v>
      </c>
      <c r="W419" s="110"/>
      <c r="X419" s="110" t="s">
        <v>526</v>
      </c>
      <c r="Y419" s="110" t="s">
        <v>133</v>
      </c>
      <c r="Z419" s="104"/>
      <c r="AA419" s="104"/>
      <c r="AB419" s="104"/>
      <c r="AC419" s="104"/>
      <c r="AD419" s="104"/>
      <c r="AE419" s="104"/>
      <c r="AF419" s="104"/>
      <c r="AG419" s="104" t="s">
        <v>527</v>
      </c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</row>
    <row r="420" spans="1:60" outlineLevel="2">
      <c r="A420" s="107"/>
      <c r="B420" s="108"/>
      <c r="C420" s="526" t="s">
        <v>1352</v>
      </c>
      <c r="D420" s="527"/>
      <c r="E420" s="527"/>
      <c r="F420" s="527"/>
      <c r="G420" s="527"/>
      <c r="H420" s="110"/>
      <c r="I420" s="110"/>
      <c r="J420" s="110"/>
      <c r="K420" s="110"/>
      <c r="L420" s="110"/>
      <c r="M420" s="110"/>
      <c r="N420" s="109"/>
      <c r="O420" s="109"/>
      <c r="P420" s="109"/>
      <c r="Q420" s="109"/>
      <c r="R420" s="110"/>
      <c r="S420" s="110"/>
      <c r="T420" s="110"/>
      <c r="U420" s="110"/>
      <c r="V420" s="110"/>
      <c r="W420" s="110"/>
      <c r="X420" s="110"/>
      <c r="Y420" s="110"/>
      <c r="Z420" s="104"/>
      <c r="AA420" s="104"/>
      <c r="AB420" s="104"/>
      <c r="AC420" s="104"/>
      <c r="AD420" s="104"/>
      <c r="AE420" s="104"/>
      <c r="AF420" s="104"/>
      <c r="AG420" s="104" t="s">
        <v>166</v>
      </c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</row>
    <row r="421" spans="1:60">
      <c r="A421" s="153" t="s">
        <v>125</v>
      </c>
      <c r="B421" s="154" t="s">
        <v>1199</v>
      </c>
      <c r="C421" s="155" t="s">
        <v>1200</v>
      </c>
      <c r="D421" s="156"/>
      <c r="E421" s="157"/>
      <c r="F421" s="158"/>
      <c r="G421" s="158">
        <f>SUMIF(AG422:AG434,"&lt;&gt;NOR",G422:G434)</f>
        <v>0</v>
      </c>
      <c r="H421" s="158"/>
      <c r="I421" s="158">
        <f>SUM(I422:I434)</f>
        <v>0</v>
      </c>
      <c r="J421" s="158"/>
      <c r="K421" s="158">
        <f>SUM(K422:K434)</f>
        <v>0</v>
      </c>
      <c r="L421" s="158"/>
      <c r="M421" s="158">
        <f>SUM(M422:M434)</f>
        <v>0</v>
      </c>
      <c r="N421" s="157"/>
      <c r="O421" s="157">
        <f>SUM(O422:O434)</f>
        <v>0</v>
      </c>
      <c r="P421" s="157"/>
      <c r="Q421" s="157">
        <f>SUM(Q422:Q434)</f>
        <v>0</v>
      </c>
      <c r="R421" s="158"/>
      <c r="S421" s="158"/>
      <c r="T421" s="159"/>
      <c r="U421" s="114"/>
      <c r="V421" s="114">
        <f>SUM(V422:V434)</f>
        <v>5.9</v>
      </c>
      <c r="W421" s="114"/>
      <c r="X421" s="114"/>
      <c r="Y421" s="114"/>
      <c r="AG421" t="s">
        <v>126</v>
      </c>
    </row>
    <row r="422" spans="1:60" ht="22.5" outlineLevel="1">
      <c r="A422" s="160">
        <v>220</v>
      </c>
      <c r="B422" s="161" t="s">
        <v>1342</v>
      </c>
      <c r="C422" s="162" t="s">
        <v>2149</v>
      </c>
      <c r="D422" s="163" t="s">
        <v>145</v>
      </c>
      <c r="E422" s="164">
        <v>1</v>
      </c>
      <c r="F422" s="333"/>
      <c r="G422" s="165">
        <f t="shared" ref="G422:G429" si="49">ROUND(E422*F422,2)</f>
        <v>0</v>
      </c>
      <c r="H422" s="333"/>
      <c r="I422" s="165">
        <f t="shared" ref="I422:I429" si="50">ROUND(E422*H422,2)</f>
        <v>0</v>
      </c>
      <c r="J422" s="333"/>
      <c r="K422" s="165">
        <f t="shared" ref="K422:K429" si="51">ROUND(E422*J422,2)</f>
        <v>0</v>
      </c>
      <c r="L422" s="165">
        <v>21</v>
      </c>
      <c r="M422" s="165">
        <f t="shared" ref="M422:M429" si="52">G422*(1+L422/100)</f>
        <v>0</v>
      </c>
      <c r="N422" s="164">
        <v>1.8000000000000001E-4</v>
      </c>
      <c r="O422" s="164">
        <f t="shared" ref="O422:O429" si="53">ROUND(E422*N422,2)</f>
        <v>0</v>
      </c>
      <c r="P422" s="164">
        <v>0</v>
      </c>
      <c r="Q422" s="164">
        <f t="shared" ref="Q422:Q429" si="54">ROUND(E422*P422,2)</f>
        <v>0</v>
      </c>
      <c r="R422" s="165" t="s">
        <v>525</v>
      </c>
      <c r="S422" s="165" t="s">
        <v>130</v>
      </c>
      <c r="T422" s="166" t="s">
        <v>1372</v>
      </c>
      <c r="U422" s="110">
        <v>0</v>
      </c>
      <c r="V422" s="110">
        <f t="shared" ref="V422:V429" si="55">ROUND(E422*U422,2)</f>
        <v>0</v>
      </c>
      <c r="W422" s="110"/>
      <c r="X422" s="110" t="s">
        <v>526</v>
      </c>
      <c r="Y422" s="110" t="s">
        <v>133</v>
      </c>
      <c r="Z422" s="104"/>
      <c r="AA422" s="104"/>
      <c r="AB422" s="104"/>
      <c r="AC422" s="104"/>
      <c r="AD422" s="104"/>
      <c r="AE422" s="104"/>
      <c r="AF422" s="104"/>
      <c r="AG422" s="104" t="s">
        <v>527</v>
      </c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</row>
    <row r="423" spans="1:60" ht="22.5" outlineLevel="1">
      <c r="A423" s="160">
        <v>221</v>
      </c>
      <c r="B423" s="161" t="s">
        <v>1353</v>
      </c>
      <c r="C423" s="162" t="s">
        <v>2170</v>
      </c>
      <c r="D423" s="163" t="s">
        <v>145</v>
      </c>
      <c r="E423" s="164">
        <v>1</v>
      </c>
      <c r="F423" s="333"/>
      <c r="G423" s="165">
        <f t="shared" si="49"/>
        <v>0</v>
      </c>
      <c r="H423" s="333"/>
      <c r="I423" s="165">
        <f t="shared" si="50"/>
        <v>0</v>
      </c>
      <c r="J423" s="333"/>
      <c r="K423" s="165">
        <f t="shared" si="51"/>
        <v>0</v>
      </c>
      <c r="L423" s="165">
        <v>21</v>
      </c>
      <c r="M423" s="165">
        <f t="shared" si="52"/>
        <v>0</v>
      </c>
      <c r="N423" s="164">
        <v>0</v>
      </c>
      <c r="O423" s="164">
        <f t="shared" si="53"/>
        <v>0</v>
      </c>
      <c r="P423" s="164">
        <v>0</v>
      </c>
      <c r="Q423" s="164">
        <f t="shared" si="54"/>
        <v>0</v>
      </c>
      <c r="R423" s="165"/>
      <c r="S423" s="165" t="s">
        <v>182</v>
      </c>
      <c r="T423" s="166" t="s">
        <v>183</v>
      </c>
      <c r="U423" s="110">
        <v>0</v>
      </c>
      <c r="V423" s="110">
        <f t="shared" si="55"/>
        <v>0</v>
      </c>
      <c r="W423" s="110"/>
      <c r="X423" s="110" t="s">
        <v>526</v>
      </c>
      <c r="Y423" s="110" t="s">
        <v>133</v>
      </c>
      <c r="Z423" s="104"/>
      <c r="AA423" s="104"/>
      <c r="AB423" s="104"/>
      <c r="AC423" s="104"/>
      <c r="AD423" s="104"/>
      <c r="AE423" s="104"/>
      <c r="AF423" s="104"/>
      <c r="AG423" s="104" t="s">
        <v>527</v>
      </c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</row>
    <row r="424" spans="1:60" ht="22.5" outlineLevel="1">
      <c r="A424" s="160">
        <v>222</v>
      </c>
      <c r="B424" s="161" t="s">
        <v>1354</v>
      </c>
      <c r="C424" s="162" t="s">
        <v>2165</v>
      </c>
      <c r="D424" s="163" t="s">
        <v>145</v>
      </c>
      <c r="E424" s="164">
        <v>1</v>
      </c>
      <c r="F424" s="333"/>
      <c r="G424" s="165">
        <f t="shared" si="49"/>
        <v>0</v>
      </c>
      <c r="H424" s="333"/>
      <c r="I424" s="165">
        <f t="shared" si="50"/>
        <v>0</v>
      </c>
      <c r="J424" s="333"/>
      <c r="K424" s="165">
        <f t="shared" si="51"/>
        <v>0</v>
      </c>
      <c r="L424" s="165">
        <v>21</v>
      </c>
      <c r="M424" s="165">
        <f t="shared" si="52"/>
        <v>0</v>
      </c>
      <c r="N424" s="164">
        <v>0</v>
      </c>
      <c r="O424" s="164">
        <f t="shared" si="53"/>
        <v>0</v>
      </c>
      <c r="P424" s="164">
        <v>0</v>
      </c>
      <c r="Q424" s="164">
        <f t="shared" si="54"/>
        <v>0</v>
      </c>
      <c r="R424" s="165"/>
      <c r="S424" s="165" t="s">
        <v>182</v>
      </c>
      <c r="T424" s="166" t="s">
        <v>1327</v>
      </c>
      <c r="U424" s="110">
        <v>0</v>
      </c>
      <c r="V424" s="110">
        <f t="shared" si="55"/>
        <v>0</v>
      </c>
      <c r="W424" s="110"/>
      <c r="X424" s="110" t="s">
        <v>526</v>
      </c>
      <c r="Y424" s="110" t="s">
        <v>133</v>
      </c>
      <c r="Z424" s="104"/>
      <c r="AA424" s="104"/>
      <c r="AB424" s="104"/>
      <c r="AC424" s="104"/>
      <c r="AD424" s="104"/>
      <c r="AE424" s="104"/>
      <c r="AF424" s="104"/>
      <c r="AG424" s="104" t="s">
        <v>527</v>
      </c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</row>
    <row r="425" spans="1:60" ht="22.5" outlineLevel="1">
      <c r="A425" s="160">
        <v>223</v>
      </c>
      <c r="B425" s="161" t="s">
        <v>1342</v>
      </c>
      <c r="C425" s="162" t="s">
        <v>2149</v>
      </c>
      <c r="D425" s="163" t="s">
        <v>145</v>
      </c>
      <c r="E425" s="164">
        <v>2</v>
      </c>
      <c r="F425" s="333"/>
      <c r="G425" s="165">
        <f t="shared" si="49"/>
        <v>0</v>
      </c>
      <c r="H425" s="333"/>
      <c r="I425" s="165">
        <f t="shared" si="50"/>
        <v>0</v>
      </c>
      <c r="J425" s="333"/>
      <c r="K425" s="165">
        <f t="shared" si="51"/>
        <v>0</v>
      </c>
      <c r="L425" s="165">
        <v>21</v>
      </c>
      <c r="M425" s="165">
        <f t="shared" si="52"/>
        <v>0</v>
      </c>
      <c r="N425" s="164">
        <v>1.8000000000000001E-4</v>
      </c>
      <c r="O425" s="164">
        <f t="shared" si="53"/>
        <v>0</v>
      </c>
      <c r="P425" s="164">
        <v>0</v>
      </c>
      <c r="Q425" s="164">
        <f t="shared" si="54"/>
        <v>0</v>
      </c>
      <c r="R425" s="165" t="s">
        <v>525</v>
      </c>
      <c r="S425" s="165" t="s">
        <v>130</v>
      </c>
      <c r="T425" s="166" t="s">
        <v>131</v>
      </c>
      <c r="U425" s="110">
        <v>0</v>
      </c>
      <c r="V425" s="110">
        <f t="shared" si="55"/>
        <v>0</v>
      </c>
      <c r="W425" s="110"/>
      <c r="X425" s="110" t="s">
        <v>526</v>
      </c>
      <c r="Y425" s="110" t="s">
        <v>133</v>
      </c>
      <c r="Z425" s="104"/>
      <c r="AA425" s="104"/>
      <c r="AB425" s="104"/>
      <c r="AC425" s="104"/>
      <c r="AD425" s="104"/>
      <c r="AE425" s="104"/>
      <c r="AF425" s="104"/>
      <c r="AG425" s="104" t="s">
        <v>527</v>
      </c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</row>
    <row r="426" spans="1:60" ht="22.5" outlineLevel="1">
      <c r="A426" s="160">
        <v>224</v>
      </c>
      <c r="B426" s="161" t="s">
        <v>1345</v>
      </c>
      <c r="C426" s="162" t="s">
        <v>2152</v>
      </c>
      <c r="D426" s="163" t="s">
        <v>145</v>
      </c>
      <c r="E426" s="164">
        <v>7</v>
      </c>
      <c r="F426" s="333"/>
      <c r="G426" s="165">
        <f t="shared" si="49"/>
        <v>0</v>
      </c>
      <c r="H426" s="333"/>
      <c r="I426" s="165">
        <f t="shared" si="50"/>
        <v>0</v>
      </c>
      <c r="J426" s="333"/>
      <c r="K426" s="165">
        <f t="shared" si="51"/>
        <v>0</v>
      </c>
      <c r="L426" s="165">
        <v>21</v>
      </c>
      <c r="M426" s="165">
        <f t="shared" si="52"/>
        <v>0</v>
      </c>
      <c r="N426" s="164">
        <v>1.8000000000000001E-4</v>
      </c>
      <c r="O426" s="164">
        <f t="shared" si="53"/>
        <v>0</v>
      </c>
      <c r="P426" s="164">
        <v>0</v>
      </c>
      <c r="Q426" s="164">
        <f t="shared" si="54"/>
        <v>0</v>
      </c>
      <c r="R426" s="165" t="s">
        <v>525</v>
      </c>
      <c r="S426" s="165" t="s">
        <v>130</v>
      </c>
      <c r="T426" s="166" t="s">
        <v>131</v>
      </c>
      <c r="U426" s="110">
        <v>0</v>
      </c>
      <c r="V426" s="110">
        <f t="shared" si="55"/>
        <v>0</v>
      </c>
      <c r="W426" s="110"/>
      <c r="X426" s="110" t="s">
        <v>526</v>
      </c>
      <c r="Y426" s="110" t="s">
        <v>133</v>
      </c>
      <c r="Z426" s="104"/>
      <c r="AA426" s="104"/>
      <c r="AB426" s="104"/>
      <c r="AC426" s="104"/>
      <c r="AD426" s="104"/>
      <c r="AE426" s="104"/>
      <c r="AF426" s="104"/>
      <c r="AG426" s="104" t="s">
        <v>527</v>
      </c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</row>
    <row r="427" spans="1:60" ht="22.5" outlineLevel="1">
      <c r="A427" s="160">
        <v>225</v>
      </c>
      <c r="B427" s="161" t="s">
        <v>1350</v>
      </c>
      <c r="C427" s="162" t="s">
        <v>2157</v>
      </c>
      <c r="D427" s="163" t="s">
        <v>145</v>
      </c>
      <c r="E427" s="164">
        <v>3</v>
      </c>
      <c r="F427" s="333"/>
      <c r="G427" s="165">
        <f t="shared" si="49"/>
        <v>0</v>
      </c>
      <c r="H427" s="333"/>
      <c r="I427" s="165">
        <f t="shared" si="50"/>
        <v>0</v>
      </c>
      <c r="J427" s="333"/>
      <c r="K427" s="165">
        <f t="shared" si="51"/>
        <v>0</v>
      </c>
      <c r="L427" s="165">
        <v>21</v>
      </c>
      <c r="M427" s="165">
        <f t="shared" si="52"/>
        <v>0</v>
      </c>
      <c r="N427" s="164">
        <v>0</v>
      </c>
      <c r="O427" s="164">
        <f t="shared" si="53"/>
        <v>0</v>
      </c>
      <c r="P427" s="164">
        <v>0</v>
      </c>
      <c r="Q427" s="164">
        <f t="shared" si="54"/>
        <v>0</v>
      </c>
      <c r="R427" s="165"/>
      <c r="S427" s="165" t="s">
        <v>182</v>
      </c>
      <c r="T427" s="166" t="s">
        <v>1327</v>
      </c>
      <c r="U427" s="110">
        <v>0</v>
      </c>
      <c r="V427" s="110">
        <f t="shared" si="55"/>
        <v>0</v>
      </c>
      <c r="W427" s="110"/>
      <c r="X427" s="110" t="s">
        <v>526</v>
      </c>
      <c r="Y427" s="110" t="s">
        <v>133</v>
      </c>
      <c r="Z427" s="104"/>
      <c r="AA427" s="104"/>
      <c r="AB427" s="104"/>
      <c r="AC427" s="104"/>
      <c r="AD427" s="104"/>
      <c r="AE427" s="104"/>
      <c r="AF427" s="104"/>
      <c r="AG427" s="104" t="s">
        <v>527</v>
      </c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</row>
    <row r="428" spans="1:60" outlineLevel="1">
      <c r="A428" s="160">
        <v>226</v>
      </c>
      <c r="B428" s="161" t="s">
        <v>1356</v>
      </c>
      <c r="C428" s="162" t="s">
        <v>1357</v>
      </c>
      <c r="D428" s="163" t="s">
        <v>145</v>
      </c>
      <c r="E428" s="164">
        <v>4</v>
      </c>
      <c r="F428" s="333"/>
      <c r="G428" s="165">
        <f t="shared" si="49"/>
        <v>0</v>
      </c>
      <c r="H428" s="333"/>
      <c r="I428" s="165">
        <f t="shared" si="50"/>
        <v>0</v>
      </c>
      <c r="J428" s="333"/>
      <c r="K428" s="165">
        <f t="shared" si="51"/>
        <v>0</v>
      </c>
      <c r="L428" s="165">
        <v>21</v>
      </c>
      <c r="M428" s="165">
        <f t="shared" si="52"/>
        <v>0</v>
      </c>
      <c r="N428" s="164">
        <v>0</v>
      </c>
      <c r="O428" s="164">
        <f t="shared" si="53"/>
        <v>0</v>
      </c>
      <c r="P428" s="164">
        <v>0</v>
      </c>
      <c r="Q428" s="164">
        <f t="shared" si="54"/>
        <v>0</v>
      </c>
      <c r="R428" s="165"/>
      <c r="S428" s="165" t="s">
        <v>182</v>
      </c>
      <c r="T428" s="166" t="s">
        <v>183</v>
      </c>
      <c r="U428" s="110">
        <v>0</v>
      </c>
      <c r="V428" s="110">
        <f t="shared" si="55"/>
        <v>0</v>
      </c>
      <c r="W428" s="110"/>
      <c r="X428" s="110" t="s">
        <v>132</v>
      </c>
      <c r="Y428" s="110" t="s">
        <v>133</v>
      </c>
      <c r="Z428" s="104"/>
      <c r="AA428" s="104"/>
      <c r="AB428" s="104"/>
      <c r="AC428" s="104"/>
      <c r="AD428" s="104"/>
      <c r="AE428" s="104"/>
      <c r="AF428" s="104"/>
      <c r="AG428" s="104" t="s">
        <v>134</v>
      </c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</row>
    <row r="429" spans="1:60" outlineLevel="1">
      <c r="A429" s="455">
        <v>227</v>
      </c>
      <c r="B429" s="465" t="s">
        <v>1358</v>
      </c>
      <c r="C429" s="335" t="s">
        <v>2158</v>
      </c>
      <c r="D429" s="336" t="s">
        <v>145</v>
      </c>
      <c r="E429" s="337">
        <v>10</v>
      </c>
      <c r="F429" s="338"/>
      <c r="G429" s="339">
        <f t="shared" si="49"/>
        <v>0</v>
      </c>
      <c r="H429" s="338"/>
      <c r="I429" s="339">
        <f t="shared" si="50"/>
        <v>0</v>
      </c>
      <c r="J429" s="338"/>
      <c r="K429" s="339">
        <f t="shared" si="51"/>
        <v>0</v>
      </c>
      <c r="L429" s="339">
        <v>21</v>
      </c>
      <c r="M429" s="339">
        <f t="shared" si="52"/>
        <v>0</v>
      </c>
      <c r="N429" s="337">
        <v>0</v>
      </c>
      <c r="O429" s="337">
        <f t="shared" si="53"/>
        <v>0</v>
      </c>
      <c r="P429" s="337">
        <v>0</v>
      </c>
      <c r="Q429" s="337">
        <f t="shared" si="54"/>
        <v>0</v>
      </c>
      <c r="R429" s="339" t="s">
        <v>2046</v>
      </c>
      <c r="S429" s="339" t="s">
        <v>130</v>
      </c>
      <c r="T429" s="340" t="s">
        <v>131</v>
      </c>
      <c r="U429" s="110">
        <v>0.42</v>
      </c>
      <c r="V429" s="110">
        <f t="shared" si="55"/>
        <v>4.2</v>
      </c>
      <c r="W429" s="110"/>
      <c r="X429" s="110" t="s">
        <v>132</v>
      </c>
      <c r="Y429" s="110" t="s">
        <v>133</v>
      </c>
      <c r="Z429" s="104"/>
      <c r="AA429" s="104"/>
      <c r="AB429" s="104"/>
      <c r="AC429" s="104"/>
      <c r="AD429" s="104"/>
      <c r="AE429" s="104"/>
      <c r="AF429" s="104"/>
      <c r="AG429" s="104" t="s">
        <v>134</v>
      </c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</row>
    <row r="430" spans="1:60" outlineLevel="2">
      <c r="A430" s="107"/>
      <c r="B430" s="108"/>
      <c r="C430" s="524" t="s">
        <v>2101</v>
      </c>
      <c r="D430" s="525"/>
      <c r="E430" s="525"/>
      <c r="F430" s="525"/>
      <c r="G430" s="525"/>
      <c r="H430" s="110"/>
      <c r="I430" s="110"/>
      <c r="J430" s="110"/>
      <c r="K430" s="110"/>
      <c r="L430" s="110"/>
      <c r="M430" s="110"/>
      <c r="N430" s="109"/>
      <c r="O430" s="109"/>
      <c r="P430" s="109"/>
      <c r="Q430" s="109"/>
      <c r="R430" s="110"/>
      <c r="S430" s="110"/>
      <c r="T430" s="110"/>
      <c r="U430" s="110"/>
      <c r="V430" s="110"/>
      <c r="W430" s="110"/>
      <c r="X430" s="110"/>
      <c r="Y430" s="110"/>
      <c r="Z430" s="104"/>
      <c r="AA430" s="104"/>
      <c r="AB430" s="104"/>
      <c r="AC430" s="104"/>
      <c r="AD430" s="104"/>
      <c r="AE430" s="104"/>
      <c r="AF430" s="104"/>
      <c r="AG430" s="104" t="s">
        <v>2102</v>
      </c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</row>
    <row r="431" spans="1:60" outlineLevel="1">
      <c r="A431" s="325">
        <v>228</v>
      </c>
      <c r="B431" s="334" t="s">
        <v>1260</v>
      </c>
      <c r="C431" s="335" t="s">
        <v>2100</v>
      </c>
      <c r="D431" s="336" t="s">
        <v>145</v>
      </c>
      <c r="E431" s="337">
        <v>2</v>
      </c>
      <c r="F431" s="338"/>
      <c r="G431" s="339">
        <f>ROUND(E431*F431,2)</f>
        <v>0</v>
      </c>
      <c r="H431" s="338"/>
      <c r="I431" s="339">
        <f>ROUND(E431*H431,2)</f>
        <v>0</v>
      </c>
      <c r="J431" s="338"/>
      <c r="K431" s="339">
        <f>ROUND(E431*J431,2)</f>
        <v>0</v>
      </c>
      <c r="L431" s="339">
        <v>21</v>
      </c>
      <c r="M431" s="339">
        <f>G431*(1+L431/100)</f>
        <v>0</v>
      </c>
      <c r="N431" s="337">
        <v>0</v>
      </c>
      <c r="O431" s="337">
        <f>ROUND(E431*N431,2)</f>
        <v>0</v>
      </c>
      <c r="P431" s="337">
        <v>0</v>
      </c>
      <c r="Q431" s="337">
        <f>ROUND(E431*P431,2)</f>
        <v>0</v>
      </c>
      <c r="R431" s="339" t="s">
        <v>2046</v>
      </c>
      <c r="S431" s="339" t="s">
        <v>130</v>
      </c>
      <c r="T431" s="340" t="s">
        <v>131</v>
      </c>
      <c r="U431" s="110">
        <v>0.85</v>
      </c>
      <c r="V431" s="110">
        <f>ROUND(E431*U431,2)</f>
        <v>1.7</v>
      </c>
      <c r="W431" s="110"/>
      <c r="X431" s="110" t="s">
        <v>132</v>
      </c>
      <c r="Y431" s="110" t="s">
        <v>133</v>
      </c>
      <c r="Z431" s="104"/>
      <c r="AA431" s="104"/>
      <c r="AB431" s="104"/>
      <c r="AC431" s="104"/>
      <c r="AD431" s="104"/>
      <c r="AE431" s="104"/>
      <c r="AF431" s="104"/>
      <c r="AG431" s="104" t="s">
        <v>134</v>
      </c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</row>
    <row r="432" spans="1:60" outlineLevel="2">
      <c r="A432" s="107"/>
      <c r="B432" s="108"/>
      <c r="C432" s="524" t="s">
        <v>2101</v>
      </c>
      <c r="D432" s="525"/>
      <c r="E432" s="525"/>
      <c r="F432" s="525"/>
      <c r="G432" s="525"/>
      <c r="H432" s="110"/>
      <c r="I432" s="110"/>
      <c r="J432" s="110"/>
      <c r="K432" s="110"/>
      <c r="L432" s="110"/>
      <c r="M432" s="110"/>
      <c r="N432" s="109"/>
      <c r="O432" s="109"/>
      <c r="P432" s="109"/>
      <c r="Q432" s="109"/>
      <c r="R432" s="110"/>
      <c r="S432" s="110"/>
      <c r="T432" s="110"/>
      <c r="U432" s="110"/>
      <c r="V432" s="110"/>
      <c r="W432" s="110"/>
      <c r="X432" s="110"/>
      <c r="Y432" s="110"/>
      <c r="Z432" s="104"/>
      <c r="AA432" s="104"/>
      <c r="AB432" s="104"/>
      <c r="AC432" s="104"/>
      <c r="AD432" s="104"/>
      <c r="AE432" s="104"/>
      <c r="AF432" s="104"/>
      <c r="AG432" s="104" t="s">
        <v>2102</v>
      </c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</row>
    <row r="433" spans="1:60" ht="22.5" outlineLevel="1">
      <c r="A433" s="325">
        <v>229</v>
      </c>
      <c r="B433" s="334" t="s">
        <v>1373</v>
      </c>
      <c r="C433" s="335" t="s">
        <v>2172</v>
      </c>
      <c r="D433" s="336" t="s">
        <v>145</v>
      </c>
      <c r="E433" s="337">
        <v>1</v>
      </c>
      <c r="F433" s="338"/>
      <c r="G433" s="339">
        <f>ROUND(E433*F433,2)</f>
        <v>0</v>
      </c>
      <c r="H433" s="338"/>
      <c r="I433" s="339">
        <f>ROUND(E433*H433,2)</f>
        <v>0</v>
      </c>
      <c r="J433" s="338"/>
      <c r="K433" s="339">
        <f>ROUND(E433*J433,2)</f>
        <v>0</v>
      </c>
      <c r="L433" s="339">
        <v>21</v>
      </c>
      <c r="M433" s="339">
        <f>G433*(1+L433/100)</f>
        <v>0</v>
      </c>
      <c r="N433" s="337">
        <v>0</v>
      </c>
      <c r="O433" s="337">
        <f>ROUND(E433*N433,2)</f>
        <v>0</v>
      </c>
      <c r="P433" s="337">
        <v>0</v>
      </c>
      <c r="Q433" s="337">
        <f>ROUND(E433*P433,2)</f>
        <v>0</v>
      </c>
      <c r="R433" s="339"/>
      <c r="S433" s="339" t="s">
        <v>182</v>
      </c>
      <c r="T433" s="340" t="s">
        <v>183</v>
      </c>
      <c r="U433" s="110">
        <v>0</v>
      </c>
      <c r="V433" s="110">
        <f>ROUND(E433*U433,2)</f>
        <v>0</v>
      </c>
      <c r="W433" s="110"/>
      <c r="X433" s="110" t="s">
        <v>526</v>
      </c>
      <c r="Y433" s="110" t="s">
        <v>133</v>
      </c>
      <c r="Z433" s="104"/>
      <c r="AA433" s="104"/>
      <c r="AB433" s="104"/>
      <c r="AC433" s="104"/>
      <c r="AD433" s="104"/>
      <c r="AE433" s="104"/>
      <c r="AF433" s="104"/>
      <c r="AG433" s="104" t="s">
        <v>527</v>
      </c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</row>
    <row r="434" spans="1:60" outlineLevel="2">
      <c r="A434" s="107"/>
      <c r="B434" s="108"/>
      <c r="C434" s="526" t="s">
        <v>1352</v>
      </c>
      <c r="D434" s="527"/>
      <c r="E434" s="527"/>
      <c r="F434" s="527"/>
      <c r="G434" s="527"/>
      <c r="H434" s="110"/>
      <c r="I434" s="110"/>
      <c r="J434" s="110"/>
      <c r="K434" s="110"/>
      <c r="L434" s="110"/>
      <c r="M434" s="110"/>
      <c r="N434" s="109"/>
      <c r="O434" s="109"/>
      <c r="P434" s="109"/>
      <c r="Q434" s="109"/>
      <c r="R434" s="110"/>
      <c r="S434" s="110"/>
      <c r="T434" s="110"/>
      <c r="U434" s="110"/>
      <c r="V434" s="110"/>
      <c r="W434" s="110"/>
      <c r="X434" s="110"/>
      <c r="Y434" s="110"/>
      <c r="Z434" s="104"/>
      <c r="AA434" s="104"/>
      <c r="AB434" s="104"/>
      <c r="AC434" s="104"/>
      <c r="AD434" s="104"/>
      <c r="AE434" s="104"/>
      <c r="AF434" s="104"/>
      <c r="AG434" s="104" t="s">
        <v>166</v>
      </c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</row>
    <row r="435" spans="1:60">
      <c r="A435" s="3"/>
      <c r="B435" s="4"/>
      <c r="C435" s="11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AE435">
        <v>15</v>
      </c>
      <c r="AF435">
        <v>21</v>
      </c>
      <c r="AG435" t="s">
        <v>111</v>
      </c>
    </row>
    <row r="436" spans="1:60">
      <c r="A436" s="341"/>
      <c r="B436" s="342" t="s">
        <v>25</v>
      </c>
      <c r="C436" s="343"/>
      <c r="D436" s="344"/>
      <c r="E436" s="345"/>
      <c r="F436" s="345"/>
      <c r="G436" s="346">
        <f>G8+G84+G152+G197+G270+G279+G290+G322+G344+G363+G381+G403+G421</f>
        <v>0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AE436">
        <f>SUMIF(L7:L434,AE435,G7:G434)</f>
        <v>0</v>
      </c>
      <c r="AF436">
        <f>SUMIF(L7:L434,AF435,G7:G434)</f>
        <v>0</v>
      </c>
      <c r="AG436" t="s">
        <v>2173</v>
      </c>
    </row>
    <row r="437" spans="1:60">
      <c r="C437" s="118"/>
      <c r="D437" s="10"/>
      <c r="AG437" t="s">
        <v>680</v>
      </c>
    </row>
    <row r="438" spans="1:60">
      <c r="D438" s="10"/>
    </row>
    <row r="439" spans="1:60">
      <c r="D439" s="10"/>
    </row>
    <row r="440" spans="1:60">
      <c r="D440" s="10"/>
    </row>
    <row r="441" spans="1:60">
      <c r="D441" s="10"/>
    </row>
    <row r="442" spans="1:60">
      <c r="D442" s="10"/>
    </row>
    <row r="443" spans="1:60">
      <c r="D443" s="10"/>
    </row>
    <row r="444" spans="1:60">
      <c r="D444" s="10"/>
    </row>
    <row r="445" spans="1:60">
      <c r="D445" s="10"/>
    </row>
    <row r="446" spans="1:60">
      <c r="D446" s="10"/>
    </row>
    <row r="447" spans="1:60">
      <c r="D447" s="10"/>
    </row>
    <row r="448" spans="1:60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</sheetData>
  <sheetProtection algorithmName="SHA-512" hashValue="34KV8sYI6nk2yWSMqJ6axMuZ04KT/Oq0FcUoU9c8I0Vc5XUgScyXuinzFh+REJfsVbu4qKwZ6iqM3w/wFilRdQ==" saltValue="PGlily6baBOI3mTqQ6a7Gg==" spinCount="100000" sheet="1" formatRows="0"/>
  <mergeCells count="189">
    <mergeCell ref="A1:G1"/>
    <mergeCell ref="C2:G2"/>
    <mergeCell ref="C3:G3"/>
    <mergeCell ref="C4:G4"/>
    <mergeCell ref="C10:G10"/>
    <mergeCell ref="C11:G11"/>
    <mergeCell ref="C22:G22"/>
    <mergeCell ref="C24:G24"/>
    <mergeCell ref="C25:G25"/>
    <mergeCell ref="C27:G27"/>
    <mergeCell ref="C28:G28"/>
    <mergeCell ref="C30:G30"/>
    <mergeCell ref="C12:G12"/>
    <mergeCell ref="C14:G14"/>
    <mergeCell ref="C15:G15"/>
    <mergeCell ref="C17:G17"/>
    <mergeCell ref="C18:G18"/>
    <mergeCell ref="C20:G20"/>
    <mergeCell ref="C40:G40"/>
    <mergeCell ref="C42:G42"/>
    <mergeCell ref="C43:G43"/>
    <mergeCell ref="C45:G45"/>
    <mergeCell ref="C46:G46"/>
    <mergeCell ref="C48:G48"/>
    <mergeCell ref="C31:G31"/>
    <mergeCell ref="C33:G33"/>
    <mergeCell ref="C34:G34"/>
    <mergeCell ref="C36:G36"/>
    <mergeCell ref="C37:G37"/>
    <mergeCell ref="C39:G39"/>
    <mergeCell ref="C59:G59"/>
    <mergeCell ref="C60:G60"/>
    <mergeCell ref="C62:G62"/>
    <mergeCell ref="C63:G63"/>
    <mergeCell ref="C65:G65"/>
    <mergeCell ref="C66:G66"/>
    <mergeCell ref="C50:G50"/>
    <mergeCell ref="C51:G51"/>
    <mergeCell ref="C53:G53"/>
    <mergeCell ref="C54:G54"/>
    <mergeCell ref="C56:G56"/>
    <mergeCell ref="C57:G57"/>
    <mergeCell ref="C77:G77"/>
    <mergeCell ref="C78:G78"/>
    <mergeCell ref="C86:G86"/>
    <mergeCell ref="C88:G88"/>
    <mergeCell ref="C68:G68"/>
    <mergeCell ref="C69:G69"/>
    <mergeCell ref="C71:G71"/>
    <mergeCell ref="C72:G72"/>
    <mergeCell ref="C74:G74"/>
    <mergeCell ref="C75:G75"/>
    <mergeCell ref="C80:G80"/>
    <mergeCell ref="C81:G81"/>
    <mergeCell ref="C83:G83"/>
    <mergeCell ref="C100:G100"/>
    <mergeCell ref="C102:G102"/>
    <mergeCell ref="C104:G104"/>
    <mergeCell ref="C106:G106"/>
    <mergeCell ref="C108:G108"/>
    <mergeCell ref="C110:G110"/>
    <mergeCell ref="C90:G90"/>
    <mergeCell ref="C92:G92"/>
    <mergeCell ref="C94:G94"/>
    <mergeCell ref="C95:G95"/>
    <mergeCell ref="C97:G97"/>
    <mergeCell ref="C99:G99"/>
    <mergeCell ref="C123:G123"/>
    <mergeCell ref="C125:G125"/>
    <mergeCell ref="C127:G127"/>
    <mergeCell ref="C129:G129"/>
    <mergeCell ref="C130:G130"/>
    <mergeCell ref="C132:G132"/>
    <mergeCell ref="C112:G112"/>
    <mergeCell ref="C114:G114"/>
    <mergeCell ref="C116:G116"/>
    <mergeCell ref="C117:G117"/>
    <mergeCell ref="C119:G119"/>
    <mergeCell ref="C121:G121"/>
    <mergeCell ref="C144:G144"/>
    <mergeCell ref="C146:G146"/>
    <mergeCell ref="C148:G148"/>
    <mergeCell ref="C150:G150"/>
    <mergeCell ref="C151:G151"/>
    <mergeCell ref="C154:G154"/>
    <mergeCell ref="C134:G134"/>
    <mergeCell ref="C135:G135"/>
    <mergeCell ref="C137:G137"/>
    <mergeCell ref="C139:G139"/>
    <mergeCell ref="C141:G141"/>
    <mergeCell ref="C143:G143"/>
    <mergeCell ref="C165:G165"/>
    <mergeCell ref="C167:G167"/>
    <mergeCell ref="C169:G169"/>
    <mergeCell ref="C170:G170"/>
    <mergeCell ref="C172:G172"/>
    <mergeCell ref="C174:G174"/>
    <mergeCell ref="C155:G155"/>
    <mergeCell ref="C157:G157"/>
    <mergeCell ref="C158:G158"/>
    <mergeCell ref="C160:G160"/>
    <mergeCell ref="C162:G162"/>
    <mergeCell ref="C163:G163"/>
    <mergeCell ref="C186:G186"/>
    <mergeCell ref="C188:G188"/>
    <mergeCell ref="C189:G189"/>
    <mergeCell ref="C191:G191"/>
    <mergeCell ref="C192:G192"/>
    <mergeCell ref="C194:G194"/>
    <mergeCell ref="C176:G176"/>
    <mergeCell ref="C178:G178"/>
    <mergeCell ref="C179:G179"/>
    <mergeCell ref="C181:G181"/>
    <mergeCell ref="C182:G182"/>
    <mergeCell ref="C184:G184"/>
    <mergeCell ref="C206:G206"/>
    <mergeCell ref="C208:G208"/>
    <mergeCell ref="C209:G209"/>
    <mergeCell ref="C211:G211"/>
    <mergeCell ref="C212:G212"/>
    <mergeCell ref="C214:G214"/>
    <mergeCell ref="C196:G196"/>
    <mergeCell ref="C199:G199"/>
    <mergeCell ref="C200:G200"/>
    <mergeCell ref="C202:G202"/>
    <mergeCell ref="C203:G203"/>
    <mergeCell ref="C205:G205"/>
    <mergeCell ref="C225:G225"/>
    <mergeCell ref="C226:G226"/>
    <mergeCell ref="C228:G228"/>
    <mergeCell ref="C229:G229"/>
    <mergeCell ref="C231:G231"/>
    <mergeCell ref="C232:G232"/>
    <mergeCell ref="C216:G216"/>
    <mergeCell ref="C217:G217"/>
    <mergeCell ref="C219:G219"/>
    <mergeCell ref="C220:G220"/>
    <mergeCell ref="C222:G222"/>
    <mergeCell ref="C223:G223"/>
    <mergeCell ref="C243:G243"/>
    <mergeCell ref="C245:G245"/>
    <mergeCell ref="C246:G246"/>
    <mergeCell ref="C247:G247"/>
    <mergeCell ref="C249:G249"/>
    <mergeCell ref="C250:G250"/>
    <mergeCell ref="C234:G234"/>
    <mergeCell ref="C235:G235"/>
    <mergeCell ref="C237:G237"/>
    <mergeCell ref="C239:G239"/>
    <mergeCell ref="C240:G240"/>
    <mergeCell ref="C242:G242"/>
    <mergeCell ref="C260:G260"/>
    <mergeCell ref="C262:G262"/>
    <mergeCell ref="C263:G263"/>
    <mergeCell ref="C265:G265"/>
    <mergeCell ref="C266:G266"/>
    <mergeCell ref="C268:G268"/>
    <mergeCell ref="C252:G252"/>
    <mergeCell ref="C253:G253"/>
    <mergeCell ref="C254:G254"/>
    <mergeCell ref="C256:G256"/>
    <mergeCell ref="C257:G257"/>
    <mergeCell ref="C259:G259"/>
    <mergeCell ref="C315:G315"/>
    <mergeCell ref="C317:G317"/>
    <mergeCell ref="C324:G324"/>
    <mergeCell ref="C339:G339"/>
    <mergeCell ref="C341:G341"/>
    <mergeCell ref="C346:G346"/>
    <mergeCell ref="C269:G269"/>
    <mergeCell ref="C281:G281"/>
    <mergeCell ref="C283:G283"/>
    <mergeCell ref="C285:G285"/>
    <mergeCell ref="C287:G287"/>
    <mergeCell ref="C289:G289"/>
    <mergeCell ref="C432:G432"/>
    <mergeCell ref="C434:G434"/>
    <mergeCell ref="C398:G398"/>
    <mergeCell ref="C400:G400"/>
    <mergeCell ref="C414:G414"/>
    <mergeCell ref="C416:G416"/>
    <mergeCell ref="C420:G420"/>
    <mergeCell ref="C430:G430"/>
    <mergeCell ref="C358:G358"/>
    <mergeCell ref="C360:G360"/>
    <mergeCell ref="C374:G374"/>
    <mergeCell ref="C376:G376"/>
    <mergeCell ref="C380:G380"/>
    <mergeCell ref="C383:G3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9A3A-28B3-47E9-B15E-93272B39AB4A}">
  <dimension ref="A1:S737"/>
  <sheetViews>
    <sheetView zoomScaleNormal="100" workbookViewId="0">
      <selection activeCell="C7" sqref="C7"/>
    </sheetView>
  </sheetViews>
  <sheetFormatPr defaultColWidth="9.140625" defaultRowHeight="15"/>
  <cols>
    <col min="1" max="1" width="4.5703125" style="232" customWidth="1"/>
    <col min="2" max="2" width="12.5703125" style="232" customWidth="1"/>
    <col min="3" max="3" width="90.5703125" style="232" customWidth="1"/>
    <col min="4" max="7" width="9.140625" style="232"/>
    <col min="8" max="11" width="9.140625" style="288"/>
    <col min="12" max="13" width="9.140625" style="232"/>
    <col min="14" max="15" width="9.140625" style="288"/>
    <col min="16" max="16" width="13.42578125" style="288" customWidth="1"/>
    <col min="17" max="17" width="14.42578125" style="288" customWidth="1"/>
    <col min="18" max="18" width="9.140625" style="232"/>
    <col min="19" max="19" width="10" style="232" customWidth="1"/>
    <col min="20" max="16384" width="9.140625" style="232"/>
  </cols>
  <sheetData>
    <row r="1" spans="1:19" ht="15.75">
      <c r="A1" s="530" t="s">
        <v>1547</v>
      </c>
      <c r="B1" s="530"/>
      <c r="C1" s="530"/>
      <c r="D1" s="530"/>
      <c r="E1" s="530"/>
      <c r="F1" s="530"/>
      <c r="G1" s="530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ht="27.75" customHeight="1">
      <c r="A2" s="233" t="s">
        <v>7</v>
      </c>
      <c r="B2" s="234" t="s">
        <v>786</v>
      </c>
      <c r="C2" s="531" t="s">
        <v>5</v>
      </c>
      <c r="D2" s="532"/>
      <c r="E2" s="532"/>
      <c r="F2" s="532"/>
      <c r="G2" s="53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27.75" customHeight="1">
      <c r="A3" s="233" t="s">
        <v>8</v>
      </c>
      <c r="B3" s="234"/>
      <c r="C3" s="531" t="s">
        <v>1709</v>
      </c>
      <c r="D3" s="532"/>
      <c r="E3" s="532"/>
      <c r="F3" s="532"/>
      <c r="G3" s="533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>
      <c r="A4" s="235" t="s">
        <v>9</v>
      </c>
      <c r="B4" s="236" t="s">
        <v>1710</v>
      </c>
      <c r="C4" s="534" t="s">
        <v>1711</v>
      </c>
      <c r="D4" s="535"/>
      <c r="E4" s="535"/>
      <c r="F4" s="535"/>
      <c r="G4" s="536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19">
      <c r="H5" s="232"/>
      <c r="I5" s="232"/>
      <c r="J5" s="232"/>
      <c r="K5" s="232"/>
      <c r="N5" s="232"/>
      <c r="O5" s="232"/>
      <c r="P5" s="232"/>
      <c r="Q5" s="232"/>
    </row>
    <row r="6" spans="1:19" ht="48" customHeight="1">
      <c r="A6" s="237" t="s">
        <v>103</v>
      </c>
      <c r="B6" s="238" t="s">
        <v>104</v>
      </c>
      <c r="C6" s="238" t="s">
        <v>105</v>
      </c>
      <c r="D6" s="239" t="s">
        <v>106</v>
      </c>
      <c r="E6" s="237" t="s">
        <v>107</v>
      </c>
      <c r="F6" s="240" t="s">
        <v>108</v>
      </c>
      <c r="G6" s="237" t="s">
        <v>25</v>
      </c>
      <c r="H6" s="241" t="s">
        <v>26</v>
      </c>
      <c r="I6" s="241" t="s">
        <v>109</v>
      </c>
      <c r="J6" s="241" t="s">
        <v>27</v>
      </c>
      <c r="K6" s="241" t="s">
        <v>110</v>
      </c>
      <c r="L6" s="242" t="s">
        <v>111</v>
      </c>
      <c r="M6" s="242" t="s">
        <v>112</v>
      </c>
      <c r="N6" s="241" t="s">
        <v>113</v>
      </c>
      <c r="O6" s="241" t="s">
        <v>114</v>
      </c>
      <c r="P6" s="241" t="s">
        <v>115</v>
      </c>
      <c r="Q6" s="241" t="s">
        <v>116</v>
      </c>
      <c r="R6" s="242" t="s">
        <v>117</v>
      </c>
      <c r="S6" s="242" t="s">
        <v>118</v>
      </c>
    </row>
    <row r="7" spans="1:19">
      <c r="A7" s="243" t="s">
        <v>125</v>
      </c>
      <c r="B7" s="244" t="s">
        <v>1712</v>
      </c>
      <c r="C7" s="245" t="s">
        <v>1374</v>
      </c>
      <c r="D7" s="246"/>
      <c r="E7" s="247"/>
      <c r="F7" s="248"/>
      <c r="G7" s="248">
        <f>SUMIF(AG8:AG50,"&lt;&gt;NOR",G8:G50)</f>
        <v>0</v>
      </c>
      <c r="H7" s="249"/>
      <c r="I7" s="249">
        <f>SUM(I8:I50)</f>
        <v>0</v>
      </c>
      <c r="J7" s="249"/>
      <c r="K7" s="249">
        <f>SUM(K8:K50)</f>
        <v>0</v>
      </c>
      <c r="L7" s="249"/>
      <c r="M7" s="249">
        <f>SUM(M8:M50)</f>
        <v>0</v>
      </c>
      <c r="N7" s="250"/>
      <c r="O7" s="250">
        <f>SUM(O8:O50)</f>
        <v>0</v>
      </c>
      <c r="P7" s="250"/>
      <c r="Q7" s="250">
        <f>SUM(Q8:Q50)</f>
        <v>0</v>
      </c>
      <c r="R7" s="249"/>
      <c r="S7" s="248"/>
    </row>
    <row r="8" spans="1:19" ht="12.95" customHeight="1">
      <c r="A8" s="251">
        <v>1</v>
      </c>
      <c r="B8" s="252" t="s">
        <v>1713</v>
      </c>
      <c r="C8" s="253" t="s">
        <v>1377</v>
      </c>
      <c r="D8" s="254" t="s">
        <v>443</v>
      </c>
      <c r="E8" s="255">
        <v>2</v>
      </c>
      <c r="F8" s="256"/>
      <c r="G8" s="257">
        <f>ROUND(E8*F8,2)</f>
        <v>0</v>
      </c>
      <c r="H8" s="256"/>
      <c r="I8" s="257">
        <f>ROUND(E8*H8,2)</f>
        <v>0</v>
      </c>
      <c r="J8" s="256"/>
      <c r="K8" s="257">
        <f>ROUND(E8*J8,2)</f>
        <v>0</v>
      </c>
      <c r="L8" s="257">
        <v>21</v>
      </c>
      <c r="M8" s="257">
        <f>G8*(1+L8/100)</f>
        <v>0</v>
      </c>
      <c r="N8" s="255">
        <v>0</v>
      </c>
      <c r="O8" s="255">
        <f>ROUND(E8*N8,2)</f>
        <v>0</v>
      </c>
      <c r="P8" s="255">
        <v>0</v>
      </c>
      <c r="Q8" s="255">
        <f>ROUND(E8*P8,2)</f>
        <v>0</v>
      </c>
      <c r="R8" s="257"/>
      <c r="S8" s="257" t="s">
        <v>182</v>
      </c>
    </row>
    <row r="9" spans="1:19" ht="12.95" customHeight="1">
      <c r="A9" s="251">
        <v>2</v>
      </c>
      <c r="B9" s="252" t="s">
        <v>1714</v>
      </c>
      <c r="C9" s="253" t="s">
        <v>1378</v>
      </c>
      <c r="D9" s="254" t="s">
        <v>443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182</v>
      </c>
    </row>
    <row r="10" spans="1:19" ht="12.95" customHeight="1">
      <c r="A10" s="251">
        <v>3</v>
      </c>
      <c r="B10" s="252" t="s">
        <v>1715</v>
      </c>
      <c r="C10" s="253" t="s">
        <v>1379</v>
      </c>
      <c r="D10" s="254" t="s">
        <v>443</v>
      </c>
      <c r="E10" s="255">
        <v>6</v>
      </c>
      <c r="F10" s="256"/>
      <c r="G10" s="257">
        <f t="shared" ref="G10:G50" si="0">ROUND(E10*F10,2)</f>
        <v>0</v>
      </c>
      <c r="H10" s="256"/>
      <c r="I10" s="257">
        <f t="shared" ref="I10:I50" si="1">ROUND(E10*H10,2)</f>
        <v>0</v>
      </c>
      <c r="J10" s="256"/>
      <c r="K10" s="257">
        <f t="shared" ref="K10:K50" si="2">ROUND(E10*J10,2)</f>
        <v>0</v>
      </c>
      <c r="L10" s="257">
        <v>21</v>
      </c>
      <c r="M10" s="257">
        <f t="shared" ref="M10:M50" si="3">G10*(1+L10/100)</f>
        <v>0</v>
      </c>
      <c r="N10" s="255">
        <v>0</v>
      </c>
      <c r="O10" s="255">
        <f t="shared" ref="O10:O50" si="4">ROUND(E10*N10,2)</f>
        <v>0</v>
      </c>
      <c r="P10" s="255">
        <v>0</v>
      </c>
      <c r="Q10" s="255">
        <f t="shared" ref="Q10:Q50" si="5">ROUND(E10*P10,2)</f>
        <v>0</v>
      </c>
      <c r="R10" s="257"/>
      <c r="S10" s="257" t="s">
        <v>182</v>
      </c>
    </row>
    <row r="11" spans="1:19" ht="12.95" customHeight="1">
      <c r="A11" s="251">
        <v>4</v>
      </c>
      <c r="B11" s="252" t="s">
        <v>1716</v>
      </c>
      <c r="C11" s="253" t="s">
        <v>1717</v>
      </c>
      <c r="D11" s="254" t="s">
        <v>443</v>
      </c>
      <c r="E11" s="255">
        <v>8</v>
      </c>
      <c r="F11" s="256"/>
      <c r="G11" s="257">
        <f t="shared" si="0"/>
        <v>0</v>
      </c>
      <c r="H11" s="256"/>
      <c r="I11" s="257">
        <f t="shared" si="1"/>
        <v>0</v>
      </c>
      <c r="J11" s="256"/>
      <c r="K11" s="257">
        <f t="shared" si="2"/>
        <v>0</v>
      </c>
      <c r="L11" s="257">
        <v>21</v>
      </c>
      <c r="M11" s="257">
        <f t="shared" si="3"/>
        <v>0</v>
      </c>
      <c r="N11" s="255">
        <v>0</v>
      </c>
      <c r="O11" s="255">
        <f t="shared" si="4"/>
        <v>0</v>
      </c>
      <c r="P11" s="255">
        <v>0</v>
      </c>
      <c r="Q11" s="255">
        <f t="shared" si="5"/>
        <v>0</v>
      </c>
      <c r="R11" s="257"/>
      <c r="S11" s="257" t="s">
        <v>182</v>
      </c>
    </row>
    <row r="12" spans="1:19" ht="12.95" customHeight="1">
      <c r="A12" s="258"/>
      <c r="B12" s="259"/>
      <c r="C12" s="351"/>
      <c r="D12" s="351"/>
      <c r="E12" s="351"/>
      <c r="F12" s="351"/>
      <c r="G12" s="351"/>
      <c r="H12" s="260"/>
      <c r="I12" s="261"/>
      <c r="J12" s="260"/>
      <c r="K12" s="261"/>
      <c r="L12" s="261"/>
      <c r="M12" s="261"/>
      <c r="N12" s="262"/>
      <c r="O12" s="262"/>
      <c r="P12" s="262"/>
      <c r="Q12" s="262"/>
      <c r="R12" s="261"/>
      <c r="S12" s="263"/>
    </row>
    <row r="13" spans="1:19" ht="12.95" customHeight="1">
      <c r="A13" s="251">
        <v>5</v>
      </c>
      <c r="B13" s="252" t="s">
        <v>1718</v>
      </c>
      <c r="C13" s="253" t="s">
        <v>1380</v>
      </c>
      <c r="D13" s="254" t="s">
        <v>443</v>
      </c>
      <c r="E13" s="255">
        <v>120</v>
      </c>
      <c r="F13" s="256"/>
      <c r="G13" s="257">
        <f t="shared" si="0"/>
        <v>0</v>
      </c>
      <c r="H13" s="256"/>
      <c r="I13" s="257">
        <f t="shared" si="1"/>
        <v>0</v>
      </c>
      <c r="J13" s="256"/>
      <c r="K13" s="257">
        <f t="shared" si="2"/>
        <v>0</v>
      </c>
      <c r="L13" s="257">
        <v>21</v>
      </c>
      <c r="M13" s="257">
        <f t="shared" si="3"/>
        <v>0</v>
      </c>
      <c r="N13" s="255">
        <v>0</v>
      </c>
      <c r="O13" s="255">
        <f t="shared" si="4"/>
        <v>0</v>
      </c>
      <c r="P13" s="255">
        <v>0</v>
      </c>
      <c r="Q13" s="255">
        <f t="shared" si="5"/>
        <v>0</v>
      </c>
      <c r="R13" s="257"/>
      <c r="S13" s="257" t="s">
        <v>182</v>
      </c>
    </row>
    <row r="14" spans="1:19" ht="12.95" customHeight="1">
      <c r="A14" s="251">
        <v>6</v>
      </c>
      <c r="B14" s="252" t="s">
        <v>1719</v>
      </c>
      <c r="C14" s="253" t="s">
        <v>1381</v>
      </c>
      <c r="D14" s="254" t="s">
        <v>443</v>
      </c>
      <c r="E14" s="255">
        <v>120</v>
      </c>
      <c r="F14" s="256"/>
      <c r="G14" s="257">
        <f t="shared" si="0"/>
        <v>0</v>
      </c>
      <c r="H14" s="256"/>
      <c r="I14" s="257">
        <f t="shared" si="1"/>
        <v>0</v>
      </c>
      <c r="J14" s="256"/>
      <c r="K14" s="257">
        <f t="shared" si="2"/>
        <v>0</v>
      </c>
      <c r="L14" s="257">
        <v>21</v>
      </c>
      <c r="M14" s="257">
        <f t="shared" si="3"/>
        <v>0</v>
      </c>
      <c r="N14" s="255">
        <v>0</v>
      </c>
      <c r="O14" s="255">
        <f t="shared" si="4"/>
        <v>0</v>
      </c>
      <c r="P14" s="255">
        <v>0</v>
      </c>
      <c r="Q14" s="255">
        <f t="shared" si="5"/>
        <v>0</v>
      </c>
      <c r="R14" s="257"/>
      <c r="S14" s="257" t="s">
        <v>182</v>
      </c>
    </row>
    <row r="15" spans="1:19" ht="12.95" customHeight="1">
      <c r="A15" s="251">
        <v>7</v>
      </c>
      <c r="B15" s="252" t="s">
        <v>1720</v>
      </c>
      <c r="C15" s="253" t="s">
        <v>1382</v>
      </c>
      <c r="D15" s="254" t="s">
        <v>443</v>
      </c>
      <c r="E15" s="255">
        <v>20</v>
      </c>
      <c r="F15" s="256"/>
      <c r="G15" s="257">
        <f t="shared" si="0"/>
        <v>0</v>
      </c>
      <c r="H15" s="256"/>
      <c r="I15" s="257">
        <f t="shared" si="1"/>
        <v>0</v>
      </c>
      <c r="J15" s="256"/>
      <c r="K15" s="257">
        <f t="shared" si="2"/>
        <v>0</v>
      </c>
      <c r="L15" s="257">
        <v>21</v>
      </c>
      <c r="M15" s="257">
        <f t="shared" si="3"/>
        <v>0</v>
      </c>
      <c r="N15" s="255">
        <v>0</v>
      </c>
      <c r="O15" s="255">
        <f t="shared" si="4"/>
        <v>0</v>
      </c>
      <c r="P15" s="255">
        <v>0</v>
      </c>
      <c r="Q15" s="255">
        <f t="shared" si="5"/>
        <v>0</v>
      </c>
      <c r="R15" s="257"/>
      <c r="S15" s="257" t="s">
        <v>182</v>
      </c>
    </row>
    <row r="16" spans="1:19" ht="12.95" customHeight="1">
      <c r="A16" s="251">
        <v>8</v>
      </c>
      <c r="B16" s="252" t="s">
        <v>1721</v>
      </c>
      <c r="C16" s="253" t="s">
        <v>1383</v>
      </c>
      <c r="D16" s="254" t="s">
        <v>443</v>
      </c>
      <c r="E16" s="255">
        <v>5</v>
      </c>
      <c r="F16" s="256"/>
      <c r="G16" s="257">
        <f t="shared" si="0"/>
        <v>0</v>
      </c>
      <c r="H16" s="256"/>
      <c r="I16" s="257">
        <f t="shared" si="1"/>
        <v>0</v>
      </c>
      <c r="J16" s="256"/>
      <c r="K16" s="257">
        <f t="shared" si="2"/>
        <v>0</v>
      </c>
      <c r="L16" s="257">
        <v>21</v>
      </c>
      <c r="M16" s="257">
        <f t="shared" si="3"/>
        <v>0</v>
      </c>
      <c r="N16" s="255">
        <v>0</v>
      </c>
      <c r="O16" s="255">
        <f t="shared" si="4"/>
        <v>0</v>
      </c>
      <c r="P16" s="255">
        <v>0</v>
      </c>
      <c r="Q16" s="255">
        <f t="shared" si="5"/>
        <v>0</v>
      </c>
      <c r="R16" s="257"/>
      <c r="S16" s="257" t="s">
        <v>182</v>
      </c>
    </row>
    <row r="17" spans="1:19" ht="12.95" customHeight="1">
      <c r="A17" s="251">
        <v>9</v>
      </c>
      <c r="B17" s="252" t="s">
        <v>1722</v>
      </c>
      <c r="C17" s="253" t="s">
        <v>1384</v>
      </c>
      <c r="D17" s="254" t="s">
        <v>443</v>
      </c>
      <c r="E17" s="255">
        <v>106</v>
      </c>
      <c r="F17" s="256"/>
      <c r="G17" s="257">
        <f t="shared" si="0"/>
        <v>0</v>
      </c>
      <c r="H17" s="256"/>
      <c r="I17" s="257">
        <f t="shared" si="1"/>
        <v>0</v>
      </c>
      <c r="J17" s="256"/>
      <c r="K17" s="257">
        <f t="shared" si="2"/>
        <v>0</v>
      </c>
      <c r="L17" s="257">
        <v>21</v>
      </c>
      <c r="M17" s="257">
        <f t="shared" si="3"/>
        <v>0</v>
      </c>
      <c r="N17" s="255">
        <v>0</v>
      </c>
      <c r="O17" s="255">
        <f t="shared" si="4"/>
        <v>0</v>
      </c>
      <c r="P17" s="255">
        <v>0</v>
      </c>
      <c r="Q17" s="255">
        <f t="shared" si="5"/>
        <v>0</v>
      </c>
      <c r="R17" s="257"/>
      <c r="S17" s="257" t="s">
        <v>182</v>
      </c>
    </row>
    <row r="18" spans="1:19" ht="12.95" customHeight="1">
      <c r="A18" s="251">
        <v>10</v>
      </c>
      <c r="B18" s="252" t="s">
        <v>1723</v>
      </c>
      <c r="C18" s="253" t="s">
        <v>1385</v>
      </c>
      <c r="D18" s="254" t="s">
        <v>443</v>
      </c>
      <c r="E18" s="255">
        <v>105</v>
      </c>
      <c r="F18" s="256"/>
      <c r="G18" s="257">
        <f t="shared" si="0"/>
        <v>0</v>
      </c>
      <c r="H18" s="256"/>
      <c r="I18" s="257">
        <f t="shared" si="1"/>
        <v>0</v>
      </c>
      <c r="J18" s="256"/>
      <c r="K18" s="257">
        <f t="shared" si="2"/>
        <v>0</v>
      </c>
      <c r="L18" s="257">
        <v>21</v>
      </c>
      <c r="M18" s="257">
        <f t="shared" si="3"/>
        <v>0</v>
      </c>
      <c r="N18" s="255">
        <v>0</v>
      </c>
      <c r="O18" s="255">
        <f t="shared" si="4"/>
        <v>0</v>
      </c>
      <c r="P18" s="255">
        <v>0</v>
      </c>
      <c r="Q18" s="255">
        <f t="shared" si="5"/>
        <v>0</v>
      </c>
      <c r="R18" s="257"/>
      <c r="S18" s="257" t="s">
        <v>182</v>
      </c>
    </row>
    <row r="19" spans="1:19" ht="12.95" customHeight="1">
      <c r="A19" s="251">
        <v>11</v>
      </c>
      <c r="B19" s="252" t="s">
        <v>1724</v>
      </c>
      <c r="C19" s="253" t="s">
        <v>1386</v>
      </c>
      <c r="D19" s="254" t="s">
        <v>443</v>
      </c>
      <c r="E19" s="255">
        <v>2</v>
      </c>
      <c r="F19" s="256"/>
      <c r="G19" s="257">
        <f t="shared" si="0"/>
        <v>0</v>
      </c>
      <c r="H19" s="256"/>
      <c r="I19" s="257">
        <f t="shared" si="1"/>
        <v>0</v>
      </c>
      <c r="J19" s="256"/>
      <c r="K19" s="257">
        <f t="shared" si="2"/>
        <v>0</v>
      </c>
      <c r="L19" s="257">
        <v>21</v>
      </c>
      <c r="M19" s="257">
        <f t="shared" si="3"/>
        <v>0</v>
      </c>
      <c r="N19" s="255">
        <v>0</v>
      </c>
      <c r="O19" s="255">
        <f t="shared" si="4"/>
        <v>0</v>
      </c>
      <c r="P19" s="255">
        <v>0</v>
      </c>
      <c r="Q19" s="255">
        <f t="shared" si="5"/>
        <v>0</v>
      </c>
      <c r="R19" s="257"/>
      <c r="S19" s="257" t="s">
        <v>182</v>
      </c>
    </row>
    <row r="20" spans="1:19" ht="12.95" customHeight="1">
      <c r="A20" s="251">
        <v>12</v>
      </c>
      <c r="B20" s="252" t="s">
        <v>1725</v>
      </c>
      <c r="C20" s="253" t="s">
        <v>1726</v>
      </c>
      <c r="D20" s="254" t="s">
        <v>443</v>
      </c>
      <c r="E20" s="255">
        <v>49</v>
      </c>
      <c r="F20" s="256"/>
      <c r="G20" s="257">
        <f t="shared" si="0"/>
        <v>0</v>
      </c>
      <c r="H20" s="256"/>
      <c r="I20" s="257">
        <f t="shared" si="1"/>
        <v>0</v>
      </c>
      <c r="J20" s="256"/>
      <c r="K20" s="257">
        <f t="shared" si="2"/>
        <v>0</v>
      </c>
      <c r="L20" s="257">
        <v>21</v>
      </c>
      <c r="M20" s="257">
        <f t="shared" si="3"/>
        <v>0</v>
      </c>
      <c r="N20" s="255">
        <v>0</v>
      </c>
      <c r="O20" s="255">
        <f t="shared" si="4"/>
        <v>0</v>
      </c>
      <c r="P20" s="255">
        <v>0</v>
      </c>
      <c r="Q20" s="255">
        <f t="shared" si="5"/>
        <v>0</v>
      </c>
      <c r="R20" s="257"/>
      <c r="S20" s="257" t="s">
        <v>182</v>
      </c>
    </row>
    <row r="21" spans="1:19" ht="12.95" customHeight="1">
      <c r="A21" s="258"/>
      <c r="B21" s="259"/>
      <c r="C21" s="351" t="s">
        <v>1727</v>
      </c>
      <c r="D21" s="351"/>
      <c r="E21" s="351"/>
      <c r="F21" s="351"/>
      <c r="G21" s="351"/>
      <c r="H21" s="260"/>
      <c r="I21" s="261"/>
      <c r="J21" s="260"/>
      <c r="K21" s="261"/>
      <c r="L21" s="261"/>
      <c r="M21" s="261"/>
      <c r="N21" s="262"/>
      <c r="O21" s="262"/>
      <c r="P21" s="262"/>
      <c r="Q21" s="262"/>
      <c r="R21" s="261"/>
      <c r="S21" s="263"/>
    </row>
    <row r="22" spans="1:19" ht="12.95" customHeight="1">
      <c r="A22" s="251">
        <v>13</v>
      </c>
      <c r="B22" s="252" t="s">
        <v>1728</v>
      </c>
      <c r="C22" s="253" t="s">
        <v>1729</v>
      </c>
      <c r="D22" s="254" t="s">
        <v>443</v>
      </c>
      <c r="E22" s="255">
        <v>10</v>
      </c>
      <c r="F22" s="256"/>
      <c r="G22" s="257">
        <f t="shared" si="0"/>
        <v>0</v>
      </c>
      <c r="H22" s="256"/>
      <c r="I22" s="257">
        <f t="shared" si="1"/>
        <v>0</v>
      </c>
      <c r="J22" s="256"/>
      <c r="K22" s="257">
        <f t="shared" si="2"/>
        <v>0</v>
      </c>
      <c r="L22" s="257">
        <v>21</v>
      </c>
      <c r="M22" s="257">
        <f t="shared" si="3"/>
        <v>0</v>
      </c>
      <c r="N22" s="255">
        <v>0</v>
      </c>
      <c r="O22" s="255">
        <f t="shared" si="4"/>
        <v>0</v>
      </c>
      <c r="P22" s="255">
        <v>0</v>
      </c>
      <c r="Q22" s="255">
        <f t="shared" si="5"/>
        <v>0</v>
      </c>
      <c r="R22" s="257"/>
      <c r="S22" s="257" t="s">
        <v>182</v>
      </c>
    </row>
    <row r="23" spans="1:19" ht="12.95" customHeight="1">
      <c r="A23" s="258"/>
      <c r="B23" s="259"/>
      <c r="C23" s="351" t="s">
        <v>1727</v>
      </c>
      <c r="D23" s="351"/>
      <c r="E23" s="351"/>
      <c r="F23" s="351"/>
      <c r="G23" s="351"/>
      <c r="H23" s="260"/>
      <c r="I23" s="261"/>
      <c r="J23" s="260"/>
      <c r="K23" s="261"/>
      <c r="L23" s="261"/>
      <c r="M23" s="261"/>
      <c r="N23" s="262"/>
      <c r="O23" s="262"/>
      <c r="P23" s="262"/>
      <c r="Q23" s="262"/>
      <c r="R23" s="261"/>
      <c r="S23" s="263"/>
    </row>
    <row r="24" spans="1:19" ht="12.95" customHeight="1">
      <c r="A24" s="251">
        <v>14</v>
      </c>
      <c r="B24" s="252" t="s">
        <v>1730</v>
      </c>
      <c r="C24" s="253" t="s">
        <v>1387</v>
      </c>
      <c r="D24" s="254" t="s">
        <v>443</v>
      </c>
      <c r="E24" s="255">
        <v>10</v>
      </c>
      <c r="F24" s="256"/>
      <c r="G24" s="257">
        <f t="shared" si="0"/>
        <v>0</v>
      </c>
      <c r="H24" s="256"/>
      <c r="I24" s="257">
        <f t="shared" si="1"/>
        <v>0</v>
      </c>
      <c r="J24" s="256"/>
      <c r="K24" s="257">
        <f t="shared" si="2"/>
        <v>0</v>
      </c>
      <c r="L24" s="257">
        <v>21</v>
      </c>
      <c r="M24" s="257">
        <f t="shared" si="3"/>
        <v>0</v>
      </c>
      <c r="N24" s="255">
        <v>0</v>
      </c>
      <c r="O24" s="255">
        <f t="shared" si="4"/>
        <v>0</v>
      </c>
      <c r="P24" s="255">
        <v>0</v>
      </c>
      <c r="Q24" s="255">
        <f t="shared" si="5"/>
        <v>0</v>
      </c>
      <c r="R24" s="257"/>
      <c r="S24" s="257" t="s">
        <v>182</v>
      </c>
    </row>
    <row r="25" spans="1:19" ht="12.95" customHeight="1">
      <c r="A25" s="251">
        <v>15</v>
      </c>
      <c r="B25" s="252" t="s">
        <v>1731</v>
      </c>
      <c r="C25" s="253" t="s">
        <v>1388</v>
      </c>
      <c r="D25" s="254" t="s">
        <v>443</v>
      </c>
      <c r="E25" s="255">
        <v>20</v>
      </c>
      <c r="F25" s="256"/>
      <c r="G25" s="257">
        <f t="shared" si="0"/>
        <v>0</v>
      </c>
      <c r="H25" s="256"/>
      <c r="I25" s="257">
        <f t="shared" si="1"/>
        <v>0</v>
      </c>
      <c r="J25" s="256"/>
      <c r="K25" s="257">
        <f t="shared" si="2"/>
        <v>0</v>
      </c>
      <c r="L25" s="257">
        <v>21</v>
      </c>
      <c r="M25" s="257">
        <f t="shared" si="3"/>
        <v>0</v>
      </c>
      <c r="N25" s="255">
        <v>0</v>
      </c>
      <c r="O25" s="255">
        <f t="shared" si="4"/>
        <v>0</v>
      </c>
      <c r="P25" s="255">
        <v>0</v>
      </c>
      <c r="Q25" s="255">
        <f t="shared" si="5"/>
        <v>0</v>
      </c>
      <c r="R25" s="257"/>
      <c r="S25" s="257" t="s">
        <v>182</v>
      </c>
    </row>
    <row r="26" spans="1:19" ht="12.95" customHeight="1">
      <c r="A26" s="251">
        <v>16</v>
      </c>
      <c r="B26" s="252" t="s">
        <v>1732</v>
      </c>
      <c r="C26" s="253" t="s">
        <v>1389</v>
      </c>
      <c r="D26" s="254" t="s">
        <v>443</v>
      </c>
      <c r="E26" s="255">
        <v>3</v>
      </c>
      <c r="F26" s="256"/>
      <c r="G26" s="257">
        <f t="shared" si="0"/>
        <v>0</v>
      </c>
      <c r="H26" s="256"/>
      <c r="I26" s="257">
        <f t="shared" si="1"/>
        <v>0</v>
      </c>
      <c r="J26" s="256"/>
      <c r="K26" s="257">
        <f t="shared" si="2"/>
        <v>0</v>
      </c>
      <c r="L26" s="257">
        <v>21</v>
      </c>
      <c r="M26" s="257">
        <f t="shared" si="3"/>
        <v>0</v>
      </c>
      <c r="N26" s="255">
        <v>0</v>
      </c>
      <c r="O26" s="255">
        <f t="shared" si="4"/>
        <v>0</v>
      </c>
      <c r="P26" s="255">
        <v>0</v>
      </c>
      <c r="Q26" s="255">
        <f t="shared" si="5"/>
        <v>0</v>
      </c>
      <c r="R26" s="257"/>
      <c r="S26" s="257" t="s">
        <v>182</v>
      </c>
    </row>
    <row r="27" spans="1:19" ht="12.95" customHeight="1">
      <c r="A27" s="251">
        <v>17</v>
      </c>
      <c r="B27" s="252" t="s">
        <v>1733</v>
      </c>
      <c r="C27" s="253" t="s">
        <v>1390</v>
      </c>
      <c r="D27" s="254" t="s">
        <v>434</v>
      </c>
      <c r="E27" s="255">
        <v>1</v>
      </c>
      <c r="F27" s="256"/>
      <c r="G27" s="257">
        <f t="shared" si="0"/>
        <v>0</v>
      </c>
      <c r="H27" s="256"/>
      <c r="I27" s="257">
        <f t="shared" si="1"/>
        <v>0</v>
      </c>
      <c r="J27" s="256"/>
      <c r="K27" s="257">
        <f t="shared" si="2"/>
        <v>0</v>
      </c>
      <c r="L27" s="257">
        <v>21</v>
      </c>
      <c r="M27" s="257">
        <f t="shared" si="3"/>
        <v>0</v>
      </c>
      <c r="N27" s="255">
        <v>0</v>
      </c>
      <c r="O27" s="255">
        <f t="shared" si="4"/>
        <v>0</v>
      </c>
      <c r="P27" s="255">
        <v>0</v>
      </c>
      <c r="Q27" s="255">
        <f t="shared" si="5"/>
        <v>0</v>
      </c>
      <c r="R27" s="257"/>
      <c r="S27" s="257" t="s">
        <v>182</v>
      </c>
    </row>
    <row r="28" spans="1:19" ht="12.95" customHeight="1">
      <c r="A28" s="251">
        <v>18</v>
      </c>
      <c r="B28" s="252" t="s">
        <v>1734</v>
      </c>
      <c r="C28" s="253" t="s">
        <v>1391</v>
      </c>
      <c r="D28" s="254" t="s">
        <v>917</v>
      </c>
      <c r="E28" s="255">
        <v>30</v>
      </c>
      <c r="F28" s="256"/>
      <c r="G28" s="257">
        <f t="shared" si="0"/>
        <v>0</v>
      </c>
      <c r="H28" s="256"/>
      <c r="I28" s="257">
        <f t="shared" si="1"/>
        <v>0</v>
      </c>
      <c r="J28" s="256"/>
      <c r="K28" s="257">
        <f t="shared" si="2"/>
        <v>0</v>
      </c>
      <c r="L28" s="257">
        <v>21</v>
      </c>
      <c r="M28" s="257">
        <f t="shared" si="3"/>
        <v>0</v>
      </c>
      <c r="N28" s="255">
        <v>0</v>
      </c>
      <c r="O28" s="255">
        <f t="shared" si="4"/>
        <v>0</v>
      </c>
      <c r="P28" s="255">
        <v>0</v>
      </c>
      <c r="Q28" s="255">
        <f t="shared" si="5"/>
        <v>0</v>
      </c>
      <c r="R28" s="257"/>
      <c r="S28" s="257" t="s">
        <v>182</v>
      </c>
    </row>
    <row r="29" spans="1:19" ht="12.95" customHeight="1">
      <c r="A29" s="251">
        <v>19</v>
      </c>
      <c r="B29" s="252" t="s">
        <v>1735</v>
      </c>
      <c r="C29" s="253" t="s">
        <v>1736</v>
      </c>
      <c r="D29" s="254" t="s">
        <v>443</v>
      </c>
      <c r="E29" s="255">
        <v>1</v>
      </c>
      <c r="F29" s="256"/>
      <c r="G29" s="257">
        <f t="shared" si="0"/>
        <v>0</v>
      </c>
      <c r="H29" s="256"/>
      <c r="I29" s="257">
        <f t="shared" si="1"/>
        <v>0</v>
      </c>
      <c r="J29" s="256"/>
      <c r="K29" s="257">
        <f t="shared" si="2"/>
        <v>0</v>
      </c>
      <c r="L29" s="257">
        <v>21</v>
      </c>
      <c r="M29" s="257">
        <f t="shared" si="3"/>
        <v>0</v>
      </c>
      <c r="N29" s="255">
        <v>0</v>
      </c>
      <c r="O29" s="255">
        <f t="shared" si="4"/>
        <v>0</v>
      </c>
      <c r="P29" s="255">
        <v>0</v>
      </c>
      <c r="Q29" s="255">
        <f t="shared" si="5"/>
        <v>0</v>
      </c>
      <c r="R29" s="257"/>
      <c r="S29" s="257" t="s">
        <v>182</v>
      </c>
    </row>
    <row r="30" spans="1:19" ht="12.95" customHeight="1">
      <c r="A30" s="258"/>
      <c r="B30" s="259"/>
      <c r="C30" s="351" t="s">
        <v>1737</v>
      </c>
      <c r="D30" s="351"/>
      <c r="E30" s="351"/>
      <c r="F30" s="351"/>
      <c r="G30" s="351"/>
      <c r="H30" s="260"/>
      <c r="I30" s="261"/>
      <c r="J30" s="260"/>
      <c r="K30" s="261"/>
      <c r="L30" s="261"/>
      <c r="M30" s="261"/>
      <c r="N30" s="262"/>
      <c r="O30" s="262"/>
      <c r="P30" s="262"/>
      <c r="Q30" s="262"/>
      <c r="R30" s="261"/>
      <c r="S30" s="263"/>
    </row>
    <row r="31" spans="1:19" ht="12.95" customHeight="1">
      <c r="A31" s="251">
        <v>20</v>
      </c>
      <c r="B31" s="252" t="s">
        <v>1738</v>
      </c>
      <c r="C31" s="253" t="s">
        <v>1392</v>
      </c>
      <c r="D31" s="254" t="s">
        <v>155</v>
      </c>
      <c r="E31" s="255">
        <v>1590</v>
      </c>
      <c r="F31" s="256"/>
      <c r="G31" s="257">
        <f t="shared" si="0"/>
        <v>0</v>
      </c>
      <c r="H31" s="256"/>
      <c r="I31" s="257">
        <f t="shared" si="1"/>
        <v>0</v>
      </c>
      <c r="J31" s="256"/>
      <c r="K31" s="257">
        <f t="shared" si="2"/>
        <v>0</v>
      </c>
      <c r="L31" s="257">
        <v>21</v>
      </c>
      <c r="M31" s="257">
        <f t="shared" si="3"/>
        <v>0</v>
      </c>
      <c r="N31" s="255">
        <v>0</v>
      </c>
      <c r="O31" s="255">
        <f t="shared" si="4"/>
        <v>0</v>
      </c>
      <c r="P31" s="255">
        <v>0</v>
      </c>
      <c r="Q31" s="255">
        <f t="shared" si="5"/>
        <v>0</v>
      </c>
      <c r="R31" s="257"/>
      <c r="S31" s="257" t="s">
        <v>182</v>
      </c>
    </row>
    <row r="32" spans="1:19" ht="12.95" customHeight="1">
      <c r="A32" s="251">
        <v>21</v>
      </c>
      <c r="B32" s="252" t="s">
        <v>1739</v>
      </c>
      <c r="C32" s="253" t="s">
        <v>1393</v>
      </c>
      <c r="D32" s="254" t="s">
        <v>155</v>
      </c>
      <c r="E32" s="255">
        <v>450</v>
      </c>
      <c r="F32" s="256"/>
      <c r="G32" s="257">
        <f t="shared" si="0"/>
        <v>0</v>
      </c>
      <c r="H32" s="256"/>
      <c r="I32" s="257">
        <f t="shared" si="1"/>
        <v>0</v>
      </c>
      <c r="J32" s="256"/>
      <c r="K32" s="257">
        <f t="shared" si="2"/>
        <v>0</v>
      </c>
      <c r="L32" s="257">
        <v>21</v>
      </c>
      <c r="M32" s="257">
        <f t="shared" si="3"/>
        <v>0</v>
      </c>
      <c r="N32" s="255">
        <v>0</v>
      </c>
      <c r="O32" s="255">
        <f t="shared" si="4"/>
        <v>0</v>
      </c>
      <c r="P32" s="255">
        <v>0</v>
      </c>
      <c r="Q32" s="255">
        <f t="shared" si="5"/>
        <v>0</v>
      </c>
      <c r="R32" s="257"/>
      <c r="S32" s="257" t="s">
        <v>182</v>
      </c>
    </row>
    <row r="33" spans="1:19" ht="12.95" customHeight="1">
      <c r="A33" s="251">
        <v>22</v>
      </c>
      <c r="B33" s="252" t="s">
        <v>1740</v>
      </c>
      <c r="C33" s="253" t="s">
        <v>1394</v>
      </c>
      <c r="D33" s="254" t="s">
        <v>443</v>
      </c>
      <c r="E33" s="255">
        <v>5</v>
      </c>
      <c r="F33" s="256"/>
      <c r="G33" s="257">
        <f t="shared" si="0"/>
        <v>0</v>
      </c>
      <c r="H33" s="256"/>
      <c r="I33" s="257">
        <f t="shared" si="1"/>
        <v>0</v>
      </c>
      <c r="J33" s="256"/>
      <c r="K33" s="257">
        <f t="shared" si="2"/>
        <v>0</v>
      </c>
      <c r="L33" s="257">
        <v>21</v>
      </c>
      <c r="M33" s="257">
        <f t="shared" si="3"/>
        <v>0</v>
      </c>
      <c r="N33" s="255">
        <v>0</v>
      </c>
      <c r="O33" s="255">
        <f t="shared" si="4"/>
        <v>0</v>
      </c>
      <c r="P33" s="255">
        <v>0</v>
      </c>
      <c r="Q33" s="255">
        <f t="shared" si="5"/>
        <v>0</v>
      </c>
      <c r="R33" s="257"/>
      <c r="S33" s="257" t="s">
        <v>182</v>
      </c>
    </row>
    <row r="34" spans="1:19" ht="12.95" customHeight="1">
      <c r="A34" s="251">
        <v>23</v>
      </c>
      <c r="B34" s="252" t="s">
        <v>1741</v>
      </c>
      <c r="C34" s="253" t="s">
        <v>1395</v>
      </c>
      <c r="D34" s="254" t="s">
        <v>434</v>
      </c>
      <c r="E34" s="255">
        <v>1</v>
      </c>
      <c r="F34" s="256"/>
      <c r="G34" s="257">
        <f t="shared" si="0"/>
        <v>0</v>
      </c>
      <c r="H34" s="256"/>
      <c r="I34" s="257">
        <f t="shared" si="1"/>
        <v>0</v>
      </c>
      <c r="J34" s="256"/>
      <c r="K34" s="257">
        <f t="shared" si="2"/>
        <v>0</v>
      </c>
      <c r="L34" s="257">
        <v>21</v>
      </c>
      <c r="M34" s="257">
        <f t="shared" si="3"/>
        <v>0</v>
      </c>
      <c r="N34" s="255">
        <v>0</v>
      </c>
      <c r="O34" s="255">
        <f t="shared" si="4"/>
        <v>0</v>
      </c>
      <c r="P34" s="255">
        <v>0</v>
      </c>
      <c r="Q34" s="255">
        <f t="shared" si="5"/>
        <v>0</v>
      </c>
      <c r="R34" s="257"/>
      <c r="S34" s="257" t="s">
        <v>182</v>
      </c>
    </row>
    <row r="35" spans="1:19" ht="12.95" customHeight="1">
      <c r="A35" s="251">
        <v>24</v>
      </c>
      <c r="B35" s="252" t="s">
        <v>1742</v>
      </c>
      <c r="C35" s="253" t="s">
        <v>1396</v>
      </c>
      <c r="D35" s="254" t="s">
        <v>917</v>
      </c>
      <c r="E35" s="255">
        <v>20</v>
      </c>
      <c r="F35" s="256"/>
      <c r="G35" s="257">
        <f t="shared" si="0"/>
        <v>0</v>
      </c>
      <c r="H35" s="256"/>
      <c r="I35" s="257">
        <f t="shared" si="1"/>
        <v>0</v>
      </c>
      <c r="J35" s="256"/>
      <c r="K35" s="257">
        <f t="shared" si="2"/>
        <v>0</v>
      </c>
      <c r="L35" s="257">
        <v>21</v>
      </c>
      <c r="M35" s="257">
        <f t="shared" si="3"/>
        <v>0</v>
      </c>
      <c r="N35" s="255">
        <v>0</v>
      </c>
      <c r="O35" s="255">
        <f t="shared" si="4"/>
        <v>0</v>
      </c>
      <c r="P35" s="255">
        <v>0</v>
      </c>
      <c r="Q35" s="255">
        <f t="shared" si="5"/>
        <v>0</v>
      </c>
      <c r="R35" s="257"/>
      <c r="S35" s="257" t="s">
        <v>182</v>
      </c>
    </row>
    <row r="36" spans="1:19" ht="12.95" customHeight="1">
      <c r="A36" s="251">
        <v>25</v>
      </c>
      <c r="B36" s="252" t="s">
        <v>1743</v>
      </c>
      <c r="C36" s="253" t="s">
        <v>1744</v>
      </c>
      <c r="D36" s="254" t="s">
        <v>917</v>
      </c>
      <c r="E36" s="255">
        <v>3</v>
      </c>
      <c r="F36" s="256"/>
      <c r="G36" s="257">
        <f t="shared" si="0"/>
        <v>0</v>
      </c>
      <c r="H36" s="256"/>
      <c r="I36" s="257">
        <f t="shared" si="1"/>
        <v>0</v>
      </c>
      <c r="J36" s="256"/>
      <c r="K36" s="257">
        <f t="shared" si="2"/>
        <v>0</v>
      </c>
      <c r="L36" s="257">
        <v>21</v>
      </c>
      <c r="M36" s="257">
        <f t="shared" si="3"/>
        <v>0</v>
      </c>
      <c r="N36" s="255">
        <v>0</v>
      </c>
      <c r="O36" s="255">
        <f t="shared" si="4"/>
        <v>0</v>
      </c>
      <c r="P36" s="255">
        <v>0</v>
      </c>
      <c r="Q36" s="255">
        <f t="shared" si="5"/>
        <v>0</v>
      </c>
      <c r="R36" s="257"/>
      <c r="S36" s="257" t="s">
        <v>182</v>
      </c>
    </row>
    <row r="37" spans="1:19" ht="12.95" customHeight="1">
      <c r="A37" s="264"/>
      <c r="B37" s="265"/>
      <c r="C37" s="285" t="s">
        <v>1745</v>
      </c>
      <c r="D37" s="285"/>
      <c r="E37" s="285"/>
      <c r="F37" s="285"/>
      <c r="G37" s="285"/>
      <c r="H37" s="266"/>
      <c r="I37" s="267"/>
      <c r="J37" s="266"/>
      <c r="K37" s="267"/>
      <c r="L37" s="267"/>
      <c r="M37" s="267"/>
      <c r="N37" s="268"/>
      <c r="O37" s="268"/>
      <c r="P37" s="268"/>
      <c r="Q37" s="268"/>
      <c r="R37" s="267"/>
      <c r="S37" s="269"/>
    </row>
    <row r="38" spans="1:19" ht="12.95" customHeight="1">
      <c r="A38" s="270"/>
      <c r="B38" s="271"/>
      <c r="C38" s="287" t="s">
        <v>1746</v>
      </c>
      <c r="D38" s="287"/>
      <c r="E38" s="287"/>
      <c r="F38" s="287"/>
      <c r="G38" s="287"/>
      <c r="H38" s="272"/>
      <c r="I38" s="273"/>
      <c r="J38" s="272"/>
      <c r="K38" s="273"/>
      <c r="L38" s="273"/>
      <c r="M38" s="273"/>
      <c r="N38" s="274"/>
      <c r="O38" s="274"/>
      <c r="P38" s="274"/>
      <c r="Q38" s="274"/>
      <c r="R38" s="273"/>
      <c r="S38" s="275"/>
    </row>
    <row r="39" spans="1:19" ht="12.95" customHeight="1">
      <c r="A39" s="251">
        <v>26</v>
      </c>
      <c r="B39" s="252" t="s">
        <v>1747</v>
      </c>
      <c r="C39" s="253" t="s">
        <v>1397</v>
      </c>
      <c r="D39" s="254" t="s">
        <v>434</v>
      </c>
      <c r="E39" s="255">
        <v>1</v>
      </c>
      <c r="F39" s="256"/>
      <c r="G39" s="257">
        <f t="shared" si="0"/>
        <v>0</v>
      </c>
      <c r="H39" s="256"/>
      <c r="I39" s="257">
        <f t="shared" si="1"/>
        <v>0</v>
      </c>
      <c r="J39" s="256"/>
      <c r="K39" s="257">
        <f t="shared" si="2"/>
        <v>0</v>
      </c>
      <c r="L39" s="257">
        <v>21</v>
      </c>
      <c r="M39" s="257">
        <f t="shared" si="3"/>
        <v>0</v>
      </c>
      <c r="N39" s="255">
        <v>0</v>
      </c>
      <c r="O39" s="255">
        <f t="shared" si="4"/>
        <v>0</v>
      </c>
      <c r="P39" s="255">
        <v>0</v>
      </c>
      <c r="Q39" s="255">
        <f t="shared" si="5"/>
        <v>0</v>
      </c>
      <c r="R39" s="257"/>
      <c r="S39" s="257" t="s">
        <v>182</v>
      </c>
    </row>
    <row r="40" spans="1:19" ht="12.95" customHeight="1">
      <c r="A40" s="251">
        <v>27</v>
      </c>
      <c r="B40" s="252" t="s">
        <v>1748</v>
      </c>
      <c r="C40" s="253" t="s">
        <v>1398</v>
      </c>
      <c r="D40" s="254" t="s">
        <v>434</v>
      </c>
      <c r="E40" s="255">
        <v>1</v>
      </c>
      <c r="F40" s="256"/>
      <c r="G40" s="257">
        <f t="shared" si="0"/>
        <v>0</v>
      </c>
      <c r="H40" s="256"/>
      <c r="I40" s="257">
        <f t="shared" si="1"/>
        <v>0</v>
      </c>
      <c r="J40" s="256"/>
      <c r="K40" s="257">
        <f t="shared" si="2"/>
        <v>0</v>
      </c>
      <c r="L40" s="257">
        <v>21</v>
      </c>
      <c r="M40" s="257">
        <f t="shared" si="3"/>
        <v>0</v>
      </c>
      <c r="N40" s="255">
        <v>0</v>
      </c>
      <c r="O40" s="255">
        <f t="shared" si="4"/>
        <v>0</v>
      </c>
      <c r="P40" s="255">
        <v>0</v>
      </c>
      <c r="Q40" s="255">
        <f t="shared" si="5"/>
        <v>0</v>
      </c>
      <c r="R40" s="257"/>
      <c r="S40" s="257" t="s">
        <v>182</v>
      </c>
    </row>
    <row r="41" spans="1:19" ht="12.95" customHeight="1">
      <c r="A41" s="251">
        <v>28</v>
      </c>
      <c r="B41" s="252" t="s">
        <v>1749</v>
      </c>
      <c r="C41" s="253" t="s">
        <v>1399</v>
      </c>
      <c r="D41" s="254" t="s">
        <v>434</v>
      </c>
      <c r="E41" s="255">
        <v>1</v>
      </c>
      <c r="F41" s="256"/>
      <c r="G41" s="257">
        <f t="shared" si="0"/>
        <v>0</v>
      </c>
      <c r="H41" s="256"/>
      <c r="I41" s="257">
        <f t="shared" si="1"/>
        <v>0</v>
      </c>
      <c r="J41" s="256"/>
      <c r="K41" s="257">
        <f t="shared" si="2"/>
        <v>0</v>
      </c>
      <c r="L41" s="257">
        <v>21</v>
      </c>
      <c r="M41" s="257">
        <f t="shared" si="3"/>
        <v>0</v>
      </c>
      <c r="N41" s="255">
        <v>0</v>
      </c>
      <c r="O41" s="255">
        <f t="shared" si="4"/>
        <v>0</v>
      </c>
      <c r="P41" s="255">
        <v>0</v>
      </c>
      <c r="Q41" s="255">
        <f t="shared" si="5"/>
        <v>0</v>
      </c>
      <c r="R41" s="257"/>
      <c r="S41" s="257" t="s">
        <v>182</v>
      </c>
    </row>
    <row r="42" spans="1:19" ht="12.95" customHeight="1">
      <c r="A42" s="251">
        <v>29</v>
      </c>
      <c r="B42" s="252" t="s">
        <v>1750</v>
      </c>
      <c r="C42" s="253" t="s">
        <v>1400</v>
      </c>
      <c r="D42" s="254" t="s">
        <v>434</v>
      </c>
      <c r="E42" s="255">
        <v>1</v>
      </c>
      <c r="F42" s="256"/>
      <c r="G42" s="257">
        <f t="shared" si="0"/>
        <v>0</v>
      </c>
      <c r="H42" s="256"/>
      <c r="I42" s="257">
        <f t="shared" si="1"/>
        <v>0</v>
      </c>
      <c r="J42" s="256"/>
      <c r="K42" s="257">
        <f t="shared" si="2"/>
        <v>0</v>
      </c>
      <c r="L42" s="257">
        <v>21</v>
      </c>
      <c r="M42" s="257">
        <f t="shared" si="3"/>
        <v>0</v>
      </c>
      <c r="N42" s="255">
        <v>0</v>
      </c>
      <c r="O42" s="255">
        <f t="shared" si="4"/>
        <v>0</v>
      </c>
      <c r="P42" s="255">
        <v>0</v>
      </c>
      <c r="Q42" s="255">
        <f t="shared" si="5"/>
        <v>0</v>
      </c>
      <c r="R42" s="257"/>
      <c r="S42" s="257" t="s">
        <v>182</v>
      </c>
    </row>
    <row r="43" spans="1:19" ht="12.95" customHeight="1">
      <c r="A43" s="251">
        <v>30</v>
      </c>
      <c r="B43" s="252" t="s">
        <v>1751</v>
      </c>
      <c r="C43" s="253" t="s">
        <v>1401</v>
      </c>
      <c r="D43" s="254" t="s">
        <v>443</v>
      </c>
      <c r="E43" s="255">
        <v>105</v>
      </c>
      <c r="F43" s="256"/>
      <c r="G43" s="257">
        <f t="shared" si="0"/>
        <v>0</v>
      </c>
      <c r="H43" s="256"/>
      <c r="I43" s="257">
        <f t="shared" si="1"/>
        <v>0</v>
      </c>
      <c r="J43" s="256"/>
      <c r="K43" s="257">
        <f t="shared" si="2"/>
        <v>0</v>
      </c>
      <c r="L43" s="257">
        <v>21</v>
      </c>
      <c r="M43" s="257">
        <f t="shared" si="3"/>
        <v>0</v>
      </c>
      <c r="N43" s="255">
        <v>0</v>
      </c>
      <c r="O43" s="255">
        <f t="shared" si="4"/>
        <v>0</v>
      </c>
      <c r="P43" s="255">
        <v>0</v>
      </c>
      <c r="Q43" s="255">
        <f t="shared" si="5"/>
        <v>0</v>
      </c>
      <c r="R43" s="257"/>
      <c r="S43" s="257" t="s">
        <v>182</v>
      </c>
    </row>
    <row r="44" spans="1:19" ht="12.95" customHeight="1">
      <c r="A44" s="251">
        <v>31</v>
      </c>
      <c r="B44" s="252" t="s">
        <v>1752</v>
      </c>
      <c r="C44" s="253" t="s">
        <v>1402</v>
      </c>
      <c r="D44" s="254" t="s">
        <v>443</v>
      </c>
      <c r="E44" s="255">
        <v>120</v>
      </c>
      <c r="F44" s="256"/>
      <c r="G44" s="257">
        <f t="shared" si="0"/>
        <v>0</v>
      </c>
      <c r="H44" s="256"/>
      <c r="I44" s="257">
        <f t="shared" si="1"/>
        <v>0</v>
      </c>
      <c r="J44" s="256"/>
      <c r="K44" s="257">
        <f t="shared" si="2"/>
        <v>0</v>
      </c>
      <c r="L44" s="257">
        <v>21</v>
      </c>
      <c r="M44" s="257">
        <f t="shared" si="3"/>
        <v>0</v>
      </c>
      <c r="N44" s="255">
        <v>0</v>
      </c>
      <c r="O44" s="255">
        <f t="shared" si="4"/>
        <v>0</v>
      </c>
      <c r="P44" s="255">
        <v>0</v>
      </c>
      <c r="Q44" s="255">
        <f t="shared" si="5"/>
        <v>0</v>
      </c>
      <c r="R44" s="257"/>
      <c r="S44" s="257" t="s">
        <v>182</v>
      </c>
    </row>
    <row r="45" spans="1:19" ht="12.95" customHeight="1">
      <c r="A45" s="251">
        <v>32</v>
      </c>
      <c r="B45" s="252" t="s">
        <v>1753</v>
      </c>
      <c r="C45" s="253" t="s">
        <v>1403</v>
      </c>
      <c r="D45" s="254" t="s">
        <v>443</v>
      </c>
      <c r="E45" s="255">
        <v>120</v>
      </c>
      <c r="F45" s="256"/>
      <c r="G45" s="257">
        <f t="shared" si="0"/>
        <v>0</v>
      </c>
      <c r="H45" s="256"/>
      <c r="I45" s="257">
        <f t="shared" si="1"/>
        <v>0</v>
      </c>
      <c r="J45" s="256"/>
      <c r="K45" s="257">
        <f t="shared" si="2"/>
        <v>0</v>
      </c>
      <c r="L45" s="257">
        <v>21</v>
      </c>
      <c r="M45" s="257">
        <f t="shared" si="3"/>
        <v>0</v>
      </c>
      <c r="N45" s="255">
        <v>0</v>
      </c>
      <c r="O45" s="255">
        <f t="shared" si="4"/>
        <v>0</v>
      </c>
      <c r="P45" s="255">
        <v>0</v>
      </c>
      <c r="Q45" s="255">
        <f t="shared" si="5"/>
        <v>0</v>
      </c>
      <c r="R45" s="257"/>
      <c r="S45" s="257" t="s">
        <v>182</v>
      </c>
    </row>
    <row r="46" spans="1:19" ht="12.95" customHeight="1">
      <c r="A46" s="251">
        <v>33</v>
      </c>
      <c r="B46" s="252" t="s">
        <v>1754</v>
      </c>
      <c r="C46" s="253" t="s">
        <v>1404</v>
      </c>
      <c r="D46" s="254" t="s">
        <v>434</v>
      </c>
      <c r="E46" s="255">
        <v>1</v>
      </c>
      <c r="F46" s="256"/>
      <c r="G46" s="257">
        <f t="shared" si="0"/>
        <v>0</v>
      </c>
      <c r="H46" s="256"/>
      <c r="I46" s="257">
        <f t="shared" si="1"/>
        <v>0</v>
      </c>
      <c r="J46" s="256"/>
      <c r="K46" s="257">
        <f t="shared" si="2"/>
        <v>0</v>
      </c>
      <c r="L46" s="257">
        <v>21</v>
      </c>
      <c r="M46" s="257">
        <f t="shared" si="3"/>
        <v>0</v>
      </c>
      <c r="N46" s="255">
        <v>0</v>
      </c>
      <c r="O46" s="255">
        <f t="shared" si="4"/>
        <v>0</v>
      </c>
      <c r="P46" s="255">
        <v>0</v>
      </c>
      <c r="Q46" s="255">
        <f t="shared" si="5"/>
        <v>0</v>
      </c>
      <c r="R46" s="257"/>
      <c r="S46" s="257" t="s">
        <v>182</v>
      </c>
    </row>
    <row r="47" spans="1:19" ht="12.95" customHeight="1">
      <c r="A47" s="251">
        <v>34</v>
      </c>
      <c r="B47" s="252" t="s">
        <v>1755</v>
      </c>
      <c r="C47" s="253" t="s">
        <v>1405</v>
      </c>
      <c r="D47" s="254" t="s">
        <v>443</v>
      </c>
      <c r="E47" s="255">
        <v>1</v>
      </c>
      <c r="F47" s="256"/>
      <c r="G47" s="257">
        <f t="shared" si="0"/>
        <v>0</v>
      </c>
      <c r="H47" s="256"/>
      <c r="I47" s="257">
        <f t="shared" si="1"/>
        <v>0</v>
      </c>
      <c r="J47" s="256"/>
      <c r="K47" s="257">
        <f t="shared" si="2"/>
        <v>0</v>
      </c>
      <c r="L47" s="257">
        <v>21</v>
      </c>
      <c r="M47" s="257">
        <f t="shared" si="3"/>
        <v>0</v>
      </c>
      <c r="N47" s="255">
        <v>0</v>
      </c>
      <c r="O47" s="255">
        <f t="shared" si="4"/>
        <v>0</v>
      </c>
      <c r="P47" s="255">
        <v>0</v>
      </c>
      <c r="Q47" s="255">
        <f t="shared" si="5"/>
        <v>0</v>
      </c>
      <c r="R47" s="257"/>
      <c r="S47" s="257" t="s">
        <v>182</v>
      </c>
    </row>
    <row r="48" spans="1:19" ht="12.95" customHeight="1">
      <c r="A48" s="251">
        <v>35</v>
      </c>
      <c r="B48" s="252" t="s">
        <v>1756</v>
      </c>
      <c r="C48" s="253" t="s">
        <v>1406</v>
      </c>
      <c r="D48" s="254" t="s">
        <v>917</v>
      </c>
      <c r="E48" s="255">
        <v>20</v>
      </c>
      <c r="F48" s="256"/>
      <c r="G48" s="257">
        <f t="shared" si="0"/>
        <v>0</v>
      </c>
      <c r="H48" s="256"/>
      <c r="I48" s="257">
        <f t="shared" si="1"/>
        <v>0</v>
      </c>
      <c r="J48" s="256"/>
      <c r="K48" s="257">
        <f t="shared" si="2"/>
        <v>0</v>
      </c>
      <c r="L48" s="257">
        <v>21</v>
      </c>
      <c r="M48" s="257">
        <f t="shared" si="3"/>
        <v>0</v>
      </c>
      <c r="N48" s="255">
        <v>0</v>
      </c>
      <c r="O48" s="255">
        <f t="shared" si="4"/>
        <v>0</v>
      </c>
      <c r="P48" s="255">
        <v>0</v>
      </c>
      <c r="Q48" s="255">
        <f t="shared" si="5"/>
        <v>0</v>
      </c>
      <c r="R48" s="257"/>
      <c r="S48" s="257" t="s">
        <v>182</v>
      </c>
    </row>
    <row r="49" spans="1:19" ht="12.95" customHeight="1">
      <c r="A49" s="251">
        <v>36</v>
      </c>
      <c r="B49" s="252" t="s">
        <v>1757</v>
      </c>
      <c r="C49" s="253" t="s">
        <v>808</v>
      </c>
      <c r="D49" s="254" t="s">
        <v>434</v>
      </c>
      <c r="E49" s="255">
        <v>1</v>
      </c>
      <c r="F49" s="256"/>
      <c r="G49" s="257">
        <f t="shared" si="0"/>
        <v>0</v>
      </c>
      <c r="H49" s="256"/>
      <c r="I49" s="257">
        <f t="shared" si="1"/>
        <v>0</v>
      </c>
      <c r="J49" s="256"/>
      <c r="K49" s="257">
        <f t="shared" si="2"/>
        <v>0</v>
      </c>
      <c r="L49" s="257">
        <v>21</v>
      </c>
      <c r="M49" s="257">
        <f t="shared" si="3"/>
        <v>0</v>
      </c>
      <c r="N49" s="255">
        <v>0</v>
      </c>
      <c r="O49" s="255">
        <f t="shared" si="4"/>
        <v>0</v>
      </c>
      <c r="P49" s="255">
        <v>0</v>
      </c>
      <c r="Q49" s="255">
        <f t="shared" si="5"/>
        <v>0</v>
      </c>
      <c r="R49" s="257"/>
      <c r="S49" s="257" t="s">
        <v>182</v>
      </c>
    </row>
    <row r="50" spans="1:19" ht="12.95" customHeight="1">
      <c r="A50" s="251">
        <v>37</v>
      </c>
      <c r="B50" s="252" t="s">
        <v>1758</v>
      </c>
      <c r="C50" s="253" t="s">
        <v>1407</v>
      </c>
      <c r="D50" s="254" t="s">
        <v>434</v>
      </c>
      <c r="E50" s="255">
        <v>1</v>
      </c>
      <c r="F50" s="256"/>
      <c r="G50" s="257">
        <f t="shared" si="0"/>
        <v>0</v>
      </c>
      <c r="H50" s="256"/>
      <c r="I50" s="257">
        <f t="shared" si="1"/>
        <v>0</v>
      </c>
      <c r="J50" s="256"/>
      <c r="K50" s="257">
        <f t="shared" si="2"/>
        <v>0</v>
      </c>
      <c r="L50" s="257">
        <v>21</v>
      </c>
      <c r="M50" s="257">
        <f t="shared" si="3"/>
        <v>0</v>
      </c>
      <c r="N50" s="255">
        <v>0</v>
      </c>
      <c r="O50" s="255">
        <f t="shared" si="4"/>
        <v>0</v>
      </c>
      <c r="P50" s="255">
        <v>0</v>
      </c>
      <c r="Q50" s="255">
        <f t="shared" si="5"/>
        <v>0</v>
      </c>
      <c r="R50" s="257"/>
      <c r="S50" s="257" t="s">
        <v>182</v>
      </c>
    </row>
    <row r="51" spans="1:19">
      <c r="A51" s="243" t="s">
        <v>125</v>
      </c>
      <c r="B51" s="244" t="s">
        <v>1759</v>
      </c>
      <c r="C51" s="245" t="s">
        <v>1760</v>
      </c>
      <c r="D51" s="246"/>
      <c r="E51" s="247"/>
      <c r="F51" s="248"/>
      <c r="G51" s="248">
        <f>SUMIF(AG52:AG86,"&lt;&gt;NOR",G52:G86)</f>
        <v>0</v>
      </c>
      <c r="H51" s="248"/>
      <c r="I51" s="248">
        <f>SUM(I52:I86)</f>
        <v>0</v>
      </c>
      <c r="J51" s="248"/>
      <c r="K51" s="248">
        <f>SUM(K52:K86)</f>
        <v>0</v>
      </c>
      <c r="L51" s="248"/>
      <c r="M51" s="248">
        <f>SUM(M52:M86)</f>
        <v>0</v>
      </c>
      <c r="N51" s="247"/>
      <c r="O51" s="247">
        <f>SUM(O52:O86)</f>
        <v>0</v>
      </c>
      <c r="P51" s="247"/>
      <c r="Q51" s="247">
        <f>SUM(Q52:Q86)</f>
        <v>0</v>
      </c>
      <c r="R51" s="248"/>
      <c r="S51" s="248"/>
    </row>
    <row r="52" spans="1:19" ht="12.95" customHeight="1">
      <c r="A52" s="251">
        <v>38</v>
      </c>
      <c r="B52" s="252" t="s">
        <v>1761</v>
      </c>
      <c r="C52" s="253" t="s">
        <v>1762</v>
      </c>
      <c r="D52" s="254" t="s">
        <v>443</v>
      </c>
      <c r="E52" s="255">
        <v>1</v>
      </c>
      <c r="F52" s="256"/>
      <c r="G52" s="257">
        <f t="shared" ref="G52" si="6">ROUND(E52*F52,2)</f>
        <v>0</v>
      </c>
      <c r="H52" s="256"/>
      <c r="I52" s="257">
        <f t="shared" ref="I52" si="7">ROUND(E52*H52,2)</f>
        <v>0</v>
      </c>
      <c r="J52" s="256"/>
      <c r="K52" s="257">
        <f t="shared" ref="K52" si="8">ROUND(E52*J52,2)</f>
        <v>0</v>
      </c>
      <c r="L52" s="257">
        <v>21</v>
      </c>
      <c r="M52" s="257">
        <f t="shared" ref="M52" si="9">G52*(1+L52/100)</f>
        <v>0</v>
      </c>
      <c r="N52" s="255">
        <v>0</v>
      </c>
      <c r="O52" s="255">
        <f t="shared" ref="O52" si="10">ROUND(E52*N52,2)</f>
        <v>0</v>
      </c>
      <c r="P52" s="255">
        <v>0</v>
      </c>
      <c r="Q52" s="255">
        <f t="shared" ref="Q52" si="11">ROUND(E52*P52,2)</f>
        <v>0</v>
      </c>
      <c r="R52" s="257"/>
      <c r="S52" s="257" t="s">
        <v>182</v>
      </c>
    </row>
    <row r="53" spans="1:19" ht="12.95" customHeight="1">
      <c r="A53" s="264"/>
      <c r="B53" s="265"/>
      <c r="C53" s="285" t="s">
        <v>1763</v>
      </c>
      <c r="D53" s="285"/>
      <c r="E53" s="285"/>
      <c r="F53" s="285"/>
      <c r="G53" s="285"/>
      <c r="H53" s="266"/>
      <c r="I53" s="267"/>
      <c r="J53" s="266"/>
      <c r="K53" s="267"/>
      <c r="L53" s="267"/>
      <c r="M53" s="267"/>
      <c r="N53" s="268"/>
      <c r="O53" s="268"/>
      <c r="P53" s="268"/>
      <c r="Q53" s="268"/>
      <c r="R53" s="267"/>
      <c r="S53" s="276"/>
    </row>
    <row r="54" spans="1:19" ht="12.95" customHeight="1">
      <c r="A54" s="277"/>
      <c r="B54" s="278"/>
      <c r="C54" s="286" t="s">
        <v>1764</v>
      </c>
      <c r="D54" s="286"/>
      <c r="E54" s="286"/>
      <c r="F54" s="286"/>
      <c r="G54" s="286"/>
      <c r="H54" s="279"/>
      <c r="I54" s="280"/>
      <c r="J54" s="279"/>
      <c r="K54" s="280"/>
      <c r="L54" s="280"/>
      <c r="M54" s="280"/>
      <c r="N54" s="281"/>
      <c r="O54" s="281"/>
      <c r="P54" s="281"/>
      <c r="Q54" s="281"/>
      <c r="R54" s="280"/>
      <c r="S54" s="282"/>
    </row>
    <row r="55" spans="1:19" ht="12.95" customHeight="1">
      <c r="A55" s="277"/>
      <c r="B55" s="278"/>
      <c r="C55" s="286" t="s">
        <v>1765</v>
      </c>
      <c r="D55" s="286"/>
      <c r="E55" s="286"/>
      <c r="F55" s="286"/>
      <c r="G55" s="286"/>
      <c r="H55" s="279"/>
      <c r="I55" s="280"/>
      <c r="J55" s="279"/>
      <c r="K55" s="280"/>
      <c r="L55" s="280"/>
      <c r="M55" s="280"/>
      <c r="N55" s="281"/>
      <c r="O55" s="281"/>
      <c r="P55" s="281"/>
      <c r="Q55" s="281"/>
      <c r="R55" s="280"/>
      <c r="S55" s="282"/>
    </row>
    <row r="56" spans="1:19" ht="12.95" customHeight="1">
      <c r="A56" s="277"/>
      <c r="B56" s="278"/>
      <c r="C56" s="286" t="s">
        <v>1766</v>
      </c>
      <c r="D56" s="286"/>
      <c r="E56" s="286"/>
      <c r="F56" s="286"/>
      <c r="G56" s="286"/>
      <c r="H56" s="279"/>
      <c r="I56" s="280"/>
      <c r="J56" s="279"/>
      <c r="K56" s="280"/>
      <c r="L56" s="280"/>
      <c r="M56" s="280"/>
      <c r="N56" s="281"/>
      <c r="O56" s="281"/>
      <c r="P56" s="281"/>
      <c r="Q56" s="281"/>
      <c r="R56" s="280"/>
      <c r="S56" s="282"/>
    </row>
    <row r="57" spans="1:19" ht="12.95" customHeight="1">
      <c r="A57" s="277"/>
      <c r="B57" s="278"/>
      <c r="C57" s="286" t="s">
        <v>1767</v>
      </c>
      <c r="D57" s="286"/>
      <c r="E57" s="286"/>
      <c r="F57" s="286"/>
      <c r="G57" s="286"/>
      <c r="H57" s="279"/>
      <c r="I57" s="280"/>
      <c r="J57" s="279"/>
      <c r="K57" s="280"/>
      <c r="L57" s="280"/>
      <c r="M57" s="280"/>
      <c r="N57" s="281"/>
      <c r="O57" s="281"/>
      <c r="P57" s="281"/>
      <c r="Q57" s="281"/>
      <c r="R57" s="280"/>
      <c r="S57" s="282"/>
    </row>
    <row r="58" spans="1:19" ht="12.95" customHeight="1">
      <c r="A58" s="270"/>
      <c r="B58" s="271"/>
      <c r="C58" s="287" t="s">
        <v>1768</v>
      </c>
      <c r="D58" s="287"/>
      <c r="E58" s="287"/>
      <c r="F58" s="287"/>
      <c r="G58" s="287"/>
      <c r="H58" s="272"/>
      <c r="I58" s="273"/>
      <c r="J58" s="272"/>
      <c r="K58" s="273"/>
      <c r="L58" s="273"/>
      <c r="M58" s="273"/>
      <c r="N58" s="274"/>
      <c r="O58" s="274"/>
      <c r="P58" s="274"/>
      <c r="Q58" s="274"/>
      <c r="R58" s="273"/>
      <c r="S58" s="283"/>
    </row>
    <row r="59" spans="1:19" ht="12.95" customHeight="1">
      <c r="A59" s="251">
        <v>39</v>
      </c>
      <c r="B59" s="252" t="s">
        <v>1769</v>
      </c>
      <c r="C59" s="253" t="s">
        <v>1770</v>
      </c>
      <c r="D59" s="254" t="s">
        <v>443</v>
      </c>
      <c r="E59" s="255">
        <v>4</v>
      </c>
      <c r="F59" s="256"/>
      <c r="G59" s="257">
        <f t="shared" ref="G59:G86" si="12">ROUND(E59*F59,2)</f>
        <v>0</v>
      </c>
      <c r="H59" s="256"/>
      <c r="I59" s="257">
        <f t="shared" ref="I59:I86" si="13">ROUND(E59*H59,2)</f>
        <v>0</v>
      </c>
      <c r="J59" s="256"/>
      <c r="K59" s="257">
        <f t="shared" ref="K59:K86" si="14">ROUND(E59*J59,2)</f>
        <v>0</v>
      </c>
      <c r="L59" s="257">
        <v>21</v>
      </c>
      <c r="M59" s="257">
        <f t="shared" ref="M59:M86" si="15">G59*(1+L59/100)</f>
        <v>0</v>
      </c>
      <c r="N59" s="255">
        <v>0</v>
      </c>
      <c r="O59" s="255">
        <f t="shared" ref="O59:O86" si="16">ROUND(E59*N59,2)</f>
        <v>0</v>
      </c>
      <c r="P59" s="255">
        <v>0</v>
      </c>
      <c r="Q59" s="255">
        <f t="shared" ref="Q59:Q86" si="17">ROUND(E59*P59,2)</f>
        <v>0</v>
      </c>
      <c r="R59" s="257"/>
      <c r="S59" s="257" t="s">
        <v>182</v>
      </c>
    </row>
    <row r="60" spans="1:19" ht="12.95" customHeight="1">
      <c r="A60" s="264"/>
      <c r="B60" s="265"/>
      <c r="C60" s="285" t="s">
        <v>1771</v>
      </c>
      <c r="D60" s="285"/>
      <c r="E60" s="285"/>
      <c r="F60" s="285"/>
      <c r="G60" s="285"/>
      <c r="H60" s="266"/>
      <c r="I60" s="267"/>
      <c r="J60" s="266"/>
      <c r="K60" s="267"/>
      <c r="L60" s="267"/>
      <c r="M60" s="267"/>
      <c r="N60" s="268"/>
      <c r="O60" s="268"/>
      <c r="P60" s="268"/>
      <c r="Q60" s="268"/>
      <c r="R60" s="267"/>
      <c r="S60" s="269"/>
    </row>
    <row r="61" spans="1:19" ht="12.95" customHeight="1">
      <c r="A61" s="277"/>
      <c r="B61" s="278"/>
      <c r="C61" s="286" t="s">
        <v>1772</v>
      </c>
      <c r="D61" s="286"/>
      <c r="E61" s="286"/>
      <c r="F61" s="286"/>
      <c r="G61" s="286"/>
      <c r="H61" s="279"/>
      <c r="I61" s="280"/>
      <c r="J61" s="279"/>
      <c r="K61" s="280"/>
      <c r="L61" s="280"/>
      <c r="M61" s="280"/>
      <c r="N61" s="281"/>
      <c r="O61" s="281"/>
      <c r="P61" s="281"/>
      <c r="Q61" s="281"/>
      <c r="R61" s="280"/>
      <c r="S61" s="284"/>
    </row>
    <row r="62" spans="1:19" ht="12.95" customHeight="1">
      <c r="A62" s="277"/>
      <c r="B62" s="278"/>
      <c r="C62" s="286" t="s">
        <v>1773</v>
      </c>
      <c r="D62" s="286"/>
      <c r="E62" s="286"/>
      <c r="F62" s="286"/>
      <c r="G62" s="286"/>
      <c r="H62" s="279"/>
      <c r="I62" s="280"/>
      <c r="J62" s="279"/>
      <c r="K62" s="280"/>
      <c r="L62" s="280"/>
      <c r="M62" s="280"/>
      <c r="N62" s="281"/>
      <c r="O62" s="281"/>
      <c r="P62" s="281"/>
      <c r="Q62" s="281"/>
      <c r="R62" s="280"/>
      <c r="S62" s="284"/>
    </row>
    <row r="63" spans="1:19" ht="12.95" customHeight="1">
      <c r="A63" s="277"/>
      <c r="B63" s="278"/>
      <c r="C63" s="286" t="s">
        <v>1774</v>
      </c>
      <c r="D63" s="286"/>
      <c r="E63" s="286"/>
      <c r="F63" s="286"/>
      <c r="G63" s="286"/>
      <c r="H63" s="279"/>
      <c r="I63" s="280"/>
      <c r="J63" s="279"/>
      <c r="K63" s="280"/>
      <c r="L63" s="280"/>
      <c r="M63" s="280"/>
      <c r="N63" s="281"/>
      <c r="O63" s="281"/>
      <c r="P63" s="281"/>
      <c r="Q63" s="281"/>
      <c r="R63" s="280"/>
      <c r="S63" s="284"/>
    </row>
    <row r="64" spans="1:19" ht="12.95" customHeight="1">
      <c r="A64" s="270"/>
      <c r="B64" s="271"/>
      <c r="C64" s="287" t="s">
        <v>1775</v>
      </c>
      <c r="D64" s="287"/>
      <c r="E64" s="287"/>
      <c r="F64" s="287"/>
      <c r="G64" s="287"/>
      <c r="H64" s="272"/>
      <c r="I64" s="273"/>
      <c r="J64" s="272"/>
      <c r="K64" s="273"/>
      <c r="L64" s="273"/>
      <c r="M64" s="273"/>
      <c r="N64" s="274"/>
      <c r="O64" s="274"/>
      <c r="P64" s="274"/>
      <c r="Q64" s="274"/>
      <c r="R64" s="273"/>
      <c r="S64" s="275"/>
    </row>
    <row r="65" spans="1:19" ht="12.95" customHeight="1">
      <c r="A65" s="251">
        <v>40</v>
      </c>
      <c r="B65" s="252" t="s">
        <v>1776</v>
      </c>
      <c r="C65" s="253" t="s">
        <v>1777</v>
      </c>
      <c r="D65" s="254" t="s">
        <v>443</v>
      </c>
      <c r="E65" s="255">
        <v>2</v>
      </c>
      <c r="F65" s="256"/>
      <c r="G65" s="257">
        <f t="shared" si="12"/>
        <v>0</v>
      </c>
      <c r="H65" s="256"/>
      <c r="I65" s="257">
        <f t="shared" si="13"/>
        <v>0</v>
      </c>
      <c r="J65" s="256"/>
      <c r="K65" s="257">
        <f t="shared" si="14"/>
        <v>0</v>
      </c>
      <c r="L65" s="257">
        <v>21</v>
      </c>
      <c r="M65" s="257">
        <f t="shared" si="15"/>
        <v>0</v>
      </c>
      <c r="N65" s="255">
        <v>0</v>
      </c>
      <c r="O65" s="255">
        <f t="shared" si="16"/>
        <v>0</v>
      </c>
      <c r="P65" s="255">
        <v>0</v>
      </c>
      <c r="Q65" s="255">
        <f t="shared" si="17"/>
        <v>0</v>
      </c>
      <c r="R65" s="257"/>
      <c r="S65" s="257" t="s">
        <v>182</v>
      </c>
    </row>
    <row r="66" spans="1:19" ht="12.95" customHeight="1">
      <c r="A66" s="264"/>
      <c r="B66" s="265"/>
      <c r="C66" s="285" t="s">
        <v>1778</v>
      </c>
      <c r="D66" s="285"/>
      <c r="E66" s="285"/>
      <c r="F66" s="285"/>
      <c r="G66" s="285"/>
      <c r="H66" s="266"/>
      <c r="I66" s="267"/>
      <c r="J66" s="266"/>
      <c r="K66" s="267"/>
      <c r="L66" s="267"/>
      <c r="M66" s="267"/>
      <c r="N66" s="268"/>
      <c r="O66" s="268"/>
      <c r="P66" s="268"/>
      <c r="Q66" s="268"/>
      <c r="R66" s="267"/>
      <c r="S66" s="269"/>
    </row>
    <row r="67" spans="1:19" ht="12.95" customHeight="1">
      <c r="A67" s="277"/>
      <c r="B67" s="278"/>
      <c r="C67" s="286" t="s">
        <v>1779</v>
      </c>
      <c r="D67" s="286"/>
      <c r="E67" s="286"/>
      <c r="F67" s="286"/>
      <c r="G67" s="286"/>
      <c r="H67" s="279"/>
      <c r="I67" s="280"/>
      <c r="J67" s="279"/>
      <c r="K67" s="280"/>
      <c r="L67" s="280"/>
      <c r="M67" s="280"/>
      <c r="N67" s="281"/>
      <c r="O67" s="281"/>
      <c r="P67" s="281"/>
      <c r="Q67" s="281"/>
      <c r="R67" s="280"/>
      <c r="S67" s="284"/>
    </row>
    <row r="68" spans="1:19" ht="12.95" customHeight="1">
      <c r="A68" s="277"/>
      <c r="B68" s="278"/>
      <c r="C68" s="286" t="s">
        <v>1780</v>
      </c>
      <c r="D68" s="286"/>
      <c r="E68" s="286"/>
      <c r="F68" s="286"/>
      <c r="G68" s="286"/>
      <c r="H68" s="279"/>
      <c r="I68" s="280"/>
      <c r="J68" s="279"/>
      <c r="K68" s="280"/>
      <c r="L68" s="280"/>
      <c r="M68" s="280"/>
      <c r="N68" s="281"/>
      <c r="O68" s="281"/>
      <c r="P68" s="281"/>
      <c r="Q68" s="281"/>
      <c r="R68" s="280"/>
      <c r="S68" s="284"/>
    </row>
    <row r="69" spans="1:19" ht="12.95" customHeight="1">
      <c r="A69" s="277"/>
      <c r="B69" s="278"/>
      <c r="C69" s="286" t="s">
        <v>1781</v>
      </c>
      <c r="D69" s="286"/>
      <c r="E69" s="286"/>
      <c r="F69" s="286"/>
      <c r="G69" s="286"/>
      <c r="H69" s="279"/>
      <c r="I69" s="280"/>
      <c r="J69" s="279"/>
      <c r="K69" s="280"/>
      <c r="L69" s="280"/>
      <c r="M69" s="280"/>
      <c r="N69" s="281"/>
      <c r="O69" s="281"/>
      <c r="P69" s="281"/>
      <c r="Q69" s="281"/>
      <c r="R69" s="280"/>
      <c r="S69" s="284"/>
    </row>
    <row r="70" spans="1:19" ht="12.95" customHeight="1">
      <c r="A70" s="277"/>
      <c r="B70" s="278"/>
      <c r="C70" s="286" t="s">
        <v>1782</v>
      </c>
      <c r="D70" s="286"/>
      <c r="E70" s="286"/>
      <c r="F70" s="286"/>
      <c r="G70" s="286"/>
      <c r="H70" s="279"/>
      <c r="I70" s="280"/>
      <c r="J70" s="279"/>
      <c r="K70" s="280"/>
      <c r="L70" s="280"/>
      <c r="M70" s="280"/>
      <c r="N70" s="281"/>
      <c r="O70" s="281"/>
      <c r="P70" s="281"/>
      <c r="Q70" s="281"/>
      <c r="R70" s="280"/>
      <c r="S70" s="284"/>
    </row>
    <row r="71" spans="1:19" ht="12.95" customHeight="1">
      <c r="A71" s="270"/>
      <c r="B71" s="271"/>
      <c r="C71" s="287" t="s">
        <v>1783</v>
      </c>
      <c r="D71" s="287"/>
      <c r="E71" s="287"/>
      <c r="F71" s="287"/>
      <c r="G71" s="287"/>
      <c r="H71" s="272"/>
      <c r="I71" s="273"/>
      <c r="J71" s="272"/>
      <c r="K71" s="273"/>
      <c r="L71" s="273"/>
      <c r="M71" s="273"/>
      <c r="N71" s="274"/>
      <c r="O71" s="274"/>
      <c r="P71" s="274"/>
      <c r="Q71" s="274"/>
      <c r="R71" s="273"/>
      <c r="S71" s="275"/>
    </row>
    <row r="72" spans="1:19" ht="12.95" customHeight="1">
      <c r="A72" s="251">
        <v>41</v>
      </c>
      <c r="B72" s="252" t="s">
        <v>1784</v>
      </c>
      <c r="C72" s="253" t="s">
        <v>1785</v>
      </c>
      <c r="D72" s="254" t="s">
        <v>443</v>
      </c>
      <c r="E72" s="255">
        <v>1</v>
      </c>
      <c r="F72" s="256"/>
      <c r="G72" s="257">
        <f t="shared" si="12"/>
        <v>0</v>
      </c>
      <c r="H72" s="256"/>
      <c r="I72" s="257">
        <f t="shared" si="13"/>
        <v>0</v>
      </c>
      <c r="J72" s="256"/>
      <c r="K72" s="257">
        <f t="shared" si="14"/>
        <v>0</v>
      </c>
      <c r="L72" s="257">
        <v>21</v>
      </c>
      <c r="M72" s="257">
        <f t="shared" si="15"/>
        <v>0</v>
      </c>
      <c r="N72" s="255">
        <v>0</v>
      </c>
      <c r="O72" s="255">
        <f t="shared" si="16"/>
        <v>0</v>
      </c>
      <c r="P72" s="255">
        <v>0</v>
      </c>
      <c r="Q72" s="255">
        <f t="shared" si="17"/>
        <v>0</v>
      </c>
      <c r="R72" s="257"/>
      <c r="S72" s="257" t="s">
        <v>182</v>
      </c>
    </row>
    <row r="73" spans="1:19" ht="12.95" customHeight="1">
      <c r="A73" s="264"/>
      <c r="B73" s="265"/>
      <c r="C73" s="285" t="s">
        <v>1786</v>
      </c>
      <c r="D73" s="285"/>
      <c r="E73" s="285"/>
      <c r="F73" s="285"/>
      <c r="G73" s="285"/>
      <c r="H73" s="266"/>
      <c r="I73" s="267"/>
      <c r="J73" s="266"/>
      <c r="K73" s="267"/>
      <c r="L73" s="267"/>
      <c r="M73" s="267"/>
      <c r="N73" s="268"/>
      <c r="O73" s="268"/>
      <c r="P73" s="268"/>
      <c r="Q73" s="268"/>
      <c r="R73" s="267"/>
      <c r="S73" s="269"/>
    </row>
    <row r="74" spans="1:19" ht="12.95" customHeight="1">
      <c r="A74" s="277"/>
      <c r="B74" s="278"/>
      <c r="C74" s="286" t="s">
        <v>1787</v>
      </c>
      <c r="D74" s="286"/>
      <c r="E74" s="286"/>
      <c r="F74" s="286"/>
      <c r="G74" s="286"/>
      <c r="H74" s="279"/>
      <c r="I74" s="280"/>
      <c r="J74" s="279"/>
      <c r="K74" s="280"/>
      <c r="L74" s="280"/>
      <c r="M74" s="280"/>
      <c r="N74" s="281"/>
      <c r="O74" s="281"/>
      <c r="P74" s="281"/>
      <c r="Q74" s="281"/>
      <c r="R74" s="280"/>
      <c r="S74" s="284"/>
    </row>
    <row r="75" spans="1:19" ht="12.95" customHeight="1">
      <c r="A75" s="270"/>
      <c r="B75" s="271"/>
      <c r="C75" s="287" t="s">
        <v>1788</v>
      </c>
      <c r="D75" s="287"/>
      <c r="E75" s="287"/>
      <c r="F75" s="287"/>
      <c r="G75" s="287"/>
      <c r="H75" s="272"/>
      <c r="I75" s="273"/>
      <c r="J75" s="272"/>
      <c r="K75" s="273"/>
      <c r="L75" s="273"/>
      <c r="M75" s="273"/>
      <c r="N75" s="274"/>
      <c r="O75" s="274"/>
      <c r="P75" s="274"/>
      <c r="Q75" s="274"/>
      <c r="R75" s="273"/>
      <c r="S75" s="275"/>
    </row>
    <row r="76" spans="1:19" ht="12.95" customHeight="1">
      <c r="A76" s="251">
        <v>42</v>
      </c>
      <c r="B76" s="252" t="s">
        <v>1789</v>
      </c>
      <c r="C76" s="253" t="s">
        <v>1790</v>
      </c>
      <c r="D76" s="254" t="s">
        <v>443</v>
      </c>
      <c r="E76" s="255">
        <v>2</v>
      </c>
      <c r="F76" s="256"/>
      <c r="G76" s="257">
        <f t="shared" si="12"/>
        <v>0</v>
      </c>
      <c r="H76" s="256"/>
      <c r="I76" s="257">
        <f t="shared" si="13"/>
        <v>0</v>
      </c>
      <c r="J76" s="256"/>
      <c r="K76" s="257">
        <f t="shared" si="14"/>
        <v>0</v>
      </c>
      <c r="L76" s="257">
        <v>21</v>
      </c>
      <c r="M76" s="257">
        <f t="shared" si="15"/>
        <v>0</v>
      </c>
      <c r="N76" s="255">
        <v>0</v>
      </c>
      <c r="O76" s="255">
        <f t="shared" si="16"/>
        <v>0</v>
      </c>
      <c r="P76" s="255">
        <v>0</v>
      </c>
      <c r="Q76" s="255">
        <f t="shared" si="17"/>
        <v>0</v>
      </c>
      <c r="R76" s="257"/>
      <c r="S76" s="257" t="s">
        <v>182</v>
      </c>
    </row>
    <row r="77" spans="1:19" ht="12.95" customHeight="1">
      <c r="A77" s="264"/>
      <c r="B77" s="265"/>
      <c r="C77" s="285" t="s">
        <v>1791</v>
      </c>
      <c r="D77" s="285"/>
      <c r="E77" s="285"/>
      <c r="F77" s="285"/>
      <c r="G77" s="285"/>
      <c r="H77" s="266"/>
      <c r="I77" s="267"/>
      <c r="J77" s="266"/>
      <c r="K77" s="267"/>
      <c r="L77" s="267"/>
      <c r="M77" s="267"/>
      <c r="N77" s="268"/>
      <c r="O77" s="268"/>
      <c r="P77" s="268"/>
      <c r="Q77" s="268"/>
      <c r="R77" s="267"/>
      <c r="S77" s="269"/>
    </row>
    <row r="78" spans="1:19" ht="12.95" customHeight="1">
      <c r="A78" s="251">
        <v>43</v>
      </c>
      <c r="B78" s="252" t="s">
        <v>1792</v>
      </c>
      <c r="C78" s="253" t="s">
        <v>1793</v>
      </c>
      <c r="D78" s="254" t="s">
        <v>443</v>
      </c>
      <c r="E78" s="255">
        <v>7</v>
      </c>
      <c r="F78" s="256"/>
      <c r="G78" s="257">
        <f t="shared" si="12"/>
        <v>0</v>
      </c>
      <c r="H78" s="256"/>
      <c r="I78" s="257">
        <f t="shared" si="13"/>
        <v>0</v>
      </c>
      <c r="J78" s="256"/>
      <c r="K78" s="257">
        <f t="shared" si="14"/>
        <v>0</v>
      </c>
      <c r="L78" s="257">
        <v>21</v>
      </c>
      <c r="M78" s="257">
        <f t="shared" si="15"/>
        <v>0</v>
      </c>
      <c r="N78" s="255">
        <v>0</v>
      </c>
      <c r="O78" s="255">
        <f t="shared" si="16"/>
        <v>0</v>
      </c>
      <c r="P78" s="255">
        <v>0</v>
      </c>
      <c r="Q78" s="255">
        <f t="shared" si="17"/>
        <v>0</v>
      </c>
      <c r="R78" s="257"/>
      <c r="S78" s="257" t="s">
        <v>182</v>
      </c>
    </row>
    <row r="79" spans="1:19" ht="12.95" customHeight="1">
      <c r="A79" s="264"/>
      <c r="B79" s="265"/>
      <c r="C79" s="285" t="s">
        <v>1794</v>
      </c>
      <c r="D79" s="285"/>
      <c r="E79" s="285"/>
      <c r="F79" s="285"/>
      <c r="G79" s="285"/>
      <c r="H79" s="266"/>
      <c r="I79" s="267"/>
      <c r="J79" s="266"/>
      <c r="K79" s="267"/>
      <c r="L79" s="267"/>
      <c r="M79" s="267"/>
      <c r="N79" s="268"/>
      <c r="O79" s="268"/>
      <c r="P79" s="268"/>
      <c r="Q79" s="268"/>
      <c r="R79" s="267"/>
      <c r="S79" s="269"/>
    </row>
    <row r="80" spans="1:19" ht="12.95" customHeight="1">
      <c r="A80" s="277"/>
      <c r="B80" s="278"/>
      <c r="C80" s="286" t="s">
        <v>1795</v>
      </c>
      <c r="D80" s="286"/>
      <c r="E80" s="286"/>
      <c r="F80" s="286"/>
      <c r="G80" s="286"/>
      <c r="H80" s="279"/>
      <c r="I80" s="280"/>
      <c r="J80" s="279"/>
      <c r="K80" s="280"/>
      <c r="L80" s="280"/>
      <c r="M80" s="280"/>
      <c r="N80" s="281"/>
      <c r="O80" s="281"/>
      <c r="P80" s="281"/>
      <c r="Q80" s="281"/>
      <c r="R80" s="280"/>
      <c r="S80" s="284"/>
    </row>
    <row r="81" spans="1:19" ht="12.95" customHeight="1">
      <c r="A81" s="277"/>
      <c r="B81" s="278"/>
      <c r="C81" s="286" t="s">
        <v>1796</v>
      </c>
      <c r="D81" s="286"/>
      <c r="E81" s="286"/>
      <c r="F81" s="286"/>
      <c r="G81" s="286"/>
      <c r="H81" s="279"/>
      <c r="I81" s="280"/>
      <c r="J81" s="279"/>
      <c r="K81" s="280"/>
      <c r="L81" s="280"/>
      <c r="M81" s="280"/>
      <c r="N81" s="281"/>
      <c r="O81" s="281"/>
      <c r="P81" s="281"/>
      <c r="Q81" s="281"/>
      <c r="R81" s="280"/>
      <c r="S81" s="284"/>
    </row>
    <row r="82" spans="1:19" ht="12.95" customHeight="1">
      <c r="A82" s="277"/>
      <c r="B82" s="278"/>
      <c r="C82" s="286" t="s">
        <v>1797</v>
      </c>
      <c r="D82" s="286"/>
      <c r="E82" s="286"/>
      <c r="F82" s="286"/>
      <c r="G82" s="286"/>
      <c r="H82" s="279"/>
      <c r="I82" s="280"/>
      <c r="J82" s="279"/>
      <c r="K82" s="280"/>
      <c r="L82" s="280"/>
      <c r="M82" s="280"/>
      <c r="N82" s="281"/>
      <c r="O82" s="281"/>
      <c r="P82" s="281"/>
      <c r="Q82" s="281"/>
      <c r="R82" s="280"/>
      <c r="S82" s="284"/>
    </row>
    <row r="83" spans="1:19" ht="12.95" customHeight="1">
      <c r="A83" s="270"/>
      <c r="B83" s="271"/>
      <c r="C83" s="287" t="s">
        <v>1798</v>
      </c>
      <c r="D83" s="287"/>
      <c r="E83" s="287"/>
      <c r="F83" s="287"/>
      <c r="G83" s="287"/>
      <c r="H83" s="272"/>
      <c r="I83" s="273"/>
      <c r="J83" s="272"/>
      <c r="K83" s="273"/>
      <c r="L83" s="273"/>
      <c r="M83" s="273"/>
      <c r="N83" s="274"/>
      <c r="O83" s="274"/>
      <c r="P83" s="274"/>
      <c r="Q83" s="274"/>
      <c r="R83" s="273"/>
      <c r="S83" s="275"/>
    </row>
    <row r="84" spans="1:19" ht="12.95" customHeight="1">
      <c r="A84" s="251">
        <v>44</v>
      </c>
      <c r="B84" s="252" t="s">
        <v>1799</v>
      </c>
      <c r="C84" s="253" t="s">
        <v>1800</v>
      </c>
      <c r="D84" s="254" t="s">
        <v>443</v>
      </c>
      <c r="E84" s="255">
        <v>2</v>
      </c>
      <c r="F84" s="256"/>
      <c r="G84" s="257">
        <f t="shared" si="12"/>
        <v>0</v>
      </c>
      <c r="H84" s="256"/>
      <c r="I84" s="257">
        <f t="shared" si="13"/>
        <v>0</v>
      </c>
      <c r="J84" s="256"/>
      <c r="K84" s="257">
        <f t="shared" si="14"/>
        <v>0</v>
      </c>
      <c r="L84" s="257">
        <v>21</v>
      </c>
      <c r="M84" s="257">
        <f t="shared" si="15"/>
        <v>0</v>
      </c>
      <c r="N84" s="255">
        <v>0</v>
      </c>
      <c r="O84" s="255">
        <f t="shared" si="16"/>
        <v>0</v>
      </c>
      <c r="P84" s="255">
        <v>0</v>
      </c>
      <c r="Q84" s="255">
        <f t="shared" si="17"/>
        <v>0</v>
      </c>
      <c r="R84" s="257"/>
      <c r="S84" s="257" t="s">
        <v>182</v>
      </c>
    </row>
    <row r="85" spans="1:19" ht="12.95" customHeight="1">
      <c r="A85" s="251">
        <v>45</v>
      </c>
      <c r="B85" s="252" t="s">
        <v>1801</v>
      </c>
      <c r="C85" s="253" t="s">
        <v>1408</v>
      </c>
      <c r="D85" s="254" t="s">
        <v>434</v>
      </c>
      <c r="E85" s="255">
        <v>1</v>
      </c>
      <c r="F85" s="256"/>
      <c r="G85" s="257">
        <f t="shared" si="12"/>
        <v>0</v>
      </c>
      <c r="H85" s="256"/>
      <c r="I85" s="257">
        <f t="shared" si="13"/>
        <v>0</v>
      </c>
      <c r="J85" s="256"/>
      <c r="K85" s="257">
        <f t="shared" si="14"/>
        <v>0</v>
      </c>
      <c r="L85" s="257">
        <v>21</v>
      </c>
      <c r="M85" s="257">
        <f t="shared" si="15"/>
        <v>0</v>
      </c>
      <c r="N85" s="255">
        <v>0</v>
      </c>
      <c r="O85" s="255">
        <f t="shared" si="16"/>
        <v>0</v>
      </c>
      <c r="P85" s="255">
        <v>0</v>
      </c>
      <c r="Q85" s="255">
        <f t="shared" si="17"/>
        <v>0</v>
      </c>
      <c r="R85" s="257"/>
      <c r="S85" s="257" t="s">
        <v>182</v>
      </c>
    </row>
    <row r="86" spans="1:19" ht="12.95" customHeight="1">
      <c r="A86" s="251">
        <v>46</v>
      </c>
      <c r="B86" s="252" t="s">
        <v>1802</v>
      </c>
      <c r="C86" s="253" t="s">
        <v>1409</v>
      </c>
      <c r="D86" s="254" t="s">
        <v>917</v>
      </c>
      <c r="E86" s="255">
        <v>18</v>
      </c>
      <c r="F86" s="256"/>
      <c r="G86" s="257">
        <f t="shared" si="12"/>
        <v>0</v>
      </c>
      <c r="H86" s="256"/>
      <c r="I86" s="257">
        <f t="shared" si="13"/>
        <v>0</v>
      </c>
      <c r="J86" s="256"/>
      <c r="K86" s="257">
        <f t="shared" si="14"/>
        <v>0</v>
      </c>
      <c r="L86" s="257">
        <v>21</v>
      </c>
      <c r="M86" s="257">
        <f t="shared" si="15"/>
        <v>0</v>
      </c>
      <c r="N86" s="255">
        <v>0</v>
      </c>
      <c r="O86" s="255">
        <f t="shared" si="16"/>
        <v>0</v>
      </c>
      <c r="P86" s="255">
        <v>0</v>
      </c>
      <c r="Q86" s="255">
        <f t="shared" si="17"/>
        <v>0</v>
      </c>
      <c r="R86" s="257"/>
      <c r="S86" s="257" t="s">
        <v>182</v>
      </c>
    </row>
    <row r="87" spans="1:19">
      <c r="A87" s="243" t="s">
        <v>125</v>
      </c>
      <c r="B87" s="244" t="s">
        <v>1803</v>
      </c>
      <c r="C87" s="245" t="s">
        <v>1804</v>
      </c>
      <c r="D87" s="246"/>
      <c r="E87" s="247"/>
      <c r="F87" s="248"/>
      <c r="G87" s="248">
        <f>SUMIF(AG88:AG111,"&lt;&gt;NOR",G88:G111)</f>
        <v>0</v>
      </c>
      <c r="H87" s="248"/>
      <c r="I87" s="248">
        <f>SUM(I88:I111)</f>
        <v>0</v>
      </c>
      <c r="J87" s="248"/>
      <c r="K87" s="248">
        <f>SUM(K88:K111)</f>
        <v>0</v>
      </c>
      <c r="L87" s="248"/>
      <c r="M87" s="248">
        <f>SUM(M88:M111)</f>
        <v>0</v>
      </c>
      <c r="N87" s="247"/>
      <c r="O87" s="247">
        <f>SUM(O88:O111)</f>
        <v>0</v>
      </c>
      <c r="P87" s="247"/>
      <c r="Q87" s="247">
        <f>SUM(Q88:Q111)</f>
        <v>0</v>
      </c>
      <c r="R87" s="248"/>
      <c r="S87" s="248"/>
    </row>
    <row r="88" spans="1:19" ht="12.95" customHeight="1">
      <c r="A88" s="251">
        <v>47</v>
      </c>
      <c r="B88" s="252" t="s">
        <v>1805</v>
      </c>
      <c r="C88" s="253" t="s">
        <v>1806</v>
      </c>
      <c r="D88" s="254" t="s">
        <v>443</v>
      </c>
      <c r="E88" s="255">
        <v>1</v>
      </c>
      <c r="F88" s="256"/>
      <c r="G88" s="257">
        <f t="shared" ref="G88" si="18">ROUND(E88*F88,2)</f>
        <v>0</v>
      </c>
      <c r="H88" s="256"/>
      <c r="I88" s="257">
        <f t="shared" ref="I88" si="19">ROUND(E88*H88,2)</f>
        <v>0</v>
      </c>
      <c r="J88" s="256"/>
      <c r="K88" s="257">
        <f t="shared" ref="K88" si="20">ROUND(E88*J88,2)</f>
        <v>0</v>
      </c>
      <c r="L88" s="257">
        <v>21</v>
      </c>
      <c r="M88" s="257">
        <f t="shared" ref="M88" si="21">G88*(1+L88/100)</f>
        <v>0</v>
      </c>
      <c r="N88" s="255">
        <v>0</v>
      </c>
      <c r="O88" s="255">
        <f t="shared" ref="O88" si="22">ROUND(E88*N88,2)</f>
        <v>0</v>
      </c>
      <c r="P88" s="255">
        <v>0</v>
      </c>
      <c r="Q88" s="255">
        <f t="shared" ref="Q88" si="23">ROUND(E88*P88,2)</f>
        <v>0</v>
      </c>
      <c r="R88" s="257"/>
      <c r="S88" s="257" t="s">
        <v>182</v>
      </c>
    </row>
    <row r="89" spans="1:19" ht="12.95" customHeight="1">
      <c r="A89" s="258"/>
      <c r="B89" s="259"/>
      <c r="C89" s="351" t="s">
        <v>1807</v>
      </c>
      <c r="D89" s="351"/>
      <c r="E89" s="351"/>
      <c r="F89" s="351"/>
      <c r="G89" s="351"/>
      <c r="H89" s="260"/>
      <c r="I89" s="261"/>
      <c r="J89" s="260"/>
      <c r="K89" s="261"/>
      <c r="L89" s="261"/>
      <c r="M89" s="261"/>
      <c r="N89" s="262"/>
      <c r="O89" s="262"/>
      <c r="P89" s="262"/>
      <c r="Q89" s="262"/>
      <c r="R89" s="261"/>
      <c r="S89" s="263"/>
    </row>
    <row r="90" spans="1:19" ht="12.95" customHeight="1">
      <c r="A90" s="251">
        <v>48</v>
      </c>
      <c r="B90" s="252" t="s">
        <v>1808</v>
      </c>
      <c r="C90" s="253" t="s">
        <v>1809</v>
      </c>
      <c r="D90" s="254" t="s">
        <v>443</v>
      </c>
      <c r="E90" s="255">
        <v>2</v>
      </c>
      <c r="F90" s="256"/>
      <c r="G90" s="257">
        <f t="shared" ref="G90:G111" si="24">ROUND(E90*F90,2)</f>
        <v>0</v>
      </c>
      <c r="H90" s="256"/>
      <c r="I90" s="257">
        <f t="shared" ref="I90:I111" si="25">ROUND(E90*H90,2)</f>
        <v>0</v>
      </c>
      <c r="J90" s="256"/>
      <c r="K90" s="257">
        <f t="shared" ref="K90:K111" si="26">ROUND(E90*J90,2)</f>
        <v>0</v>
      </c>
      <c r="L90" s="257">
        <v>21</v>
      </c>
      <c r="M90" s="257">
        <f t="shared" ref="M90:M111" si="27">G90*(1+L90/100)</f>
        <v>0</v>
      </c>
      <c r="N90" s="255">
        <v>0</v>
      </c>
      <c r="O90" s="255">
        <f t="shared" ref="O90:O111" si="28">ROUND(E90*N90,2)</f>
        <v>0</v>
      </c>
      <c r="P90" s="255">
        <v>0</v>
      </c>
      <c r="Q90" s="255">
        <f t="shared" ref="Q90:Q111" si="29">ROUND(E90*P90,2)</f>
        <v>0</v>
      </c>
      <c r="R90" s="257"/>
      <c r="S90" s="257" t="s">
        <v>182</v>
      </c>
    </row>
    <row r="91" spans="1:19" ht="12.95" customHeight="1">
      <c r="A91" s="258"/>
      <c r="B91" s="259"/>
      <c r="C91" s="351" t="s">
        <v>1810</v>
      </c>
      <c r="D91" s="351"/>
      <c r="E91" s="351"/>
      <c r="F91" s="351"/>
      <c r="G91" s="351"/>
      <c r="H91" s="260"/>
      <c r="I91" s="261"/>
      <c r="J91" s="260"/>
      <c r="K91" s="261"/>
      <c r="L91" s="261"/>
      <c r="M91" s="261"/>
      <c r="N91" s="262"/>
      <c r="O91" s="262"/>
      <c r="P91" s="262"/>
      <c r="Q91" s="262"/>
      <c r="R91" s="261"/>
      <c r="S91" s="263"/>
    </row>
    <row r="92" spans="1:19" ht="12.95" customHeight="1">
      <c r="A92" s="251">
        <v>49</v>
      </c>
      <c r="B92" s="252" t="s">
        <v>1811</v>
      </c>
      <c r="C92" s="253" t="s">
        <v>1812</v>
      </c>
      <c r="D92" s="254" t="s">
        <v>443</v>
      </c>
      <c r="E92" s="255">
        <v>1</v>
      </c>
      <c r="F92" s="256"/>
      <c r="G92" s="257">
        <f t="shared" si="24"/>
        <v>0</v>
      </c>
      <c r="H92" s="256"/>
      <c r="I92" s="257">
        <f t="shared" si="25"/>
        <v>0</v>
      </c>
      <c r="J92" s="256"/>
      <c r="K92" s="257">
        <f t="shared" si="26"/>
        <v>0</v>
      </c>
      <c r="L92" s="257">
        <v>21</v>
      </c>
      <c r="M92" s="257">
        <f t="shared" si="27"/>
        <v>0</v>
      </c>
      <c r="N92" s="255">
        <v>0</v>
      </c>
      <c r="O92" s="255">
        <f t="shared" si="28"/>
        <v>0</v>
      </c>
      <c r="P92" s="255">
        <v>0</v>
      </c>
      <c r="Q92" s="255">
        <f t="shared" si="29"/>
        <v>0</v>
      </c>
      <c r="R92" s="257"/>
      <c r="S92" s="257" t="s">
        <v>182</v>
      </c>
    </row>
    <row r="93" spans="1:19" ht="12.95" customHeight="1">
      <c r="A93" s="258"/>
      <c r="B93" s="259"/>
      <c r="C93" s="351" t="s">
        <v>1813</v>
      </c>
      <c r="D93" s="351"/>
      <c r="E93" s="351"/>
      <c r="F93" s="351"/>
      <c r="G93" s="351"/>
      <c r="H93" s="260"/>
      <c r="I93" s="261"/>
      <c r="J93" s="260"/>
      <c r="K93" s="261"/>
      <c r="L93" s="261"/>
      <c r="M93" s="261"/>
      <c r="N93" s="262"/>
      <c r="O93" s="262"/>
      <c r="P93" s="262"/>
      <c r="Q93" s="262"/>
      <c r="R93" s="261"/>
      <c r="S93" s="263"/>
    </row>
    <row r="94" spans="1:19" ht="12.95" customHeight="1">
      <c r="A94" s="251">
        <v>50</v>
      </c>
      <c r="B94" s="252" t="s">
        <v>1814</v>
      </c>
      <c r="C94" s="253" t="s">
        <v>1812</v>
      </c>
      <c r="D94" s="254" t="s">
        <v>443</v>
      </c>
      <c r="E94" s="255">
        <v>1</v>
      </c>
      <c r="F94" s="256"/>
      <c r="G94" s="257">
        <f t="shared" si="24"/>
        <v>0</v>
      </c>
      <c r="H94" s="256"/>
      <c r="I94" s="257">
        <f t="shared" si="25"/>
        <v>0</v>
      </c>
      <c r="J94" s="256"/>
      <c r="K94" s="257">
        <f t="shared" si="26"/>
        <v>0</v>
      </c>
      <c r="L94" s="257">
        <v>21</v>
      </c>
      <c r="M94" s="257">
        <f t="shared" si="27"/>
        <v>0</v>
      </c>
      <c r="N94" s="255">
        <v>0</v>
      </c>
      <c r="O94" s="255">
        <f t="shared" si="28"/>
        <v>0</v>
      </c>
      <c r="P94" s="255">
        <v>0</v>
      </c>
      <c r="Q94" s="255">
        <f t="shared" si="29"/>
        <v>0</v>
      </c>
      <c r="R94" s="257"/>
      <c r="S94" s="257" t="s">
        <v>182</v>
      </c>
    </row>
    <row r="95" spans="1:19" ht="12.95" customHeight="1">
      <c r="A95" s="258"/>
      <c r="B95" s="259"/>
      <c r="C95" s="351" t="s">
        <v>1815</v>
      </c>
      <c r="D95" s="351"/>
      <c r="E95" s="351"/>
      <c r="F95" s="351"/>
      <c r="G95" s="351"/>
      <c r="H95" s="260"/>
      <c r="I95" s="261"/>
      <c r="J95" s="260"/>
      <c r="K95" s="261"/>
      <c r="L95" s="261"/>
      <c r="M95" s="261"/>
      <c r="N95" s="262"/>
      <c r="O95" s="262"/>
      <c r="P95" s="262"/>
      <c r="Q95" s="262"/>
      <c r="R95" s="261"/>
      <c r="S95" s="263"/>
    </row>
    <row r="96" spans="1:19" ht="12.95" customHeight="1">
      <c r="A96" s="251">
        <v>51</v>
      </c>
      <c r="B96" s="252" t="s">
        <v>1816</v>
      </c>
      <c r="C96" s="253" t="s">
        <v>1817</v>
      </c>
      <c r="D96" s="254" t="s">
        <v>443</v>
      </c>
      <c r="E96" s="255">
        <v>5</v>
      </c>
      <c r="F96" s="256"/>
      <c r="G96" s="257">
        <f t="shared" si="24"/>
        <v>0</v>
      </c>
      <c r="H96" s="256"/>
      <c r="I96" s="257">
        <f t="shared" si="25"/>
        <v>0</v>
      </c>
      <c r="J96" s="256"/>
      <c r="K96" s="257">
        <f t="shared" si="26"/>
        <v>0</v>
      </c>
      <c r="L96" s="257">
        <v>21</v>
      </c>
      <c r="M96" s="257">
        <f t="shared" si="27"/>
        <v>0</v>
      </c>
      <c r="N96" s="255">
        <v>0</v>
      </c>
      <c r="O96" s="255">
        <f t="shared" si="28"/>
        <v>0</v>
      </c>
      <c r="P96" s="255">
        <v>0</v>
      </c>
      <c r="Q96" s="255">
        <f t="shared" si="29"/>
        <v>0</v>
      </c>
      <c r="R96" s="257"/>
      <c r="S96" s="257" t="s">
        <v>182</v>
      </c>
    </row>
    <row r="97" spans="1:19" ht="12.95" customHeight="1">
      <c r="A97" s="264"/>
      <c r="B97" s="265"/>
      <c r="C97" s="285" t="s">
        <v>1818</v>
      </c>
      <c r="D97" s="285"/>
      <c r="E97" s="285"/>
      <c r="F97" s="285"/>
      <c r="G97" s="285"/>
      <c r="H97" s="266"/>
      <c r="I97" s="267"/>
      <c r="J97" s="266"/>
      <c r="K97" s="267"/>
      <c r="L97" s="267"/>
      <c r="M97" s="267"/>
      <c r="N97" s="268"/>
      <c r="O97" s="268"/>
      <c r="P97" s="268"/>
      <c r="Q97" s="268"/>
      <c r="R97" s="267"/>
      <c r="S97" s="269"/>
    </row>
    <row r="98" spans="1:19" ht="12.95" customHeight="1">
      <c r="A98" s="277"/>
      <c r="B98" s="278"/>
      <c r="C98" s="286" t="s">
        <v>1819</v>
      </c>
      <c r="D98" s="286"/>
      <c r="E98" s="286"/>
      <c r="F98" s="286"/>
      <c r="G98" s="286"/>
      <c r="H98" s="279"/>
      <c r="I98" s="280"/>
      <c r="J98" s="279"/>
      <c r="K98" s="280"/>
      <c r="L98" s="280"/>
      <c r="M98" s="280"/>
      <c r="N98" s="281"/>
      <c r="O98" s="281"/>
      <c r="P98" s="281"/>
      <c r="Q98" s="281"/>
      <c r="R98" s="280"/>
      <c r="S98" s="284"/>
    </row>
    <row r="99" spans="1:19" ht="12.95" customHeight="1">
      <c r="A99" s="270"/>
      <c r="B99" s="271"/>
      <c r="C99" s="287" t="s">
        <v>1820</v>
      </c>
      <c r="D99" s="287"/>
      <c r="E99" s="287"/>
      <c r="F99" s="287"/>
      <c r="G99" s="287"/>
      <c r="H99" s="272"/>
      <c r="I99" s="273"/>
      <c r="J99" s="272"/>
      <c r="K99" s="273"/>
      <c r="L99" s="273"/>
      <c r="M99" s="273"/>
      <c r="N99" s="274"/>
      <c r="O99" s="274"/>
      <c r="P99" s="274"/>
      <c r="Q99" s="274"/>
      <c r="R99" s="273"/>
      <c r="S99" s="275"/>
    </row>
    <row r="100" spans="1:19" ht="12.95" customHeight="1">
      <c r="A100" s="251">
        <v>52</v>
      </c>
      <c r="B100" s="252" t="s">
        <v>1821</v>
      </c>
      <c r="C100" s="253" t="s">
        <v>1822</v>
      </c>
      <c r="D100" s="254" t="s">
        <v>443</v>
      </c>
      <c r="E100" s="255">
        <v>3</v>
      </c>
      <c r="F100" s="256"/>
      <c r="G100" s="257">
        <f t="shared" si="24"/>
        <v>0</v>
      </c>
      <c r="H100" s="256"/>
      <c r="I100" s="257">
        <f t="shared" si="25"/>
        <v>0</v>
      </c>
      <c r="J100" s="256"/>
      <c r="K100" s="257">
        <f t="shared" si="26"/>
        <v>0</v>
      </c>
      <c r="L100" s="257">
        <v>21</v>
      </c>
      <c r="M100" s="257">
        <f t="shared" si="27"/>
        <v>0</v>
      </c>
      <c r="N100" s="255">
        <v>0</v>
      </c>
      <c r="O100" s="255">
        <f t="shared" si="28"/>
        <v>0</v>
      </c>
      <c r="P100" s="255">
        <v>0</v>
      </c>
      <c r="Q100" s="255">
        <f t="shared" si="29"/>
        <v>0</v>
      </c>
      <c r="R100" s="257"/>
      <c r="S100" s="257" t="s">
        <v>182</v>
      </c>
    </row>
    <row r="101" spans="1:19" ht="12.95" customHeight="1">
      <c r="A101" s="264"/>
      <c r="B101" s="265"/>
      <c r="C101" s="285" t="s">
        <v>1823</v>
      </c>
      <c r="D101" s="285"/>
      <c r="E101" s="285"/>
      <c r="F101" s="285"/>
      <c r="G101" s="285"/>
      <c r="H101" s="266"/>
      <c r="I101" s="267"/>
      <c r="J101" s="266"/>
      <c r="K101" s="267"/>
      <c r="L101" s="267"/>
      <c r="M101" s="267"/>
      <c r="N101" s="268"/>
      <c r="O101" s="268"/>
      <c r="P101" s="268"/>
      <c r="Q101" s="268"/>
      <c r="R101" s="267"/>
      <c r="S101" s="269"/>
    </row>
    <row r="102" spans="1:19" ht="12.95" customHeight="1">
      <c r="A102" s="277"/>
      <c r="B102" s="278"/>
      <c r="C102" s="286" t="s">
        <v>1824</v>
      </c>
      <c r="D102" s="286"/>
      <c r="E102" s="286"/>
      <c r="F102" s="286"/>
      <c r="G102" s="286"/>
      <c r="H102" s="279"/>
      <c r="I102" s="280"/>
      <c r="J102" s="279"/>
      <c r="K102" s="280"/>
      <c r="L102" s="280"/>
      <c r="M102" s="280"/>
      <c r="N102" s="281"/>
      <c r="O102" s="281"/>
      <c r="P102" s="281"/>
      <c r="Q102" s="281"/>
      <c r="R102" s="280"/>
      <c r="S102" s="284"/>
    </row>
    <row r="103" spans="1:19" ht="12.95" customHeight="1">
      <c r="A103" s="277"/>
      <c r="B103" s="278"/>
      <c r="C103" s="286" t="s">
        <v>1825</v>
      </c>
      <c r="D103" s="286"/>
      <c r="E103" s="286"/>
      <c r="F103" s="286"/>
      <c r="G103" s="286"/>
      <c r="H103" s="279"/>
      <c r="I103" s="280"/>
      <c r="J103" s="279"/>
      <c r="K103" s="280"/>
      <c r="L103" s="280"/>
      <c r="M103" s="280"/>
      <c r="N103" s="281"/>
      <c r="O103" s="281"/>
      <c r="P103" s="281"/>
      <c r="Q103" s="281"/>
      <c r="R103" s="280"/>
      <c r="S103" s="284"/>
    </row>
    <row r="104" spans="1:19" ht="12.95" customHeight="1">
      <c r="A104" s="270"/>
      <c r="B104" s="271"/>
      <c r="C104" s="287" t="s">
        <v>1826</v>
      </c>
      <c r="D104" s="287"/>
      <c r="E104" s="287"/>
      <c r="F104" s="287"/>
      <c r="G104" s="287"/>
      <c r="H104" s="272"/>
      <c r="I104" s="273"/>
      <c r="J104" s="272"/>
      <c r="K104" s="273"/>
      <c r="L104" s="273"/>
      <c r="M104" s="273"/>
      <c r="N104" s="274"/>
      <c r="O104" s="274"/>
      <c r="P104" s="274"/>
      <c r="Q104" s="274"/>
      <c r="R104" s="273"/>
      <c r="S104" s="275"/>
    </row>
    <row r="105" spans="1:19" ht="12.95" customHeight="1">
      <c r="A105" s="251">
        <v>53</v>
      </c>
      <c r="B105" s="252" t="s">
        <v>1827</v>
      </c>
      <c r="C105" s="253" t="s">
        <v>1395</v>
      </c>
      <c r="D105" s="254" t="s">
        <v>434</v>
      </c>
      <c r="E105" s="255">
        <v>1</v>
      </c>
      <c r="F105" s="256"/>
      <c r="G105" s="257">
        <f t="shared" si="24"/>
        <v>0</v>
      </c>
      <c r="H105" s="256"/>
      <c r="I105" s="257">
        <f t="shared" si="25"/>
        <v>0</v>
      </c>
      <c r="J105" s="256"/>
      <c r="K105" s="257">
        <f t="shared" si="26"/>
        <v>0</v>
      </c>
      <c r="L105" s="257">
        <v>21</v>
      </c>
      <c r="M105" s="257">
        <f t="shared" si="27"/>
        <v>0</v>
      </c>
      <c r="N105" s="255">
        <v>0</v>
      </c>
      <c r="O105" s="255">
        <f t="shared" si="28"/>
        <v>0</v>
      </c>
      <c r="P105" s="255">
        <v>0</v>
      </c>
      <c r="Q105" s="255">
        <f t="shared" si="29"/>
        <v>0</v>
      </c>
      <c r="R105" s="257"/>
      <c r="S105" s="257" t="s">
        <v>182</v>
      </c>
    </row>
    <row r="106" spans="1:19" ht="12.95" customHeight="1">
      <c r="A106" s="251">
        <v>54</v>
      </c>
      <c r="B106" s="252" t="s">
        <v>1828</v>
      </c>
      <c r="C106" s="253" t="s">
        <v>1410</v>
      </c>
      <c r="D106" s="254" t="s">
        <v>917</v>
      </c>
      <c r="E106" s="255">
        <v>20</v>
      </c>
      <c r="F106" s="256"/>
      <c r="G106" s="257">
        <f t="shared" si="24"/>
        <v>0</v>
      </c>
      <c r="H106" s="256"/>
      <c r="I106" s="257">
        <f t="shared" si="25"/>
        <v>0</v>
      </c>
      <c r="J106" s="256"/>
      <c r="K106" s="257">
        <f t="shared" si="26"/>
        <v>0</v>
      </c>
      <c r="L106" s="257">
        <v>21</v>
      </c>
      <c r="M106" s="257">
        <f t="shared" si="27"/>
        <v>0</v>
      </c>
      <c r="N106" s="255">
        <v>0</v>
      </c>
      <c r="O106" s="255">
        <f t="shared" si="28"/>
        <v>0</v>
      </c>
      <c r="P106" s="255">
        <v>0</v>
      </c>
      <c r="Q106" s="255">
        <f t="shared" si="29"/>
        <v>0</v>
      </c>
      <c r="R106" s="257"/>
      <c r="S106" s="257" t="s">
        <v>182</v>
      </c>
    </row>
    <row r="107" spans="1:19" ht="12.95" customHeight="1">
      <c r="A107" s="251">
        <v>55</v>
      </c>
      <c r="B107" s="252" t="s">
        <v>1829</v>
      </c>
      <c r="C107" s="253" t="s">
        <v>1411</v>
      </c>
      <c r="D107" s="254" t="s">
        <v>443</v>
      </c>
      <c r="E107" s="255">
        <v>1</v>
      </c>
      <c r="F107" s="256"/>
      <c r="G107" s="257">
        <f t="shared" si="24"/>
        <v>0</v>
      </c>
      <c r="H107" s="256"/>
      <c r="I107" s="257">
        <f t="shared" si="25"/>
        <v>0</v>
      </c>
      <c r="J107" s="256"/>
      <c r="K107" s="257">
        <f t="shared" si="26"/>
        <v>0</v>
      </c>
      <c r="L107" s="257">
        <v>21</v>
      </c>
      <c r="M107" s="257">
        <f t="shared" si="27"/>
        <v>0</v>
      </c>
      <c r="N107" s="255">
        <v>0</v>
      </c>
      <c r="O107" s="255">
        <f t="shared" si="28"/>
        <v>0</v>
      </c>
      <c r="P107" s="255">
        <v>0</v>
      </c>
      <c r="Q107" s="255">
        <f t="shared" si="29"/>
        <v>0</v>
      </c>
      <c r="R107" s="257"/>
      <c r="S107" s="257" t="s">
        <v>182</v>
      </c>
    </row>
    <row r="108" spans="1:19" ht="12.95" customHeight="1">
      <c r="A108" s="251">
        <v>56</v>
      </c>
      <c r="B108" s="252" t="s">
        <v>1830</v>
      </c>
      <c r="C108" s="253" t="s">
        <v>1407</v>
      </c>
      <c r="D108" s="254" t="s">
        <v>1412</v>
      </c>
      <c r="E108" s="255">
        <v>1</v>
      </c>
      <c r="F108" s="256"/>
      <c r="G108" s="257">
        <f t="shared" si="24"/>
        <v>0</v>
      </c>
      <c r="H108" s="256"/>
      <c r="I108" s="257">
        <f t="shared" si="25"/>
        <v>0</v>
      </c>
      <c r="J108" s="256"/>
      <c r="K108" s="257">
        <f t="shared" si="26"/>
        <v>0</v>
      </c>
      <c r="L108" s="257">
        <v>21</v>
      </c>
      <c r="M108" s="257">
        <f t="shared" si="27"/>
        <v>0</v>
      </c>
      <c r="N108" s="255">
        <v>0</v>
      </c>
      <c r="O108" s="255">
        <f t="shared" si="28"/>
        <v>0</v>
      </c>
      <c r="P108" s="255">
        <v>0</v>
      </c>
      <c r="Q108" s="255">
        <f t="shared" si="29"/>
        <v>0</v>
      </c>
      <c r="R108" s="257"/>
      <c r="S108" s="257" t="s">
        <v>182</v>
      </c>
    </row>
    <row r="109" spans="1:19" ht="12.95" customHeight="1">
      <c r="A109" s="251">
        <v>57</v>
      </c>
      <c r="B109" s="252" t="s">
        <v>1831</v>
      </c>
      <c r="C109" s="253" t="s">
        <v>1413</v>
      </c>
      <c r="D109" s="254" t="s">
        <v>434</v>
      </c>
      <c r="E109" s="255">
        <v>1</v>
      </c>
      <c r="F109" s="256"/>
      <c r="G109" s="257">
        <f t="shared" si="24"/>
        <v>0</v>
      </c>
      <c r="H109" s="256"/>
      <c r="I109" s="257">
        <f t="shared" si="25"/>
        <v>0</v>
      </c>
      <c r="J109" s="256"/>
      <c r="K109" s="257">
        <f t="shared" si="26"/>
        <v>0</v>
      </c>
      <c r="L109" s="257">
        <v>21</v>
      </c>
      <c r="M109" s="257">
        <f t="shared" si="27"/>
        <v>0</v>
      </c>
      <c r="N109" s="255">
        <v>0</v>
      </c>
      <c r="O109" s="255">
        <f t="shared" si="28"/>
        <v>0</v>
      </c>
      <c r="P109" s="255">
        <v>0</v>
      </c>
      <c r="Q109" s="255">
        <f t="shared" si="29"/>
        <v>0</v>
      </c>
      <c r="R109" s="257"/>
      <c r="S109" s="257" t="s">
        <v>182</v>
      </c>
    </row>
    <row r="110" spans="1:19" ht="12.95" customHeight="1">
      <c r="A110" s="251">
        <v>58</v>
      </c>
      <c r="B110" s="252" t="s">
        <v>1832</v>
      </c>
      <c r="C110" s="253" t="s">
        <v>1406</v>
      </c>
      <c r="D110" s="254" t="s">
        <v>917</v>
      </c>
      <c r="E110" s="255">
        <v>20</v>
      </c>
      <c r="F110" s="256"/>
      <c r="G110" s="257">
        <f t="shared" si="24"/>
        <v>0</v>
      </c>
      <c r="H110" s="256"/>
      <c r="I110" s="257">
        <f t="shared" si="25"/>
        <v>0</v>
      </c>
      <c r="J110" s="256"/>
      <c r="K110" s="257">
        <f t="shared" si="26"/>
        <v>0</v>
      </c>
      <c r="L110" s="257">
        <v>21</v>
      </c>
      <c r="M110" s="257">
        <f t="shared" si="27"/>
        <v>0</v>
      </c>
      <c r="N110" s="255">
        <v>0</v>
      </c>
      <c r="O110" s="255">
        <f t="shared" si="28"/>
        <v>0</v>
      </c>
      <c r="P110" s="255">
        <v>0</v>
      </c>
      <c r="Q110" s="255">
        <f t="shared" si="29"/>
        <v>0</v>
      </c>
      <c r="R110" s="257"/>
      <c r="S110" s="257" t="s">
        <v>182</v>
      </c>
    </row>
    <row r="111" spans="1:19" ht="12.95" customHeight="1">
      <c r="A111" s="251">
        <v>59</v>
      </c>
      <c r="B111" s="252" t="s">
        <v>1833</v>
      </c>
      <c r="C111" s="253" t="s">
        <v>808</v>
      </c>
      <c r="D111" s="254" t="s">
        <v>434</v>
      </c>
      <c r="E111" s="255">
        <v>1</v>
      </c>
      <c r="F111" s="256"/>
      <c r="G111" s="257">
        <f t="shared" si="24"/>
        <v>0</v>
      </c>
      <c r="H111" s="256"/>
      <c r="I111" s="257">
        <f t="shared" si="25"/>
        <v>0</v>
      </c>
      <c r="J111" s="256"/>
      <c r="K111" s="257">
        <f t="shared" si="26"/>
        <v>0</v>
      </c>
      <c r="L111" s="257">
        <v>21</v>
      </c>
      <c r="M111" s="257">
        <f t="shared" si="27"/>
        <v>0</v>
      </c>
      <c r="N111" s="255">
        <v>0</v>
      </c>
      <c r="O111" s="255">
        <f t="shared" si="28"/>
        <v>0</v>
      </c>
      <c r="P111" s="255">
        <v>0</v>
      </c>
      <c r="Q111" s="255">
        <f t="shared" si="29"/>
        <v>0</v>
      </c>
      <c r="R111" s="257"/>
      <c r="S111" s="257" t="s">
        <v>182</v>
      </c>
    </row>
    <row r="112" spans="1:19">
      <c r="A112" s="243" t="s">
        <v>125</v>
      </c>
      <c r="B112" s="244" t="s">
        <v>1834</v>
      </c>
      <c r="C112" s="245" t="s">
        <v>1835</v>
      </c>
      <c r="D112" s="246"/>
      <c r="E112" s="247"/>
      <c r="F112" s="248"/>
      <c r="G112" s="248">
        <f>SUMIF(AG113:AG128,"&lt;&gt;NOR",G113:G128)</f>
        <v>0</v>
      </c>
      <c r="H112" s="248"/>
      <c r="I112" s="248">
        <f>SUM(I113:I128)</f>
        <v>0</v>
      </c>
      <c r="J112" s="248"/>
      <c r="K112" s="248">
        <f>SUM(K113:K128)</f>
        <v>0</v>
      </c>
      <c r="L112" s="248"/>
      <c r="M112" s="248">
        <f>SUM(M113:M128)</f>
        <v>0</v>
      </c>
      <c r="N112" s="247"/>
      <c r="O112" s="247">
        <f>SUM(O113:O128)</f>
        <v>0</v>
      </c>
      <c r="P112" s="247"/>
      <c r="Q112" s="247">
        <f>SUM(Q113:Q128)</f>
        <v>0</v>
      </c>
      <c r="R112" s="248"/>
      <c r="S112" s="248"/>
    </row>
    <row r="113" spans="1:19" ht="12.95" customHeight="1">
      <c r="A113" s="251">
        <v>60</v>
      </c>
      <c r="B113" s="252" t="s">
        <v>1836</v>
      </c>
      <c r="C113" s="253" t="s">
        <v>1837</v>
      </c>
      <c r="D113" s="254" t="s">
        <v>443</v>
      </c>
      <c r="E113" s="255">
        <v>1</v>
      </c>
      <c r="F113" s="256"/>
      <c r="G113" s="257">
        <f t="shared" ref="G113" si="30">ROUND(E113*F113,2)</f>
        <v>0</v>
      </c>
      <c r="H113" s="256"/>
      <c r="I113" s="257">
        <f t="shared" ref="I113" si="31">ROUND(E113*H113,2)</f>
        <v>0</v>
      </c>
      <c r="J113" s="256"/>
      <c r="K113" s="257">
        <f t="shared" ref="K113" si="32">ROUND(E113*J113,2)</f>
        <v>0</v>
      </c>
      <c r="L113" s="257">
        <v>21</v>
      </c>
      <c r="M113" s="257">
        <f t="shared" ref="M113" si="33">G113*(1+L113/100)</f>
        <v>0</v>
      </c>
      <c r="N113" s="255">
        <v>0</v>
      </c>
      <c r="O113" s="255">
        <f t="shared" ref="O113" si="34">ROUND(E113*N113,2)</f>
        <v>0</v>
      </c>
      <c r="P113" s="255">
        <v>0</v>
      </c>
      <c r="Q113" s="255">
        <f t="shared" ref="Q113" si="35">ROUND(E113*P113,2)</f>
        <v>0</v>
      </c>
      <c r="R113" s="257"/>
      <c r="S113" s="257" t="s">
        <v>182</v>
      </c>
    </row>
    <row r="114" spans="1:19" ht="12.95" customHeight="1">
      <c r="A114" s="264"/>
      <c r="B114" s="265"/>
      <c r="C114" s="285" t="s">
        <v>1838</v>
      </c>
      <c r="D114" s="285"/>
      <c r="E114" s="285"/>
      <c r="F114" s="285"/>
      <c r="G114" s="285"/>
      <c r="H114" s="266"/>
      <c r="I114" s="267"/>
      <c r="J114" s="266"/>
      <c r="K114" s="267"/>
      <c r="L114" s="267"/>
      <c r="M114" s="267"/>
      <c r="N114" s="268"/>
      <c r="O114" s="268"/>
      <c r="P114" s="268"/>
      <c r="Q114" s="268"/>
      <c r="R114" s="267"/>
      <c r="S114" s="269"/>
    </row>
    <row r="115" spans="1:19" ht="12.95" customHeight="1">
      <c r="A115" s="277"/>
      <c r="B115" s="278"/>
      <c r="C115" s="286" t="s">
        <v>1839</v>
      </c>
      <c r="D115" s="286"/>
      <c r="E115" s="286"/>
      <c r="F115" s="286"/>
      <c r="G115" s="286"/>
      <c r="H115" s="279"/>
      <c r="I115" s="280"/>
      <c r="J115" s="279"/>
      <c r="K115" s="280"/>
      <c r="L115" s="280"/>
      <c r="M115" s="280"/>
      <c r="N115" s="281"/>
      <c r="O115" s="281"/>
      <c r="P115" s="281"/>
      <c r="Q115" s="281"/>
      <c r="R115" s="280"/>
      <c r="S115" s="284"/>
    </row>
    <row r="116" spans="1:19" ht="12.95" customHeight="1">
      <c r="A116" s="277"/>
      <c r="B116" s="278"/>
      <c r="C116" s="286" t="s">
        <v>1840</v>
      </c>
      <c r="D116" s="286"/>
      <c r="E116" s="286"/>
      <c r="F116" s="286"/>
      <c r="G116" s="286"/>
      <c r="H116" s="279"/>
      <c r="I116" s="280"/>
      <c r="J116" s="279"/>
      <c r="K116" s="280"/>
      <c r="L116" s="280"/>
      <c r="M116" s="280"/>
      <c r="N116" s="281"/>
      <c r="O116" s="281"/>
      <c r="P116" s="281"/>
      <c r="Q116" s="281"/>
      <c r="R116" s="280"/>
      <c r="S116" s="284"/>
    </row>
    <row r="117" spans="1:19" ht="12.95" customHeight="1">
      <c r="A117" s="270"/>
      <c r="B117" s="271"/>
      <c r="C117" s="287" t="s">
        <v>1841</v>
      </c>
      <c r="D117" s="287"/>
      <c r="E117" s="287"/>
      <c r="F117" s="287"/>
      <c r="G117" s="287"/>
      <c r="H117" s="272"/>
      <c r="I117" s="273"/>
      <c r="J117" s="272"/>
      <c r="K117" s="273"/>
      <c r="L117" s="273"/>
      <c r="M117" s="273"/>
      <c r="N117" s="274"/>
      <c r="O117" s="274"/>
      <c r="P117" s="274"/>
      <c r="Q117" s="274"/>
      <c r="R117" s="273"/>
      <c r="S117" s="275"/>
    </row>
    <row r="118" spans="1:19" ht="12.95" customHeight="1">
      <c r="A118" s="251">
        <v>61</v>
      </c>
      <c r="B118" s="252" t="s">
        <v>1842</v>
      </c>
      <c r="C118" s="253" t="s">
        <v>1414</v>
      </c>
      <c r="D118" s="254" t="s">
        <v>443</v>
      </c>
      <c r="E118" s="255">
        <v>1</v>
      </c>
      <c r="F118" s="256"/>
      <c r="G118" s="257">
        <f t="shared" ref="G118:G128" si="36">ROUND(E118*F118,2)</f>
        <v>0</v>
      </c>
      <c r="H118" s="256"/>
      <c r="I118" s="257">
        <f t="shared" ref="I118:I128" si="37">ROUND(E118*H118,2)</f>
        <v>0</v>
      </c>
      <c r="J118" s="256"/>
      <c r="K118" s="257">
        <f t="shared" ref="K118:K128" si="38">ROUND(E118*J118,2)</f>
        <v>0</v>
      </c>
      <c r="L118" s="257">
        <v>21</v>
      </c>
      <c r="M118" s="257">
        <f t="shared" ref="M118:M128" si="39">G118*(1+L118/100)</f>
        <v>0</v>
      </c>
      <c r="N118" s="255">
        <v>0</v>
      </c>
      <c r="O118" s="255">
        <f t="shared" ref="O118:O128" si="40">ROUND(E118*N118,2)</f>
        <v>0</v>
      </c>
      <c r="P118" s="255">
        <v>0</v>
      </c>
      <c r="Q118" s="255">
        <f t="shared" ref="Q118:Q128" si="41">ROUND(E118*P118,2)</f>
        <v>0</v>
      </c>
      <c r="R118" s="257"/>
      <c r="S118" s="257" t="s">
        <v>182</v>
      </c>
    </row>
    <row r="119" spans="1:19" ht="12.95" customHeight="1">
      <c r="A119" s="251">
        <v>62</v>
      </c>
      <c r="B119" s="252" t="s">
        <v>1843</v>
      </c>
      <c r="C119" s="253" t="s">
        <v>1415</v>
      </c>
      <c r="D119" s="254" t="s">
        <v>443</v>
      </c>
      <c r="E119" s="255">
        <v>1</v>
      </c>
      <c r="F119" s="256"/>
      <c r="G119" s="257">
        <f t="shared" si="36"/>
        <v>0</v>
      </c>
      <c r="H119" s="256"/>
      <c r="I119" s="257">
        <f t="shared" si="37"/>
        <v>0</v>
      </c>
      <c r="J119" s="256"/>
      <c r="K119" s="257">
        <f t="shared" si="38"/>
        <v>0</v>
      </c>
      <c r="L119" s="257">
        <v>21</v>
      </c>
      <c r="M119" s="257">
        <f t="shared" si="39"/>
        <v>0</v>
      </c>
      <c r="N119" s="255">
        <v>0</v>
      </c>
      <c r="O119" s="255">
        <f t="shared" si="40"/>
        <v>0</v>
      </c>
      <c r="P119" s="255">
        <v>0</v>
      </c>
      <c r="Q119" s="255">
        <f t="shared" si="41"/>
        <v>0</v>
      </c>
      <c r="R119" s="257"/>
      <c r="S119" s="257" t="s">
        <v>182</v>
      </c>
    </row>
    <row r="120" spans="1:19" ht="12.95" customHeight="1">
      <c r="A120" s="251">
        <v>63</v>
      </c>
      <c r="B120" s="252" t="s">
        <v>1844</v>
      </c>
      <c r="C120" s="253" t="s">
        <v>1416</v>
      </c>
      <c r="D120" s="254" t="s">
        <v>443</v>
      </c>
      <c r="E120" s="255">
        <v>1</v>
      </c>
      <c r="F120" s="256"/>
      <c r="G120" s="257">
        <f t="shared" si="36"/>
        <v>0</v>
      </c>
      <c r="H120" s="256"/>
      <c r="I120" s="257">
        <f t="shared" si="37"/>
        <v>0</v>
      </c>
      <c r="J120" s="256"/>
      <c r="K120" s="257">
        <f t="shared" si="38"/>
        <v>0</v>
      </c>
      <c r="L120" s="257">
        <v>21</v>
      </c>
      <c r="M120" s="257">
        <f t="shared" si="39"/>
        <v>0</v>
      </c>
      <c r="N120" s="255">
        <v>0</v>
      </c>
      <c r="O120" s="255">
        <f t="shared" si="40"/>
        <v>0</v>
      </c>
      <c r="P120" s="255">
        <v>0</v>
      </c>
      <c r="Q120" s="255">
        <f t="shared" si="41"/>
        <v>0</v>
      </c>
      <c r="R120" s="257"/>
      <c r="S120" s="257" t="s">
        <v>182</v>
      </c>
    </row>
    <row r="121" spans="1:19" ht="12.95" customHeight="1">
      <c r="A121" s="251">
        <v>64</v>
      </c>
      <c r="B121" s="252" t="s">
        <v>1845</v>
      </c>
      <c r="C121" s="253" t="s">
        <v>1417</v>
      </c>
      <c r="D121" s="254" t="s">
        <v>443</v>
      </c>
      <c r="E121" s="255">
        <v>1</v>
      </c>
      <c r="F121" s="256"/>
      <c r="G121" s="257">
        <f t="shared" si="36"/>
        <v>0</v>
      </c>
      <c r="H121" s="256"/>
      <c r="I121" s="257">
        <f t="shared" si="37"/>
        <v>0</v>
      </c>
      <c r="J121" s="256"/>
      <c r="K121" s="257">
        <f t="shared" si="38"/>
        <v>0</v>
      </c>
      <c r="L121" s="257">
        <v>21</v>
      </c>
      <c r="M121" s="257">
        <f t="shared" si="39"/>
        <v>0</v>
      </c>
      <c r="N121" s="255">
        <v>0</v>
      </c>
      <c r="O121" s="255">
        <f t="shared" si="40"/>
        <v>0</v>
      </c>
      <c r="P121" s="255">
        <v>0</v>
      </c>
      <c r="Q121" s="255">
        <f t="shared" si="41"/>
        <v>0</v>
      </c>
      <c r="R121" s="257"/>
      <c r="S121" s="257" t="s">
        <v>182</v>
      </c>
    </row>
    <row r="122" spans="1:19" ht="12.95" customHeight="1">
      <c r="A122" s="251">
        <v>65</v>
      </c>
      <c r="B122" s="252" t="s">
        <v>1846</v>
      </c>
      <c r="C122" s="253" t="s">
        <v>1418</v>
      </c>
      <c r="D122" s="254" t="s">
        <v>434</v>
      </c>
      <c r="E122" s="255">
        <v>1</v>
      </c>
      <c r="F122" s="256"/>
      <c r="G122" s="257">
        <f t="shared" si="36"/>
        <v>0</v>
      </c>
      <c r="H122" s="256"/>
      <c r="I122" s="257">
        <f t="shared" si="37"/>
        <v>0</v>
      </c>
      <c r="J122" s="256"/>
      <c r="K122" s="257">
        <f t="shared" si="38"/>
        <v>0</v>
      </c>
      <c r="L122" s="257">
        <v>21</v>
      </c>
      <c r="M122" s="257">
        <f t="shared" si="39"/>
        <v>0</v>
      </c>
      <c r="N122" s="255">
        <v>0</v>
      </c>
      <c r="O122" s="255">
        <f t="shared" si="40"/>
        <v>0</v>
      </c>
      <c r="P122" s="255">
        <v>0</v>
      </c>
      <c r="Q122" s="255">
        <f t="shared" si="41"/>
        <v>0</v>
      </c>
      <c r="R122" s="257"/>
      <c r="S122" s="257" t="s">
        <v>182</v>
      </c>
    </row>
    <row r="123" spans="1:19" ht="12.95" customHeight="1">
      <c r="A123" s="251">
        <v>66</v>
      </c>
      <c r="B123" s="252" t="s">
        <v>1847</v>
      </c>
      <c r="C123" s="253" t="s">
        <v>1419</v>
      </c>
      <c r="D123" s="254" t="s">
        <v>917</v>
      </c>
      <c r="E123" s="255">
        <v>6</v>
      </c>
      <c r="F123" s="256"/>
      <c r="G123" s="257">
        <f t="shared" si="36"/>
        <v>0</v>
      </c>
      <c r="H123" s="256"/>
      <c r="I123" s="257">
        <f t="shared" si="37"/>
        <v>0</v>
      </c>
      <c r="J123" s="256"/>
      <c r="K123" s="257">
        <f t="shared" si="38"/>
        <v>0</v>
      </c>
      <c r="L123" s="257">
        <v>21</v>
      </c>
      <c r="M123" s="257">
        <f t="shared" si="39"/>
        <v>0</v>
      </c>
      <c r="N123" s="255">
        <v>0</v>
      </c>
      <c r="O123" s="255">
        <f t="shared" si="40"/>
        <v>0</v>
      </c>
      <c r="P123" s="255">
        <v>0</v>
      </c>
      <c r="Q123" s="255">
        <f t="shared" si="41"/>
        <v>0</v>
      </c>
      <c r="R123" s="257"/>
      <c r="S123" s="257" t="s">
        <v>182</v>
      </c>
    </row>
    <row r="124" spans="1:19" ht="12.95" customHeight="1">
      <c r="A124" s="251">
        <v>67</v>
      </c>
      <c r="B124" s="252" t="s">
        <v>1848</v>
      </c>
      <c r="C124" s="253" t="s">
        <v>1420</v>
      </c>
      <c r="D124" s="254" t="s">
        <v>434</v>
      </c>
      <c r="E124" s="255">
        <v>1</v>
      </c>
      <c r="F124" s="256"/>
      <c r="G124" s="257">
        <f t="shared" si="36"/>
        <v>0</v>
      </c>
      <c r="H124" s="256"/>
      <c r="I124" s="257">
        <f t="shared" si="37"/>
        <v>0</v>
      </c>
      <c r="J124" s="256"/>
      <c r="K124" s="257">
        <f t="shared" si="38"/>
        <v>0</v>
      </c>
      <c r="L124" s="257">
        <v>21</v>
      </c>
      <c r="M124" s="257">
        <f t="shared" si="39"/>
        <v>0</v>
      </c>
      <c r="N124" s="255">
        <v>0</v>
      </c>
      <c r="O124" s="255">
        <f t="shared" si="40"/>
        <v>0</v>
      </c>
      <c r="P124" s="255">
        <v>0</v>
      </c>
      <c r="Q124" s="255">
        <f t="shared" si="41"/>
        <v>0</v>
      </c>
      <c r="R124" s="257"/>
      <c r="S124" s="257" t="s">
        <v>182</v>
      </c>
    </row>
    <row r="125" spans="1:19" ht="12.95" customHeight="1">
      <c r="A125" s="251">
        <v>68</v>
      </c>
      <c r="B125" s="252" t="s">
        <v>1849</v>
      </c>
      <c r="C125" s="253" t="s">
        <v>1405</v>
      </c>
      <c r="D125" s="254" t="s">
        <v>443</v>
      </c>
      <c r="E125" s="255">
        <v>1</v>
      </c>
      <c r="F125" s="256"/>
      <c r="G125" s="257">
        <f t="shared" si="36"/>
        <v>0</v>
      </c>
      <c r="H125" s="256"/>
      <c r="I125" s="257">
        <f t="shared" si="37"/>
        <v>0</v>
      </c>
      <c r="J125" s="256"/>
      <c r="K125" s="257">
        <f t="shared" si="38"/>
        <v>0</v>
      </c>
      <c r="L125" s="257">
        <v>21</v>
      </c>
      <c r="M125" s="257">
        <f t="shared" si="39"/>
        <v>0</v>
      </c>
      <c r="N125" s="255">
        <v>0</v>
      </c>
      <c r="O125" s="255">
        <f t="shared" si="40"/>
        <v>0</v>
      </c>
      <c r="P125" s="255">
        <v>0</v>
      </c>
      <c r="Q125" s="255">
        <f t="shared" si="41"/>
        <v>0</v>
      </c>
      <c r="R125" s="257"/>
      <c r="S125" s="257" t="s">
        <v>182</v>
      </c>
    </row>
    <row r="126" spans="1:19" ht="12.95" customHeight="1">
      <c r="A126" s="251">
        <v>69</v>
      </c>
      <c r="B126" s="252" t="s">
        <v>1850</v>
      </c>
      <c r="C126" s="253" t="s">
        <v>1406</v>
      </c>
      <c r="D126" s="254" t="s">
        <v>917</v>
      </c>
      <c r="E126" s="255">
        <v>4</v>
      </c>
      <c r="F126" s="256"/>
      <c r="G126" s="257">
        <f t="shared" si="36"/>
        <v>0</v>
      </c>
      <c r="H126" s="256"/>
      <c r="I126" s="257">
        <f t="shared" si="37"/>
        <v>0</v>
      </c>
      <c r="J126" s="256"/>
      <c r="K126" s="257">
        <f t="shared" si="38"/>
        <v>0</v>
      </c>
      <c r="L126" s="257">
        <v>21</v>
      </c>
      <c r="M126" s="257">
        <f t="shared" si="39"/>
        <v>0</v>
      </c>
      <c r="N126" s="255">
        <v>0</v>
      </c>
      <c r="O126" s="255">
        <f t="shared" si="40"/>
        <v>0</v>
      </c>
      <c r="P126" s="255">
        <v>0</v>
      </c>
      <c r="Q126" s="255">
        <f t="shared" si="41"/>
        <v>0</v>
      </c>
      <c r="R126" s="257"/>
      <c r="S126" s="257" t="s">
        <v>182</v>
      </c>
    </row>
    <row r="127" spans="1:19" ht="12.95" customHeight="1">
      <c r="A127" s="251">
        <v>70</v>
      </c>
      <c r="B127" s="252" t="s">
        <v>1851</v>
      </c>
      <c r="C127" s="253" t="s">
        <v>808</v>
      </c>
      <c r="D127" s="254" t="s">
        <v>434</v>
      </c>
      <c r="E127" s="255">
        <v>1</v>
      </c>
      <c r="F127" s="256"/>
      <c r="G127" s="257">
        <f t="shared" si="36"/>
        <v>0</v>
      </c>
      <c r="H127" s="256"/>
      <c r="I127" s="257">
        <f t="shared" si="37"/>
        <v>0</v>
      </c>
      <c r="J127" s="256"/>
      <c r="K127" s="257">
        <f t="shared" si="38"/>
        <v>0</v>
      </c>
      <c r="L127" s="257">
        <v>21</v>
      </c>
      <c r="M127" s="257">
        <f t="shared" si="39"/>
        <v>0</v>
      </c>
      <c r="N127" s="255">
        <v>0</v>
      </c>
      <c r="O127" s="255">
        <f t="shared" si="40"/>
        <v>0</v>
      </c>
      <c r="P127" s="255">
        <v>0</v>
      </c>
      <c r="Q127" s="255">
        <f t="shared" si="41"/>
        <v>0</v>
      </c>
      <c r="R127" s="257"/>
      <c r="S127" s="257" t="s">
        <v>182</v>
      </c>
    </row>
    <row r="128" spans="1:19" ht="12.95" customHeight="1">
      <c r="A128" s="251">
        <v>71</v>
      </c>
      <c r="B128" s="252" t="s">
        <v>1852</v>
      </c>
      <c r="C128" s="253" t="s">
        <v>1407</v>
      </c>
      <c r="D128" s="254" t="s">
        <v>1412</v>
      </c>
      <c r="E128" s="255">
        <v>1</v>
      </c>
      <c r="F128" s="256"/>
      <c r="G128" s="257">
        <f t="shared" si="36"/>
        <v>0</v>
      </c>
      <c r="H128" s="256"/>
      <c r="I128" s="257">
        <f t="shared" si="37"/>
        <v>0</v>
      </c>
      <c r="J128" s="256"/>
      <c r="K128" s="257">
        <f t="shared" si="38"/>
        <v>0</v>
      </c>
      <c r="L128" s="257">
        <v>21</v>
      </c>
      <c r="M128" s="257">
        <f t="shared" si="39"/>
        <v>0</v>
      </c>
      <c r="N128" s="255">
        <v>0</v>
      </c>
      <c r="O128" s="255">
        <f t="shared" si="40"/>
        <v>0</v>
      </c>
      <c r="P128" s="255">
        <v>0</v>
      </c>
      <c r="Q128" s="255">
        <f t="shared" si="41"/>
        <v>0</v>
      </c>
      <c r="R128" s="257"/>
      <c r="S128" s="257" t="s">
        <v>182</v>
      </c>
    </row>
    <row r="129" spans="1:19">
      <c r="A129" s="243" t="s">
        <v>125</v>
      </c>
      <c r="B129" s="244" t="s">
        <v>1853</v>
      </c>
      <c r="C129" s="245" t="s">
        <v>1375</v>
      </c>
      <c r="D129" s="246"/>
      <c r="E129" s="247"/>
      <c r="F129" s="248"/>
      <c r="G129" s="248">
        <f>SUMIF(AG130:AG140,"&lt;&gt;NOR",G130:G140)</f>
        <v>0</v>
      </c>
      <c r="H129" s="248"/>
      <c r="I129" s="248">
        <f>SUM(I130:I140)</f>
        <v>0</v>
      </c>
      <c r="J129" s="248"/>
      <c r="K129" s="248">
        <f>SUM(K130:K140)</f>
        <v>0</v>
      </c>
      <c r="L129" s="248"/>
      <c r="M129" s="248">
        <f>SUM(M130:M140)</f>
        <v>0</v>
      </c>
      <c r="N129" s="247"/>
      <c r="O129" s="247">
        <f>SUM(O130:O140)</f>
        <v>0</v>
      </c>
      <c r="P129" s="247"/>
      <c r="Q129" s="247">
        <f>SUM(Q130:Q140)</f>
        <v>0</v>
      </c>
      <c r="R129" s="248"/>
      <c r="S129" s="248"/>
    </row>
    <row r="130" spans="1:19" ht="12.95" customHeight="1">
      <c r="A130" s="251">
        <v>72</v>
      </c>
      <c r="B130" s="252" t="s">
        <v>1854</v>
      </c>
      <c r="C130" s="253" t="s">
        <v>1855</v>
      </c>
      <c r="D130" s="254" t="s">
        <v>443</v>
      </c>
      <c r="E130" s="255">
        <v>1</v>
      </c>
      <c r="F130" s="256"/>
      <c r="G130" s="257">
        <f t="shared" ref="G130" si="42">ROUND(E130*F130,2)</f>
        <v>0</v>
      </c>
      <c r="H130" s="256"/>
      <c r="I130" s="257">
        <f t="shared" ref="I130" si="43">ROUND(E130*H130,2)</f>
        <v>0</v>
      </c>
      <c r="J130" s="256"/>
      <c r="K130" s="257">
        <f t="shared" ref="K130" si="44">ROUND(E130*J130,2)</f>
        <v>0</v>
      </c>
      <c r="L130" s="257">
        <v>21</v>
      </c>
      <c r="M130" s="257">
        <f t="shared" ref="M130" si="45">G130*(1+L130/100)</f>
        <v>0</v>
      </c>
      <c r="N130" s="255">
        <v>0</v>
      </c>
      <c r="O130" s="255">
        <f t="shared" ref="O130" si="46">ROUND(E130*N130,2)</f>
        <v>0</v>
      </c>
      <c r="P130" s="255">
        <v>0</v>
      </c>
      <c r="Q130" s="255">
        <f t="shared" ref="Q130" si="47">ROUND(E130*P130,2)</f>
        <v>0</v>
      </c>
      <c r="R130" s="257"/>
      <c r="S130" s="257" t="s">
        <v>182</v>
      </c>
    </row>
    <row r="131" spans="1:19" ht="12.95" customHeight="1">
      <c r="A131" s="258"/>
      <c r="B131" s="259"/>
      <c r="C131" s="351" t="s">
        <v>1856</v>
      </c>
      <c r="D131" s="351"/>
      <c r="E131" s="351"/>
      <c r="F131" s="351"/>
      <c r="G131" s="351"/>
      <c r="H131" s="260"/>
      <c r="I131" s="261"/>
      <c r="J131" s="260"/>
      <c r="K131" s="261"/>
      <c r="L131" s="261"/>
      <c r="M131" s="261"/>
      <c r="N131" s="262"/>
      <c r="O131" s="262"/>
      <c r="P131" s="262"/>
      <c r="Q131" s="262"/>
      <c r="R131" s="261"/>
      <c r="S131" s="263"/>
    </row>
    <row r="132" spans="1:19" ht="12.95" customHeight="1">
      <c r="A132" s="251">
        <v>73</v>
      </c>
      <c r="B132" s="252" t="s">
        <v>1857</v>
      </c>
      <c r="C132" s="253" t="s">
        <v>1418</v>
      </c>
      <c r="D132" s="254" t="s">
        <v>434</v>
      </c>
      <c r="E132" s="255">
        <v>1</v>
      </c>
      <c r="F132" s="256"/>
      <c r="G132" s="257">
        <f t="shared" ref="G132:G140" si="48">ROUND(E132*F132,2)</f>
        <v>0</v>
      </c>
      <c r="H132" s="256"/>
      <c r="I132" s="257">
        <f t="shared" ref="I132:I140" si="49">ROUND(E132*H132,2)</f>
        <v>0</v>
      </c>
      <c r="J132" s="256"/>
      <c r="K132" s="257">
        <f t="shared" ref="K132:K140" si="50">ROUND(E132*J132,2)</f>
        <v>0</v>
      </c>
      <c r="L132" s="257">
        <v>21</v>
      </c>
      <c r="M132" s="257">
        <f t="shared" ref="M132:M140" si="51">G132*(1+L132/100)</f>
        <v>0</v>
      </c>
      <c r="N132" s="255">
        <v>0</v>
      </c>
      <c r="O132" s="255">
        <f t="shared" ref="O132:O140" si="52">ROUND(E132*N132,2)</f>
        <v>0</v>
      </c>
      <c r="P132" s="255">
        <v>0</v>
      </c>
      <c r="Q132" s="255">
        <f t="shared" ref="Q132:Q140" si="53">ROUND(E132*P132,2)</f>
        <v>0</v>
      </c>
      <c r="R132" s="257"/>
      <c r="S132" s="257" t="s">
        <v>182</v>
      </c>
    </row>
    <row r="133" spans="1:19" ht="12.95" customHeight="1">
      <c r="A133" s="251">
        <v>74</v>
      </c>
      <c r="B133" s="252" t="s">
        <v>1858</v>
      </c>
      <c r="C133" s="253" t="s">
        <v>1419</v>
      </c>
      <c r="D133" s="254" t="s">
        <v>917</v>
      </c>
      <c r="E133" s="255">
        <v>4</v>
      </c>
      <c r="F133" s="256"/>
      <c r="G133" s="257">
        <f t="shared" si="48"/>
        <v>0</v>
      </c>
      <c r="H133" s="256"/>
      <c r="I133" s="257">
        <f t="shared" si="49"/>
        <v>0</v>
      </c>
      <c r="J133" s="256"/>
      <c r="K133" s="257">
        <f t="shared" si="50"/>
        <v>0</v>
      </c>
      <c r="L133" s="257">
        <v>21</v>
      </c>
      <c r="M133" s="257">
        <f t="shared" si="51"/>
        <v>0</v>
      </c>
      <c r="N133" s="255">
        <v>0</v>
      </c>
      <c r="O133" s="255">
        <f t="shared" si="52"/>
        <v>0</v>
      </c>
      <c r="P133" s="255">
        <v>0</v>
      </c>
      <c r="Q133" s="255">
        <f t="shared" si="53"/>
        <v>0</v>
      </c>
      <c r="R133" s="257"/>
      <c r="S133" s="257" t="s">
        <v>182</v>
      </c>
    </row>
    <row r="134" spans="1:19" ht="12.95" customHeight="1">
      <c r="A134" s="251">
        <v>75</v>
      </c>
      <c r="B134" s="252" t="s">
        <v>1859</v>
      </c>
      <c r="C134" s="253" t="s">
        <v>1421</v>
      </c>
      <c r="D134" s="254" t="s">
        <v>155</v>
      </c>
      <c r="E134" s="255">
        <v>20</v>
      </c>
      <c r="F134" s="256"/>
      <c r="G134" s="257">
        <f t="shared" si="48"/>
        <v>0</v>
      </c>
      <c r="H134" s="256"/>
      <c r="I134" s="257">
        <f t="shared" si="49"/>
        <v>0</v>
      </c>
      <c r="J134" s="256"/>
      <c r="K134" s="257">
        <f t="shared" si="50"/>
        <v>0</v>
      </c>
      <c r="L134" s="257">
        <v>21</v>
      </c>
      <c r="M134" s="257">
        <f t="shared" si="51"/>
        <v>0</v>
      </c>
      <c r="N134" s="255">
        <v>0</v>
      </c>
      <c r="O134" s="255">
        <f t="shared" si="52"/>
        <v>0</v>
      </c>
      <c r="P134" s="255">
        <v>0</v>
      </c>
      <c r="Q134" s="255">
        <f t="shared" si="53"/>
        <v>0</v>
      </c>
      <c r="R134" s="257"/>
      <c r="S134" s="257" t="s">
        <v>182</v>
      </c>
    </row>
    <row r="135" spans="1:19" ht="12.95" customHeight="1">
      <c r="A135" s="251">
        <v>76</v>
      </c>
      <c r="B135" s="252" t="s">
        <v>1860</v>
      </c>
      <c r="C135" s="253" t="s">
        <v>1391</v>
      </c>
      <c r="D135" s="254" t="s">
        <v>917</v>
      </c>
      <c r="E135" s="255">
        <v>4</v>
      </c>
      <c r="F135" s="256"/>
      <c r="G135" s="257">
        <f t="shared" si="48"/>
        <v>0</v>
      </c>
      <c r="H135" s="256"/>
      <c r="I135" s="257">
        <f t="shared" si="49"/>
        <v>0</v>
      </c>
      <c r="J135" s="256"/>
      <c r="K135" s="257">
        <f t="shared" si="50"/>
        <v>0</v>
      </c>
      <c r="L135" s="257">
        <v>21</v>
      </c>
      <c r="M135" s="257">
        <f t="shared" si="51"/>
        <v>0</v>
      </c>
      <c r="N135" s="255">
        <v>0</v>
      </c>
      <c r="O135" s="255">
        <f t="shared" si="52"/>
        <v>0</v>
      </c>
      <c r="P135" s="255">
        <v>0</v>
      </c>
      <c r="Q135" s="255">
        <f t="shared" si="53"/>
        <v>0</v>
      </c>
      <c r="R135" s="257"/>
      <c r="S135" s="257" t="s">
        <v>182</v>
      </c>
    </row>
    <row r="136" spans="1:19" ht="12.95" customHeight="1">
      <c r="A136" s="251">
        <v>77</v>
      </c>
      <c r="B136" s="252" t="s">
        <v>1861</v>
      </c>
      <c r="C136" s="253" t="s">
        <v>1420</v>
      </c>
      <c r="D136" s="254" t="s">
        <v>1412</v>
      </c>
      <c r="E136" s="255">
        <v>1</v>
      </c>
      <c r="F136" s="256"/>
      <c r="G136" s="257">
        <f t="shared" si="48"/>
        <v>0</v>
      </c>
      <c r="H136" s="256"/>
      <c r="I136" s="257">
        <f t="shared" si="49"/>
        <v>0</v>
      </c>
      <c r="J136" s="256"/>
      <c r="K136" s="257">
        <f t="shared" si="50"/>
        <v>0</v>
      </c>
      <c r="L136" s="257">
        <v>21</v>
      </c>
      <c r="M136" s="257">
        <f t="shared" si="51"/>
        <v>0</v>
      </c>
      <c r="N136" s="255">
        <v>0</v>
      </c>
      <c r="O136" s="255">
        <f t="shared" si="52"/>
        <v>0</v>
      </c>
      <c r="P136" s="255">
        <v>0</v>
      </c>
      <c r="Q136" s="255">
        <f t="shared" si="53"/>
        <v>0</v>
      </c>
      <c r="R136" s="257"/>
      <c r="S136" s="257" t="s">
        <v>182</v>
      </c>
    </row>
    <row r="137" spans="1:19" ht="12.95" customHeight="1">
      <c r="A137" s="251">
        <v>78</v>
      </c>
      <c r="B137" s="252" t="s">
        <v>1862</v>
      </c>
      <c r="C137" s="253" t="s">
        <v>1422</v>
      </c>
      <c r="D137" s="254" t="s">
        <v>1412</v>
      </c>
      <c r="E137" s="255">
        <v>1</v>
      </c>
      <c r="F137" s="256"/>
      <c r="G137" s="257">
        <f t="shared" si="48"/>
        <v>0</v>
      </c>
      <c r="H137" s="256"/>
      <c r="I137" s="257">
        <f t="shared" si="49"/>
        <v>0</v>
      </c>
      <c r="J137" s="256"/>
      <c r="K137" s="257">
        <f t="shared" si="50"/>
        <v>0</v>
      </c>
      <c r="L137" s="257">
        <v>21</v>
      </c>
      <c r="M137" s="257">
        <f t="shared" si="51"/>
        <v>0</v>
      </c>
      <c r="N137" s="255">
        <v>0</v>
      </c>
      <c r="O137" s="255">
        <f t="shared" si="52"/>
        <v>0</v>
      </c>
      <c r="P137" s="255">
        <v>0</v>
      </c>
      <c r="Q137" s="255">
        <f t="shared" si="53"/>
        <v>0</v>
      </c>
      <c r="R137" s="257"/>
      <c r="S137" s="257" t="s">
        <v>182</v>
      </c>
    </row>
    <row r="138" spans="1:19" ht="12.95" customHeight="1">
      <c r="A138" s="251">
        <v>79</v>
      </c>
      <c r="B138" s="252" t="s">
        <v>1863</v>
      </c>
      <c r="C138" s="253" t="s">
        <v>1406</v>
      </c>
      <c r="D138" s="254" t="s">
        <v>917</v>
      </c>
      <c r="E138" s="255">
        <v>2</v>
      </c>
      <c r="F138" s="256"/>
      <c r="G138" s="257">
        <f t="shared" si="48"/>
        <v>0</v>
      </c>
      <c r="H138" s="256"/>
      <c r="I138" s="257">
        <f t="shared" si="49"/>
        <v>0</v>
      </c>
      <c r="J138" s="256"/>
      <c r="K138" s="257">
        <f t="shared" si="50"/>
        <v>0</v>
      </c>
      <c r="L138" s="257">
        <v>21</v>
      </c>
      <c r="M138" s="257">
        <f t="shared" si="51"/>
        <v>0</v>
      </c>
      <c r="N138" s="255">
        <v>0</v>
      </c>
      <c r="O138" s="255">
        <f t="shared" si="52"/>
        <v>0</v>
      </c>
      <c r="P138" s="255">
        <v>0</v>
      </c>
      <c r="Q138" s="255">
        <f t="shared" si="53"/>
        <v>0</v>
      </c>
      <c r="R138" s="257"/>
      <c r="S138" s="257" t="s">
        <v>182</v>
      </c>
    </row>
    <row r="139" spans="1:19" ht="12.95" customHeight="1">
      <c r="A139" s="251">
        <v>80</v>
      </c>
      <c r="B139" s="252" t="s">
        <v>1864</v>
      </c>
      <c r="C139" s="253" t="s">
        <v>808</v>
      </c>
      <c r="D139" s="254" t="s">
        <v>434</v>
      </c>
      <c r="E139" s="255">
        <v>1</v>
      </c>
      <c r="F139" s="256"/>
      <c r="G139" s="257">
        <f t="shared" si="48"/>
        <v>0</v>
      </c>
      <c r="H139" s="256"/>
      <c r="I139" s="257">
        <f t="shared" si="49"/>
        <v>0</v>
      </c>
      <c r="J139" s="256"/>
      <c r="K139" s="257">
        <f t="shared" si="50"/>
        <v>0</v>
      </c>
      <c r="L139" s="257">
        <v>21</v>
      </c>
      <c r="M139" s="257">
        <f t="shared" si="51"/>
        <v>0</v>
      </c>
      <c r="N139" s="255">
        <v>0</v>
      </c>
      <c r="O139" s="255">
        <f t="shared" si="52"/>
        <v>0</v>
      </c>
      <c r="P139" s="255">
        <v>0</v>
      </c>
      <c r="Q139" s="255">
        <f t="shared" si="53"/>
        <v>0</v>
      </c>
      <c r="R139" s="257"/>
      <c r="S139" s="257" t="s">
        <v>182</v>
      </c>
    </row>
    <row r="140" spans="1:19" ht="12.95" customHeight="1">
      <c r="A140" s="251">
        <v>81</v>
      </c>
      <c r="B140" s="252" t="s">
        <v>1865</v>
      </c>
      <c r="C140" s="253" t="s">
        <v>1407</v>
      </c>
      <c r="D140" s="254" t="s">
        <v>1412</v>
      </c>
      <c r="E140" s="255">
        <v>1</v>
      </c>
      <c r="F140" s="256"/>
      <c r="G140" s="257">
        <f t="shared" si="48"/>
        <v>0</v>
      </c>
      <c r="H140" s="256"/>
      <c r="I140" s="257">
        <f t="shared" si="49"/>
        <v>0</v>
      </c>
      <c r="J140" s="256"/>
      <c r="K140" s="257">
        <f t="shared" si="50"/>
        <v>0</v>
      </c>
      <c r="L140" s="257">
        <v>21</v>
      </c>
      <c r="M140" s="257">
        <f t="shared" si="51"/>
        <v>0</v>
      </c>
      <c r="N140" s="255">
        <v>0</v>
      </c>
      <c r="O140" s="255">
        <f t="shared" si="52"/>
        <v>0</v>
      </c>
      <c r="P140" s="255">
        <v>0</v>
      </c>
      <c r="Q140" s="255">
        <f t="shared" si="53"/>
        <v>0</v>
      </c>
      <c r="R140" s="257"/>
      <c r="S140" s="257" t="s">
        <v>182</v>
      </c>
    </row>
    <row r="141" spans="1:19">
      <c r="A141" s="35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</row>
    <row r="142" spans="1:19">
      <c r="A142" s="243" t="s">
        <v>125</v>
      </c>
      <c r="B142" s="244"/>
      <c r="C142" s="245" t="s">
        <v>1376</v>
      </c>
      <c r="D142" s="246"/>
      <c r="E142" s="247"/>
      <c r="F142" s="248"/>
      <c r="G142" s="248">
        <f>SUMIF(AG143:AG156,"&lt;&gt;NOR",G143:G156)</f>
        <v>0</v>
      </c>
      <c r="H142" s="248"/>
      <c r="I142" s="248">
        <f>SUM(I143:I156)</f>
        <v>0</v>
      </c>
      <c r="J142" s="248"/>
      <c r="K142" s="248">
        <f>SUM(K143:K156)</f>
        <v>0</v>
      </c>
      <c r="L142" s="248"/>
      <c r="M142" s="248">
        <f>SUM(M143:M156)</f>
        <v>0</v>
      </c>
      <c r="N142" s="247"/>
      <c r="O142" s="247">
        <f>SUM(O143:O156)</f>
        <v>0</v>
      </c>
      <c r="P142" s="247"/>
      <c r="Q142" s="247">
        <f>SUM(Q143:Q156)</f>
        <v>0</v>
      </c>
      <c r="R142" s="248"/>
      <c r="S142" s="248"/>
    </row>
    <row r="143" spans="1:19" ht="12.95" customHeight="1">
      <c r="A143" s="251">
        <v>82</v>
      </c>
      <c r="B143" s="252" t="s">
        <v>1866</v>
      </c>
      <c r="C143" s="253" t="s">
        <v>1423</v>
      </c>
      <c r="D143" s="254" t="s">
        <v>155</v>
      </c>
      <c r="E143" s="255">
        <v>75</v>
      </c>
      <c r="F143" s="256"/>
      <c r="G143" s="257">
        <f t="shared" ref="G143:G156" si="54">ROUND(E143*F143,2)</f>
        <v>0</v>
      </c>
      <c r="H143" s="256"/>
      <c r="I143" s="257">
        <f t="shared" ref="I143:I156" si="55">ROUND(E143*H143,2)</f>
        <v>0</v>
      </c>
      <c r="J143" s="256"/>
      <c r="K143" s="257">
        <f t="shared" ref="K143:K156" si="56">ROUND(E143*J143,2)</f>
        <v>0</v>
      </c>
      <c r="L143" s="257">
        <v>21</v>
      </c>
      <c r="M143" s="257">
        <f t="shared" ref="M143:M156" si="57">G143*(1+L143/100)</f>
        <v>0</v>
      </c>
      <c r="N143" s="255">
        <v>0</v>
      </c>
      <c r="O143" s="255">
        <f t="shared" ref="O143:O156" si="58">ROUND(E143*N143,2)</f>
        <v>0</v>
      </c>
      <c r="P143" s="255">
        <v>0</v>
      </c>
      <c r="Q143" s="255">
        <f t="shared" ref="Q143:Q156" si="59">ROUND(E143*P143,2)</f>
        <v>0</v>
      </c>
      <c r="R143" s="257"/>
      <c r="S143" s="257" t="s">
        <v>182</v>
      </c>
    </row>
    <row r="144" spans="1:19" ht="12.95" customHeight="1">
      <c r="A144" s="251">
        <v>83</v>
      </c>
      <c r="B144" s="252" t="s">
        <v>1867</v>
      </c>
      <c r="C144" s="253" t="s">
        <v>1424</v>
      </c>
      <c r="D144" s="254" t="s">
        <v>155</v>
      </c>
      <c r="E144" s="255">
        <v>280</v>
      </c>
      <c r="F144" s="256"/>
      <c r="G144" s="257">
        <f t="shared" si="54"/>
        <v>0</v>
      </c>
      <c r="H144" s="256"/>
      <c r="I144" s="257">
        <f t="shared" si="55"/>
        <v>0</v>
      </c>
      <c r="J144" s="256"/>
      <c r="K144" s="257">
        <f t="shared" si="56"/>
        <v>0</v>
      </c>
      <c r="L144" s="257">
        <v>21</v>
      </c>
      <c r="M144" s="257">
        <f t="shared" si="57"/>
        <v>0</v>
      </c>
      <c r="N144" s="255">
        <v>0</v>
      </c>
      <c r="O144" s="255">
        <f t="shared" si="58"/>
        <v>0</v>
      </c>
      <c r="P144" s="255">
        <v>0</v>
      </c>
      <c r="Q144" s="255">
        <f t="shared" si="59"/>
        <v>0</v>
      </c>
      <c r="R144" s="257"/>
      <c r="S144" s="257" t="s">
        <v>182</v>
      </c>
    </row>
    <row r="145" spans="1:19" ht="12.95" customHeight="1">
      <c r="A145" s="251">
        <v>84</v>
      </c>
      <c r="B145" s="252" t="s">
        <v>1868</v>
      </c>
      <c r="C145" s="253" t="s">
        <v>1425</v>
      </c>
      <c r="D145" s="254" t="s">
        <v>155</v>
      </c>
      <c r="E145" s="255">
        <v>130</v>
      </c>
      <c r="F145" s="256"/>
      <c r="G145" s="257">
        <f t="shared" si="54"/>
        <v>0</v>
      </c>
      <c r="H145" s="256"/>
      <c r="I145" s="257">
        <f t="shared" si="55"/>
        <v>0</v>
      </c>
      <c r="J145" s="256"/>
      <c r="K145" s="257">
        <f t="shared" si="56"/>
        <v>0</v>
      </c>
      <c r="L145" s="257">
        <v>21</v>
      </c>
      <c r="M145" s="257">
        <f t="shared" si="57"/>
        <v>0</v>
      </c>
      <c r="N145" s="255">
        <v>0</v>
      </c>
      <c r="O145" s="255">
        <f t="shared" si="58"/>
        <v>0</v>
      </c>
      <c r="P145" s="255">
        <v>0</v>
      </c>
      <c r="Q145" s="255">
        <f t="shared" si="59"/>
        <v>0</v>
      </c>
      <c r="R145" s="257"/>
      <c r="S145" s="257" t="s">
        <v>182</v>
      </c>
    </row>
    <row r="146" spans="1:19" ht="12.95" customHeight="1">
      <c r="A146" s="251">
        <v>85</v>
      </c>
      <c r="B146" s="252" t="s">
        <v>1869</v>
      </c>
      <c r="C146" s="253" t="s">
        <v>1426</v>
      </c>
      <c r="D146" s="254" t="s">
        <v>443</v>
      </c>
      <c r="E146" s="255">
        <v>56</v>
      </c>
      <c r="F146" s="256"/>
      <c r="G146" s="257">
        <f t="shared" si="54"/>
        <v>0</v>
      </c>
      <c r="H146" s="256"/>
      <c r="I146" s="257">
        <f t="shared" si="55"/>
        <v>0</v>
      </c>
      <c r="J146" s="256"/>
      <c r="K146" s="257">
        <f t="shared" si="56"/>
        <v>0</v>
      </c>
      <c r="L146" s="257">
        <v>21</v>
      </c>
      <c r="M146" s="257">
        <f t="shared" si="57"/>
        <v>0</v>
      </c>
      <c r="N146" s="255">
        <v>0</v>
      </c>
      <c r="O146" s="255">
        <f t="shared" si="58"/>
        <v>0</v>
      </c>
      <c r="P146" s="255">
        <v>0</v>
      </c>
      <c r="Q146" s="255">
        <f t="shared" si="59"/>
        <v>0</v>
      </c>
      <c r="R146" s="257"/>
      <c r="S146" s="257" t="s">
        <v>182</v>
      </c>
    </row>
    <row r="147" spans="1:19" ht="12.95" customHeight="1">
      <c r="A147" s="251">
        <v>86</v>
      </c>
      <c r="B147" s="252" t="s">
        <v>1870</v>
      </c>
      <c r="C147" s="253" t="s">
        <v>1427</v>
      </c>
      <c r="D147" s="254" t="s">
        <v>155</v>
      </c>
      <c r="E147" s="255">
        <v>50</v>
      </c>
      <c r="F147" s="256"/>
      <c r="G147" s="257">
        <f t="shared" si="54"/>
        <v>0</v>
      </c>
      <c r="H147" s="256"/>
      <c r="I147" s="257">
        <f t="shared" si="55"/>
        <v>0</v>
      </c>
      <c r="J147" s="256"/>
      <c r="K147" s="257">
        <f t="shared" si="56"/>
        <v>0</v>
      </c>
      <c r="L147" s="257">
        <v>21</v>
      </c>
      <c r="M147" s="257">
        <f t="shared" si="57"/>
        <v>0</v>
      </c>
      <c r="N147" s="255">
        <v>0</v>
      </c>
      <c r="O147" s="255">
        <f t="shared" si="58"/>
        <v>0</v>
      </c>
      <c r="P147" s="255">
        <v>0</v>
      </c>
      <c r="Q147" s="255">
        <f t="shared" si="59"/>
        <v>0</v>
      </c>
      <c r="R147" s="257"/>
      <c r="S147" s="257" t="s">
        <v>182</v>
      </c>
    </row>
    <row r="148" spans="1:19" ht="12.95" customHeight="1">
      <c r="A148" s="251">
        <v>87</v>
      </c>
      <c r="B148" s="252" t="s">
        <v>1871</v>
      </c>
      <c r="C148" s="253" t="s">
        <v>1428</v>
      </c>
      <c r="D148" s="254" t="s">
        <v>155</v>
      </c>
      <c r="E148" s="255">
        <v>80</v>
      </c>
      <c r="F148" s="256"/>
      <c r="G148" s="257">
        <f t="shared" si="54"/>
        <v>0</v>
      </c>
      <c r="H148" s="256"/>
      <c r="I148" s="257">
        <f t="shared" si="55"/>
        <v>0</v>
      </c>
      <c r="J148" s="256"/>
      <c r="K148" s="257">
        <f t="shared" si="56"/>
        <v>0</v>
      </c>
      <c r="L148" s="257">
        <v>21</v>
      </c>
      <c r="M148" s="257">
        <f t="shared" si="57"/>
        <v>0</v>
      </c>
      <c r="N148" s="255">
        <v>0</v>
      </c>
      <c r="O148" s="255">
        <f t="shared" si="58"/>
        <v>0</v>
      </c>
      <c r="P148" s="255">
        <v>0</v>
      </c>
      <c r="Q148" s="255">
        <f t="shared" si="59"/>
        <v>0</v>
      </c>
      <c r="R148" s="257"/>
      <c r="S148" s="257" t="s">
        <v>182</v>
      </c>
    </row>
    <row r="149" spans="1:19" ht="12.95" customHeight="1">
      <c r="A149" s="251">
        <v>88</v>
      </c>
      <c r="B149" s="252" t="s">
        <v>1872</v>
      </c>
      <c r="C149" s="253" t="s">
        <v>1429</v>
      </c>
      <c r="D149" s="254" t="s">
        <v>155</v>
      </c>
      <c r="E149" s="255">
        <v>50</v>
      </c>
      <c r="F149" s="256"/>
      <c r="G149" s="257">
        <f t="shared" si="54"/>
        <v>0</v>
      </c>
      <c r="H149" s="256"/>
      <c r="I149" s="257">
        <f t="shared" si="55"/>
        <v>0</v>
      </c>
      <c r="J149" s="256"/>
      <c r="K149" s="257">
        <f t="shared" si="56"/>
        <v>0</v>
      </c>
      <c r="L149" s="257">
        <v>21</v>
      </c>
      <c r="M149" s="257">
        <f t="shared" si="57"/>
        <v>0</v>
      </c>
      <c r="N149" s="255">
        <v>0</v>
      </c>
      <c r="O149" s="255">
        <f t="shared" si="58"/>
        <v>0</v>
      </c>
      <c r="P149" s="255">
        <v>0</v>
      </c>
      <c r="Q149" s="255">
        <f t="shared" si="59"/>
        <v>0</v>
      </c>
      <c r="R149" s="257"/>
      <c r="S149" s="257" t="s">
        <v>182</v>
      </c>
    </row>
    <row r="150" spans="1:19" ht="12.95" customHeight="1">
      <c r="A150" s="251">
        <v>89</v>
      </c>
      <c r="B150" s="252" t="s">
        <v>1873</v>
      </c>
      <c r="C150" s="253" t="s">
        <v>1874</v>
      </c>
      <c r="D150" s="254" t="s">
        <v>434</v>
      </c>
      <c r="E150" s="255">
        <v>1</v>
      </c>
      <c r="F150" s="256"/>
      <c r="G150" s="257">
        <f t="shared" si="54"/>
        <v>0</v>
      </c>
      <c r="H150" s="256"/>
      <c r="I150" s="257">
        <f t="shared" si="55"/>
        <v>0</v>
      </c>
      <c r="J150" s="256"/>
      <c r="K150" s="257">
        <f t="shared" si="56"/>
        <v>0</v>
      </c>
      <c r="L150" s="257">
        <v>21</v>
      </c>
      <c r="M150" s="257">
        <f t="shared" si="57"/>
        <v>0</v>
      </c>
      <c r="N150" s="255">
        <v>0</v>
      </c>
      <c r="O150" s="255">
        <f t="shared" si="58"/>
        <v>0</v>
      </c>
      <c r="P150" s="255">
        <v>0</v>
      </c>
      <c r="Q150" s="255">
        <f t="shared" si="59"/>
        <v>0</v>
      </c>
      <c r="R150" s="257"/>
      <c r="S150" s="257" t="s">
        <v>182</v>
      </c>
    </row>
    <row r="151" spans="1:19" ht="12.95" customHeight="1">
      <c r="A151" s="251">
        <v>90</v>
      </c>
      <c r="B151" s="252" t="s">
        <v>1875</v>
      </c>
      <c r="C151" s="253" t="s">
        <v>1430</v>
      </c>
      <c r="D151" s="254" t="s">
        <v>443</v>
      </c>
      <c r="E151" s="255">
        <v>20</v>
      </c>
      <c r="F151" s="256"/>
      <c r="G151" s="257">
        <f t="shared" si="54"/>
        <v>0</v>
      </c>
      <c r="H151" s="256"/>
      <c r="I151" s="257">
        <f t="shared" si="55"/>
        <v>0</v>
      </c>
      <c r="J151" s="256"/>
      <c r="K151" s="257">
        <f t="shared" si="56"/>
        <v>0</v>
      </c>
      <c r="L151" s="257">
        <v>21</v>
      </c>
      <c r="M151" s="257">
        <f t="shared" si="57"/>
        <v>0</v>
      </c>
      <c r="N151" s="255">
        <v>0</v>
      </c>
      <c r="O151" s="255">
        <f t="shared" si="58"/>
        <v>0</v>
      </c>
      <c r="P151" s="255">
        <v>0</v>
      </c>
      <c r="Q151" s="255">
        <f t="shared" si="59"/>
        <v>0</v>
      </c>
      <c r="R151" s="257"/>
      <c r="S151" s="257" t="s">
        <v>182</v>
      </c>
    </row>
    <row r="152" spans="1:19" ht="12.95" customHeight="1">
      <c r="A152" s="251">
        <v>91</v>
      </c>
      <c r="B152" s="252" t="s">
        <v>1876</v>
      </c>
      <c r="C152" s="253" t="s">
        <v>1431</v>
      </c>
      <c r="D152" s="254" t="s">
        <v>443</v>
      </c>
      <c r="E152" s="255">
        <v>0</v>
      </c>
      <c r="F152" s="256"/>
      <c r="G152" s="257">
        <f t="shared" si="54"/>
        <v>0</v>
      </c>
      <c r="H152" s="256"/>
      <c r="I152" s="257">
        <f t="shared" si="55"/>
        <v>0</v>
      </c>
      <c r="J152" s="256"/>
      <c r="K152" s="257">
        <f t="shared" si="56"/>
        <v>0</v>
      </c>
      <c r="L152" s="257">
        <v>21</v>
      </c>
      <c r="M152" s="257">
        <f t="shared" si="57"/>
        <v>0</v>
      </c>
      <c r="N152" s="255">
        <v>0</v>
      </c>
      <c r="O152" s="255">
        <f t="shared" si="58"/>
        <v>0</v>
      </c>
      <c r="P152" s="255">
        <v>0</v>
      </c>
      <c r="Q152" s="255">
        <f t="shared" si="59"/>
        <v>0</v>
      </c>
      <c r="R152" s="257"/>
      <c r="S152" s="257" t="s">
        <v>182</v>
      </c>
    </row>
    <row r="153" spans="1:19" ht="12.95" customHeight="1">
      <c r="A153" s="251">
        <v>92</v>
      </c>
      <c r="B153" s="252" t="s">
        <v>1877</v>
      </c>
      <c r="C153" s="253" t="s">
        <v>1432</v>
      </c>
      <c r="D153" s="254" t="s">
        <v>443</v>
      </c>
      <c r="E153" s="255">
        <v>1</v>
      </c>
      <c r="F153" s="256"/>
      <c r="G153" s="257">
        <f t="shared" si="54"/>
        <v>0</v>
      </c>
      <c r="H153" s="256"/>
      <c r="I153" s="257">
        <f t="shared" si="55"/>
        <v>0</v>
      </c>
      <c r="J153" s="256"/>
      <c r="K153" s="257">
        <f t="shared" si="56"/>
        <v>0</v>
      </c>
      <c r="L153" s="257">
        <v>21</v>
      </c>
      <c r="M153" s="257">
        <f t="shared" si="57"/>
        <v>0</v>
      </c>
      <c r="N153" s="255">
        <v>0</v>
      </c>
      <c r="O153" s="255">
        <f t="shared" si="58"/>
        <v>0</v>
      </c>
      <c r="P153" s="255">
        <v>0</v>
      </c>
      <c r="Q153" s="255">
        <f t="shared" si="59"/>
        <v>0</v>
      </c>
      <c r="R153" s="257"/>
      <c r="S153" s="257" t="s">
        <v>182</v>
      </c>
    </row>
    <row r="154" spans="1:19" ht="12.95" customHeight="1">
      <c r="A154" s="251">
        <v>93</v>
      </c>
      <c r="B154" s="252" t="s">
        <v>1878</v>
      </c>
      <c r="C154" s="253" t="s">
        <v>1433</v>
      </c>
      <c r="D154" s="254" t="s">
        <v>917</v>
      </c>
      <c r="E154" s="255">
        <v>60</v>
      </c>
      <c r="F154" s="256"/>
      <c r="G154" s="257">
        <f t="shared" si="54"/>
        <v>0</v>
      </c>
      <c r="H154" s="256"/>
      <c r="I154" s="257">
        <f t="shared" si="55"/>
        <v>0</v>
      </c>
      <c r="J154" s="256"/>
      <c r="K154" s="257">
        <f t="shared" si="56"/>
        <v>0</v>
      </c>
      <c r="L154" s="257">
        <v>21</v>
      </c>
      <c r="M154" s="257">
        <f t="shared" si="57"/>
        <v>0</v>
      </c>
      <c r="N154" s="255">
        <v>0</v>
      </c>
      <c r="O154" s="255">
        <f t="shared" si="58"/>
        <v>0</v>
      </c>
      <c r="P154" s="255">
        <v>0</v>
      </c>
      <c r="Q154" s="255">
        <f t="shared" si="59"/>
        <v>0</v>
      </c>
      <c r="R154" s="257"/>
      <c r="S154" s="257" t="s">
        <v>182</v>
      </c>
    </row>
    <row r="155" spans="1:19" ht="12.95" customHeight="1">
      <c r="A155" s="251">
        <v>94</v>
      </c>
      <c r="B155" s="252" t="s">
        <v>1879</v>
      </c>
      <c r="C155" s="253" t="s">
        <v>1406</v>
      </c>
      <c r="D155" s="254" t="s">
        <v>917</v>
      </c>
      <c r="E155" s="255">
        <v>60</v>
      </c>
      <c r="F155" s="256"/>
      <c r="G155" s="257">
        <f t="shared" si="54"/>
        <v>0</v>
      </c>
      <c r="H155" s="256"/>
      <c r="I155" s="257">
        <f t="shared" si="55"/>
        <v>0</v>
      </c>
      <c r="J155" s="256"/>
      <c r="K155" s="257">
        <f t="shared" si="56"/>
        <v>0</v>
      </c>
      <c r="L155" s="257">
        <v>21</v>
      </c>
      <c r="M155" s="257">
        <f t="shared" si="57"/>
        <v>0</v>
      </c>
      <c r="N155" s="255">
        <v>0</v>
      </c>
      <c r="O155" s="255">
        <f t="shared" si="58"/>
        <v>0</v>
      </c>
      <c r="P155" s="255">
        <v>0</v>
      </c>
      <c r="Q155" s="255">
        <f t="shared" si="59"/>
        <v>0</v>
      </c>
      <c r="R155" s="257"/>
      <c r="S155" s="257" t="s">
        <v>182</v>
      </c>
    </row>
    <row r="156" spans="1:19" ht="12.95" customHeight="1">
      <c r="A156" s="251">
        <v>95</v>
      </c>
      <c r="B156" s="252" t="s">
        <v>1880</v>
      </c>
      <c r="C156" s="253" t="s">
        <v>808</v>
      </c>
      <c r="D156" s="254" t="s">
        <v>434</v>
      </c>
      <c r="E156" s="255">
        <v>1</v>
      </c>
      <c r="F156" s="256"/>
      <c r="G156" s="257">
        <f t="shared" si="54"/>
        <v>0</v>
      </c>
      <c r="H156" s="256"/>
      <c r="I156" s="257">
        <f t="shared" si="55"/>
        <v>0</v>
      </c>
      <c r="J156" s="256"/>
      <c r="K156" s="257">
        <f t="shared" si="56"/>
        <v>0</v>
      </c>
      <c r="L156" s="257">
        <v>21</v>
      </c>
      <c r="M156" s="257">
        <f t="shared" si="57"/>
        <v>0</v>
      </c>
      <c r="N156" s="255">
        <v>0</v>
      </c>
      <c r="O156" s="255">
        <f t="shared" si="58"/>
        <v>0</v>
      </c>
      <c r="P156" s="255">
        <v>0</v>
      </c>
      <c r="Q156" s="255">
        <f t="shared" si="59"/>
        <v>0</v>
      </c>
      <c r="R156" s="257"/>
      <c r="S156" s="257" t="s">
        <v>182</v>
      </c>
    </row>
    <row r="157" spans="1:19">
      <c r="C157" s="353"/>
      <c r="H157" s="232"/>
      <c r="I157" s="232"/>
      <c r="J157" s="232"/>
      <c r="K157" s="232"/>
      <c r="N157" s="232"/>
      <c r="O157" s="232"/>
      <c r="P157" s="232"/>
      <c r="Q157" s="232"/>
    </row>
    <row r="158" spans="1:19">
      <c r="A158" s="243"/>
      <c r="B158" s="244"/>
      <c r="C158" s="245" t="s">
        <v>25</v>
      </c>
      <c r="D158" s="246"/>
      <c r="E158" s="247"/>
      <c r="F158" s="248"/>
      <c r="G158" s="248">
        <f>G142+G129+G112+G87+G51+G7</f>
        <v>0</v>
      </c>
      <c r="H158" s="248"/>
      <c r="I158" s="248">
        <f>I142+I129+I112+I87+I51+I7</f>
        <v>0</v>
      </c>
      <c r="J158" s="248"/>
      <c r="K158" s="248">
        <f>K142+K129+K112+K87+K51+K7</f>
        <v>0</v>
      </c>
      <c r="L158" s="248"/>
      <c r="M158" s="248"/>
      <c r="N158" s="247"/>
      <c r="O158" s="247"/>
      <c r="P158" s="247"/>
      <c r="Q158" s="247"/>
      <c r="R158" s="248"/>
      <c r="S158" s="248"/>
    </row>
    <row r="159" spans="1:19">
      <c r="H159" s="232"/>
      <c r="I159" s="232"/>
      <c r="J159" s="232"/>
      <c r="K159" s="232"/>
      <c r="N159" s="232"/>
      <c r="O159" s="232"/>
      <c r="P159" s="232"/>
      <c r="Q159" s="232"/>
    </row>
    <row r="160" spans="1:19">
      <c r="H160" s="232"/>
      <c r="I160" s="232"/>
      <c r="J160" s="232"/>
      <c r="K160" s="232"/>
      <c r="N160" s="232"/>
      <c r="O160" s="232"/>
      <c r="P160" s="232"/>
      <c r="Q160" s="232"/>
    </row>
    <row r="161" s="232" customFormat="1"/>
    <row r="162" s="232" customFormat="1"/>
    <row r="163" s="232" customFormat="1"/>
    <row r="164" s="232" customFormat="1"/>
    <row r="165" s="232" customFormat="1"/>
    <row r="166" s="232" customFormat="1"/>
    <row r="167" s="232" customFormat="1"/>
    <row r="168" s="232" customFormat="1"/>
    <row r="169" s="232" customFormat="1"/>
    <row r="170" s="232" customFormat="1"/>
    <row r="171" s="232" customFormat="1"/>
    <row r="172" s="232" customFormat="1"/>
    <row r="173" s="232" customFormat="1"/>
    <row r="174" s="232" customFormat="1"/>
    <row r="175" s="232" customFormat="1"/>
    <row r="176" s="232" customFormat="1"/>
    <row r="177" s="232" customFormat="1"/>
    <row r="178" s="232" customFormat="1"/>
    <row r="179" s="232" customFormat="1"/>
    <row r="180" s="232" customFormat="1"/>
    <row r="181" s="232" customFormat="1"/>
    <row r="182" s="232" customFormat="1"/>
    <row r="183" s="232" customFormat="1"/>
    <row r="184" s="232" customFormat="1"/>
    <row r="185" s="232" customFormat="1"/>
    <row r="186" s="232" customFormat="1"/>
    <row r="187" s="232" customFormat="1"/>
    <row r="188" s="232" customFormat="1"/>
    <row r="189" s="232" customFormat="1"/>
    <row r="190" s="232" customFormat="1"/>
    <row r="191" s="232" customFormat="1"/>
    <row r="192" s="232" customFormat="1"/>
    <row r="193" s="232" customFormat="1"/>
    <row r="194" s="232" customFormat="1"/>
    <row r="195" s="232" customFormat="1"/>
    <row r="196" s="232" customFormat="1"/>
    <row r="197" s="232" customFormat="1"/>
    <row r="198" s="232" customFormat="1"/>
    <row r="199" s="232" customFormat="1"/>
    <row r="200" s="232" customFormat="1"/>
    <row r="201" s="232" customFormat="1"/>
    <row r="202" s="232" customFormat="1"/>
    <row r="203" s="232" customFormat="1"/>
    <row r="204" s="232" customFormat="1"/>
    <row r="205" s="232" customFormat="1"/>
    <row r="206" s="232" customFormat="1"/>
    <row r="207" s="232" customFormat="1"/>
    <row r="208" s="232" customFormat="1"/>
    <row r="209" s="232" customFormat="1"/>
    <row r="210" s="232" customFormat="1"/>
    <row r="211" s="232" customFormat="1"/>
    <row r="212" s="232" customFormat="1"/>
    <row r="213" s="232" customFormat="1"/>
    <row r="214" s="232" customFormat="1"/>
    <row r="215" s="232" customFormat="1"/>
    <row r="216" s="232" customFormat="1"/>
    <row r="217" s="232" customFormat="1"/>
    <row r="218" s="232" customFormat="1"/>
    <row r="219" s="232" customFormat="1"/>
    <row r="220" s="232" customFormat="1"/>
    <row r="221" s="232" customFormat="1"/>
    <row r="222" s="232" customFormat="1"/>
    <row r="223" s="232" customFormat="1"/>
    <row r="224" s="232" customFormat="1"/>
    <row r="225" s="232" customFormat="1"/>
    <row r="226" s="232" customFormat="1"/>
    <row r="227" s="232" customFormat="1"/>
    <row r="228" s="232" customFormat="1"/>
    <row r="229" s="232" customFormat="1"/>
    <row r="230" s="232" customFormat="1"/>
    <row r="231" s="232" customFormat="1"/>
    <row r="232" s="232" customFormat="1"/>
    <row r="233" s="232" customFormat="1"/>
    <row r="234" s="232" customFormat="1"/>
    <row r="235" s="232" customFormat="1"/>
    <row r="236" s="232" customFormat="1"/>
    <row r="237" s="232" customFormat="1"/>
    <row r="238" s="232" customFormat="1"/>
    <row r="239" s="232" customFormat="1"/>
    <row r="240" s="232" customFormat="1"/>
    <row r="241" s="232" customFormat="1"/>
    <row r="242" s="232" customFormat="1"/>
    <row r="243" s="232" customFormat="1"/>
    <row r="244" s="232" customFormat="1"/>
    <row r="245" s="232" customFormat="1"/>
    <row r="246" s="232" customFormat="1"/>
    <row r="247" s="232" customFormat="1"/>
    <row r="248" s="232" customFormat="1"/>
    <row r="249" s="232" customFormat="1"/>
    <row r="250" s="232" customFormat="1"/>
    <row r="251" s="232" customFormat="1"/>
    <row r="252" s="232" customFormat="1"/>
    <row r="253" s="232" customFormat="1"/>
    <row r="254" s="232" customFormat="1"/>
    <row r="255" s="232" customFormat="1"/>
    <row r="256" s="232" customFormat="1"/>
    <row r="257" s="232" customFormat="1"/>
    <row r="258" s="232" customFormat="1"/>
    <row r="259" s="232" customFormat="1"/>
    <row r="260" s="232" customFormat="1"/>
    <row r="261" s="232" customFormat="1"/>
    <row r="262" s="232" customFormat="1"/>
    <row r="263" s="232" customFormat="1"/>
    <row r="264" s="232" customFormat="1"/>
    <row r="265" s="232" customFormat="1"/>
    <row r="266" s="232" customFormat="1"/>
    <row r="267" s="232" customFormat="1"/>
    <row r="268" s="232" customFormat="1"/>
    <row r="269" s="232" customFormat="1"/>
    <row r="270" s="232" customFormat="1"/>
    <row r="271" s="232" customFormat="1"/>
    <row r="272" s="232" customFormat="1"/>
    <row r="273" s="232" customFormat="1"/>
    <row r="274" s="232" customFormat="1"/>
    <row r="275" s="232" customFormat="1"/>
    <row r="276" s="232" customFormat="1"/>
    <row r="277" s="232" customFormat="1"/>
    <row r="278" s="232" customFormat="1"/>
    <row r="279" s="232" customFormat="1"/>
    <row r="280" s="232" customFormat="1"/>
    <row r="281" s="232" customFormat="1"/>
    <row r="282" s="232" customFormat="1"/>
    <row r="283" s="232" customFormat="1"/>
    <row r="284" s="232" customFormat="1"/>
    <row r="285" s="232" customFormat="1"/>
    <row r="286" s="232" customFormat="1"/>
    <row r="287" s="232" customFormat="1"/>
    <row r="288" s="232" customFormat="1"/>
    <row r="289" s="232" customFormat="1"/>
    <row r="290" s="232" customFormat="1"/>
    <row r="291" s="232" customFormat="1"/>
    <row r="292" s="232" customFormat="1"/>
    <row r="293" s="232" customFormat="1"/>
    <row r="294" s="232" customFormat="1"/>
    <row r="295" s="232" customFormat="1"/>
    <row r="296" s="232" customFormat="1"/>
    <row r="297" s="232" customFormat="1"/>
    <row r="298" s="232" customFormat="1"/>
    <row r="299" s="232" customFormat="1"/>
    <row r="300" s="232" customFormat="1"/>
    <row r="301" s="232" customFormat="1"/>
    <row r="302" s="232" customFormat="1"/>
    <row r="303" s="232" customFormat="1"/>
    <row r="304" s="232" customFormat="1"/>
    <row r="305" s="232" customFormat="1"/>
    <row r="306" s="232" customFormat="1"/>
    <row r="307" s="232" customFormat="1"/>
    <row r="308" s="232" customFormat="1"/>
    <row r="309" s="232" customFormat="1"/>
    <row r="310" s="232" customFormat="1"/>
    <row r="311" s="232" customFormat="1"/>
    <row r="312" s="232" customFormat="1"/>
    <row r="313" s="232" customFormat="1"/>
    <row r="314" s="232" customFormat="1"/>
    <row r="315" s="232" customFormat="1"/>
    <row r="316" s="232" customFormat="1"/>
    <row r="317" s="232" customFormat="1"/>
    <row r="318" s="232" customFormat="1"/>
    <row r="319" s="232" customFormat="1"/>
    <row r="320" s="232" customFormat="1"/>
    <row r="321" s="232" customFormat="1"/>
    <row r="322" s="232" customFormat="1"/>
    <row r="323" s="232" customFormat="1"/>
    <row r="324" s="232" customFormat="1"/>
    <row r="325" s="232" customFormat="1"/>
    <row r="326" s="232" customFormat="1"/>
    <row r="327" s="232" customFormat="1"/>
    <row r="328" s="232" customFormat="1"/>
    <row r="329" s="232" customFormat="1"/>
    <row r="330" s="232" customFormat="1"/>
    <row r="331" s="232" customFormat="1"/>
    <row r="332" s="232" customFormat="1"/>
    <row r="333" s="232" customFormat="1"/>
    <row r="334" s="232" customFormat="1"/>
    <row r="335" s="232" customFormat="1"/>
    <row r="336" s="232" customFormat="1"/>
    <row r="337" s="232" customFormat="1"/>
    <row r="338" s="232" customFormat="1"/>
    <row r="339" s="232" customFormat="1"/>
    <row r="340" s="232" customFormat="1"/>
    <row r="341" s="232" customFormat="1"/>
    <row r="342" s="232" customFormat="1"/>
    <row r="343" s="232" customFormat="1"/>
    <row r="344" s="232" customFormat="1"/>
    <row r="345" s="232" customFormat="1"/>
    <row r="346" s="232" customFormat="1"/>
    <row r="347" s="232" customFormat="1"/>
    <row r="348" s="232" customFormat="1"/>
    <row r="349" s="232" customFormat="1"/>
    <row r="350" s="232" customFormat="1"/>
    <row r="351" s="232" customFormat="1"/>
    <row r="352" s="232" customFormat="1"/>
    <row r="353" s="232" customFormat="1"/>
    <row r="354" s="232" customFormat="1"/>
    <row r="355" s="232" customFormat="1"/>
    <row r="356" s="232" customFormat="1"/>
    <row r="357" s="232" customFormat="1"/>
    <row r="358" s="232" customFormat="1"/>
    <row r="359" s="232" customFormat="1"/>
    <row r="360" s="232" customFormat="1"/>
    <row r="361" s="232" customFormat="1"/>
    <row r="362" s="232" customFormat="1"/>
    <row r="363" s="232" customFormat="1"/>
    <row r="364" s="232" customFormat="1"/>
    <row r="365" s="232" customFormat="1"/>
    <row r="366" s="232" customFormat="1"/>
    <row r="367" s="232" customFormat="1"/>
    <row r="368" s="232" customFormat="1"/>
    <row r="369" s="232" customFormat="1"/>
    <row r="370" s="232" customFormat="1"/>
    <row r="371" s="232" customFormat="1"/>
    <row r="372" s="232" customFormat="1"/>
    <row r="373" s="232" customFormat="1"/>
    <row r="374" s="232" customFormat="1"/>
    <row r="375" s="232" customFormat="1"/>
    <row r="376" s="232" customFormat="1"/>
    <row r="377" s="232" customFormat="1"/>
    <row r="378" s="232" customFormat="1"/>
    <row r="379" s="232" customFormat="1"/>
    <row r="380" s="232" customFormat="1"/>
    <row r="381" s="232" customFormat="1"/>
    <row r="382" s="232" customFormat="1"/>
    <row r="383" s="232" customFormat="1"/>
    <row r="384" s="232" customFormat="1"/>
    <row r="385" s="232" customFormat="1"/>
    <row r="386" s="232" customFormat="1"/>
    <row r="387" s="232" customFormat="1"/>
    <row r="388" s="232" customFormat="1"/>
    <row r="389" s="232" customFormat="1"/>
    <row r="390" s="232" customFormat="1"/>
    <row r="391" s="232" customFormat="1"/>
    <row r="392" s="232" customFormat="1"/>
    <row r="393" s="232" customFormat="1"/>
    <row r="394" s="232" customFormat="1"/>
    <row r="395" s="232" customFormat="1"/>
    <row r="396" s="232" customFormat="1"/>
    <row r="397" s="232" customFormat="1"/>
    <row r="398" s="232" customFormat="1"/>
    <row r="399" s="232" customFormat="1"/>
    <row r="400" s="232" customFormat="1"/>
    <row r="401" s="232" customFormat="1"/>
    <row r="402" s="232" customFormat="1"/>
    <row r="403" s="232" customFormat="1"/>
    <row r="404" s="232" customFormat="1"/>
    <row r="405" s="232" customFormat="1"/>
    <row r="406" s="232" customFormat="1"/>
    <row r="407" s="232" customFormat="1"/>
    <row r="408" s="232" customFormat="1"/>
    <row r="409" s="232" customFormat="1"/>
    <row r="410" s="232" customFormat="1"/>
    <row r="411" s="232" customFormat="1"/>
    <row r="412" s="232" customFormat="1"/>
    <row r="413" s="232" customFormat="1"/>
    <row r="414" s="232" customFormat="1"/>
    <row r="415" s="232" customFormat="1"/>
    <row r="416" s="232" customFormat="1"/>
    <row r="417" s="232" customFormat="1"/>
    <row r="418" s="232" customFormat="1"/>
    <row r="419" s="232" customFormat="1"/>
    <row r="420" s="232" customFormat="1"/>
    <row r="421" s="232" customFormat="1"/>
    <row r="422" s="232" customFormat="1"/>
    <row r="423" s="232" customFormat="1"/>
    <row r="424" s="232" customFormat="1"/>
    <row r="425" s="232" customFormat="1"/>
    <row r="426" s="232" customFormat="1"/>
    <row r="427" s="232" customFormat="1"/>
    <row r="428" s="232" customFormat="1"/>
    <row r="429" s="232" customFormat="1"/>
    <row r="430" s="232" customFormat="1"/>
    <row r="431" s="232" customFormat="1"/>
    <row r="432" s="232" customFormat="1"/>
    <row r="433" s="232" customFormat="1"/>
    <row r="434" s="232" customFormat="1"/>
    <row r="435" s="232" customFormat="1"/>
    <row r="436" s="232" customFormat="1"/>
    <row r="437" s="232" customFormat="1"/>
    <row r="438" s="232" customFormat="1"/>
    <row r="439" s="232" customFormat="1"/>
    <row r="440" s="232" customFormat="1"/>
    <row r="441" s="232" customFormat="1"/>
    <row r="442" s="232" customFormat="1"/>
    <row r="443" s="232" customFormat="1"/>
    <row r="444" s="232" customFormat="1"/>
    <row r="445" s="232" customFormat="1"/>
    <row r="446" s="232" customFormat="1"/>
    <row r="447" s="232" customFormat="1"/>
    <row r="448" s="232" customFormat="1"/>
    <row r="449" s="232" customFormat="1"/>
    <row r="450" s="232" customFormat="1"/>
    <row r="451" s="232" customFormat="1"/>
    <row r="452" s="232" customFormat="1"/>
    <row r="453" s="232" customFormat="1"/>
    <row r="454" s="232" customFormat="1"/>
    <row r="455" s="232" customFormat="1"/>
    <row r="456" s="232" customFormat="1"/>
    <row r="457" s="232" customFormat="1"/>
    <row r="458" s="232" customFormat="1"/>
    <row r="459" s="232" customFormat="1"/>
    <row r="460" s="232" customFormat="1"/>
    <row r="461" s="232" customFormat="1"/>
    <row r="462" s="232" customFormat="1"/>
    <row r="463" s="232" customFormat="1"/>
    <row r="464" s="232" customFormat="1"/>
    <row r="465" s="232" customFormat="1"/>
    <row r="466" s="232" customFormat="1"/>
    <row r="467" s="232" customFormat="1"/>
    <row r="468" s="232" customFormat="1"/>
    <row r="469" s="232" customFormat="1"/>
    <row r="470" s="232" customFormat="1"/>
    <row r="471" s="232" customFormat="1"/>
    <row r="472" s="232" customFormat="1"/>
    <row r="473" s="232" customFormat="1"/>
    <row r="474" s="232" customFormat="1"/>
    <row r="475" s="232" customFormat="1"/>
    <row r="476" s="232" customFormat="1"/>
    <row r="477" s="232" customFormat="1"/>
    <row r="478" s="232" customFormat="1"/>
    <row r="479" s="232" customFormat="1"/>
    <row r="480" s="232" customFormat="1"/>
    <row r="481" s="232" customFormat="1"/>
    <row r="482" s="232" customFormat="1"/>
    <row r="483" s="232" customFormat="1"/>
    <row r="484" s="232" customFormat="1"/>
    <row r="485" s="232" customFormat="1"/>
    <row r="486" s="232" customFormat="1"/>
    <row r="487" s="232" customFormat="1"/>
    <row r="488" s="232" customFormat="1"/>
    <row r="489" s="232" customFormat="1"/>
    <row r="490" s="232" customFormat="1"/>
    <row r="491" s="232" customFormat="1"/>
    <row r="492" s="232" customFormat="1"/>
    <row r="493" s="232" customFormat="1"/>
    <row r="494" s="232" customFormat="1"/>
    <row r="495" s="232" customFormat="1"/>
    <row r="496" s="232" customFormat="1"/>
    <row r="497" s="232" customFormat="1"/>
    <row r="498" s="232" customFormat="1"/>
    <row r="499" s="232" customFormat="1"/>
    <row r="500" s="232" customFormat="1"/>
    <row r="501" s="232" customFormat="1"/>
    <row r="502" s="232" customFormat="1"/>
    <row r="503" s="232" customFormat="1"/>
    <row r="504" s="232" customFormat="1"/>
    <row r="505" s="232" customFormat="1"/>
    <row r="506" s="232" customFormat="1"/>
    <row r="507" s="232" customFormat="1"/>
    <row r="508" s="232" customFormat="1"/>
    <row r="509" s="232" customFormat="1"/>
    <row r="510" s="232" customFormat="1"/>
    <row r="511" s="232" customFormat="1"/>
    <row r="512" s="232" customFormat="1"/>
    <row r="513" s="232" customFormat="1"/>
    <row r="514" s="232" customFormat="1"/>
    <row r="515" s="232" customFormat="1"/>
    <row r="516" s="232" customFormat="1"/>
    <row r="517" s="232" customFormat="1"/>
    <row r="518" s="232" customFormat="1"/>
    <row r="519" s="232" customFormat="1"/>
    <row r="520" s="232" customFormat="1"/>
    <row r="521" s="232" customFormat="1"/>
    <row r="522" s="232" customFormat="1"/>
    <row r="523" s="232" customFormat="1"/>
    <row r="524" s="232" customFormat="1"/>
    <row r="525" s="232" customFormat="1"/>
    <row r="526" s="232" customFormat="1"/>
    <row r="527" s="232" customFormat="1"/>
    <row r="528" s="232" customFormat="1"/>
    <row r="529" s="232" customFormat="1"/>
    <row r="530" s="232" customFormat="1"/>
    <row r="531" s="232" customFormat="1"/>
    <row r="532" s="232" customFormat="1"/>
    <row r="533" s="232" customFormat="1"/>
    <row r="534" s="232" customFormat="1"/>
    <row r="535" s="232" customFormat="1"/>
    <row r="536" s="232" customFormat="1"/>
    <row r="537" s="232" customFormat="1"/>
    <row r="538" s="232" customFormat="1"/>
    <row r="539" s="232" customFormat="1"/>
    <row r="540" s="232" customFormat="1"/>
    <row r="541" s="232" customFormat="1"/>
    <row r="542" s="232" customFormat="1"/>
    <row r="543" s="232" customFormat="1"/>
    <row r="544" s="232" customFormat="1"/>
    <row r="545" s="232" customFormat="1"/>
    <row r="546" s="232" customFormat="1"/>
    <row r="547" s="232" customFormat="1"/>
    <row r="548" s="232" customFormat="1"/>
    <row r="549" s="232" customFormat="1"/>
    <row r="550" s="232" customFormat="1"/>
    <row r="551" s="232" customFormat="1"/>
    <row r="552" s="232" customFormat="1"/>
    <row r="553" s="232" customFormat="1"/>
    <row r="554" s="232" customFormat="1"/>
    <row r="555" s="232" customFormat="1"/>
    <row r="556" s="232" customFormat="1"/>
    <row r="557" s="232" customFormat="1"/>
    <row r="558" s="232" customFormat="1"/>
    <row r="559" s="232" customFormat="1"/>
    <row r="560" s="232" customFormat="1"/>
    <row r="561" s="232" customFormat="1"/>
    <row r="562" s="232" customFormat="1"/>
    <row r="563" s="232" customFormat="1"/>
    <row r="564" s="232" customFormat="1"/>
    <row r="565" s="232" customFormat="1"/>
    <row r="566" s="232" customFormat="1"/>
    <row r="567" s="232" customFormat="1"/>
    <row r="568" s="232" customFormat="1"/>
    <row r="569" s="232" customFormat="1"/>
    <row r="570" s="232" customFormat="1"/>
    <row r="571" s="232" customFormat="1"/>
    <row r="572" s="232" customFormat="1"/>
    <row r="573" s="232" customFormat="1"/>
    <row r="574" s="232" customFormat="1"/>
    <row r="575" s="232" customFormat="1"/>
    <row r="576" s="232" customFormat="1"/>
    <row r="577" s="232" customFormat="1"/>
    <row r="578" s="232" customFormat="1"/>
    <row r="579" s="232" customFormat="1"/>
    <row r="580" s="232" customFormat="1"/>
    <row r="581" s="232" customFormat="1"/>
    <row r="582" s="232" customFormat="1"/>
    <row r="583" s="232" customFormat="1"/>
    <row r="584" s="232" customFormat="1"/>
    <row r="585" s="232" customFormat="1"/>
    <row r="586" s="232" customFormat="1"/>
    <row r="587" s="232" customFormat="1"/>
    <row r="588" s="232" customFormat="1"/>
    <row r="589" s="232" customFormat="1"/>
    <row r="590" s="232" customFormat="1"/>
    <row r="591" s="232" customFormat="1"/>
    <row r="592" s="232" customFormat="1"/>
    <row r="593" s="232" customFormat="1"/>
    <row r="594" s="232" customFormat="1"/>
    <row r="595" s="232" customFormat="1"/>
    <row r="596" s="232" customFormat="1"/>
    <row r="597" s="232" customFormat="1"/>
    <row r="598" s="232" customFormat="1"/>
    <row r="599" s="232" customFormat="1"/>
    <row r="600" s="232" customFormat="1"/>
    <row r="601" s="232" customFormat="1"/>
    <row r="602" s="232" customFormat="1"/>
    <row r="603" s="232" customFormat="1"/>
    <row r="604" s="232" customFormat="1"/>
    <row r="605" s="232" customFormat="1"/>
    <row r="606" s="232" customFormat="1"/>
    <row r="607" s="232" customFormat="1"/>
    <row r="608" s="232" customFormat="1"/>
    <row r="609" s="232" customFormat="1"/>
    <row r="610" s="232" customFormat="1"/>
    <row r="611" s="232" customFormat="1"/>
    <row r="612" s="232" customFormat="1"/>
    <row r="613" s="232" customFormat="1"/>
    <row r="614" s="232" customFormat="1"/>
    <row r="615" s="232" customFormat="1"/>
    <row r="616" s="232" customFormat="1"/>
    <row r="617" s="232" customFormat="1"/>
    <row r="618" s="232" customFormat="1"/>
    <row r="619" s="232" customFormat="1"/>
    <row r="620" s="232" customFormat="1"/>
    <row r="621" s="232" customFormat="1"/>
    <row r="622" s="232" customFormat="1"/>
    <row r="623" s="232" customFormat="1"/>
    <row r="624" s="232" customFormat="1"/>
    <row r="625" s="232" customFormat="1"/>
    <row r="626" s="232" customFormat="1"/>
    <row r="627" s="232" customFormat="1"/>
    <row r="628" s="232" customFormat="1"/>
    <row r="629" s="232" customFormat="1"/>
    <row r="630" s="232" customFormat="1"/>
    <row r="631" s="232" customFormat="1"/>
    <row r="632" s="232" customFormat="1"/>
    <row r="633" s="232" customFormat="1"/>
    <row r="634" s="232" customFormat="1"/>
    <row r="635" s="232" customFormat="1"/>
    <row r="636" s="232" customFormat="1"/>
    <row r="637" s="232" customFormat="1"/>
    <row r="638" s="232" customFormat="1"/>
    <row r="639" s="232" customFormat="1"/>
    <row r="640" s="232" customFormat="1"/>
    <row r="641" s="232" customFormat="1"/>
    <row r="642" s="232" customFormat="1"/>
    <row r="643" s="232" customFormat="1"/>
    <row r="644" s="232" customFormat="1"/>
    <row r="645" s="232" customFormat="1"/>
    <row r="646" s="232" customFormat="1"/>
    <row r="647" s="232" customFormat="1"/>
    <row r="648" s="232" customFormat="1"/>
    <row r="649" s="232" customFormat="1"/>
    <row r="650" s="232" customFormat="1"/>
    <row r="651" s="232" customFormat="1"/>
    <row r="652" s="232" customFormat="1"/>
    <row r="653" s="232" customFormat="1"/>
    <row r="654" s="232" customFormat="1"/>
    <row r="655" s="232" customFormat="1"/>
    <row r="656" s="232" customFormat="1"/>
    <row r="657" s="232" customFormat="1"/>
    <row r="658" s="232" customFormat="1"/>
    <row r="659" s="232" customFormat="1"/>
    <row r="660" s="232" customFormat="1"/>
    <row r="661" s="232" customFormat="1"/>
    <row r="662" s="232" customFormat="1"/>
    <row r="663" s="232" customFormat="1"/>
    <row r="664" s="232" customFormat="1"/>
    <row r="665" s="232" customFormat="1"/>
    <row r="666" s="232" customFormat="1"/>
    <row r="667" s="232" customFormat="1"/>
    <row r="668" s="232" customFormat="1"/>
    <row r="669" s="232" customFormat="1"/>
    <row r="670" s="232" customFormat="1"/>
    <row r="671" s="232" customFormat="1"/>
    <row r="672" s="232" customFormat="1"/>
    <row r="673" s="232" customFormat="1"/>
    <row r="674" s="232" customFormat="1"/>
    <row r="675" s="232" customFormat="1"/>
    <row r="676" s="232" customFormat="1"/>
    <row r="677" s="232" customFormat="1"/>
    <row r="678" s="232" customFormat="1"/>
    <row r="679" s="232" customFormat="1"/>
    <row r="680" s="232" customFormat="1"/>
    <row r="681" s="232" customFormat="1"/>
    <row r="682" s="232" customFormat="1"/>
    <row r="683" s="232" customFormat="1"/>
    <row r="684" s="232" customFormat="1"/>
    <row r="685" s="232" customFormat="1"/>
    <row r="686" s="232" customFormat="1"/>
    <row r="687" s="232" customFormat="1"/>
    <row r="688" s="232" customFormat="1"/>
    <row r="689" s="232" customFormat="1"/>
    <row r="690" s="232" customFormat="1"/>
    <row r="691" s="232" customFormat="1"/>
    <row r="692" s="232" customFormat="1"/>
    <row r="693" s="232" customFormat="1"/>
    <row r="694" s="232" customFormat="1"/>
    <row r="695" s="232" customFormat="1"/>
    <row r="696" s="232" customFormat="1"/>
    <row r="697" s="232" customFormat="1"/>
    <row r="698" s="232" customFormat="1"/>
    <row r="699" s="232" customFormat="1"/>
    <row r="700" s="232" customFormat="1"/>
    <row r="701" s="232" customFormat="1"/>
    <row r="702" s="232" customFormat="1"/>
    <row r="703" s="232" customFormat="1"/>
    <row r="704" s="232" customFormat="1"/>
    <row r="705" s="232" customFormat="1"/>
    <row r="706" s="232" customFormat="1"/>
    <row r="707" s="232" customFormat="1"/>
    <row r="708" s="232" customFormat="1"/>
    <row r="709" s="232" customFormat="1"/>
    <row r="710" s="232" customFormat="1"/>
    <row r="711" s="232" customFormat="1"/>
    <row r="712" s="232" customFormat="1"/>
    <row r="713" s="232" customFormat="1"/>
    <row r="714" s="232" customFormat="1"/>
    <row r="715" s="232" customFormat="1"/>
    <row r="716" s="232" customFormat="1"/>
    <row r="717" s="232" customFormat="1"/>
    <row r="718" s="232" customFormat="1"/>
    <row r="719" s="232" customFormat="1"/>
    <row r="720" s="232" customFormat="1"/>
    <row r="721" s="232" customFormat="1"/>
    <row r="722" s="232" customFormat="1"/>
    <row r="723" s="232" customFormat="1"/>
    <row r="724" s="232" customFormat="1"/>
    <row r="725" s="232" customFormat="1"/>
    <row r="726" s="232" customFormat="1"/>
    <row r="727" s="232" customFormat="1"/>
    <row r="728" s="232" customFormat="1"/>
    <row r="729" s="232" customFormat="1"/>
    <row r="730" s="232" customFormat="1"/>
    <row r="731" s="232" customFormat="1"/>
    <row r="732" s="232" customFormat="1"/>
    <row r="733" s="232" customFormat="1"/>
    <row r="734" s="232" customFormat="1"/>
    <row r="735" s="232" customFormat="1"/>
    <row r="736" s="232" customFormat="1"/>
    <row r="737" s="232" customFormat="1"/>
  </sheetData>
  <sheetProtection algorithmName="SHA-512" hashValue="g2pTf5YFG5p+MbcwKvt+9S9fWOrWzACVRBBMIEoPy3T0nf0LdgdbPWcO4fR4HZ84TnhtlDVK8/Go6X36tpkMlg==" saltValue="l+Z+Gmb/KvYJl+bXagITqA==" spinCount="100000" sheet="1" objects="1" scenarios="1"/>
  <protectedRanges>
    <protectedRange sqref="J8:J156" name="Oblast3"/>
    <protectedRange sqref="H8:H156" name="Oblast2"/>
    <protectedRange sqref="F8:F156" name="Oblast1"/>
  </protectedRanges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DF5B-7A3E-43F5-A0CC-A69BDA6AB387}">
  <sheetPr>
    <pageSetUpPr fitToPage="1"/>
  </sheetPr>
  <dimension ref="A1:M60"/>
  <sheetViews>
    <sheetView view="pageBreakPreview" zoomScale="85" zoomScaleNormal="115" zoomScaleSheetLayoutView="85" workbookViewId="0">
      <selection activeCell="G5" sqref="G5"/>
    </sheetView>
  </sheetViews>
  <sheetFormatPr defaultColWidth="8.7109375" defaultRowHeight="15"/>
  <cols>
    <col min="1" max="1" width="8.5703125" style="294" customWidth="1"/>
    <col min="2" max="2" width="28.5703125" style="294" customWidth="1"/>
    <col min="3" max="4" width="9.42578125" style="315" customWidth="1"/>
    <col min="5" max="5" width="16.7109375" style="293" customWidth="1"/>
    <col min="6" max="6" width="51.42578125" style="316" customWidth="1"/>
    <col min="7" max="7" width="14.28515625" style="317" customWidth="1"/>
    <col min="8" max="8" width="19.28515625" style="294" customWidth="1"/>
    <col min="9" max="9" width="26.7109375" style="293" customWidth="1"/>
    <col min="10" max="16384" width="8.7109375" style="294"/>
  </cols>
  <sheetData>
    <row r="1" spans="1:13" ht="36" customHeight="1">
      <c r="A1" s="289">
        <v>45017</v>
      </c>
      <c r="B1" s="290" t="s">
        <v>1881</v>
      </c>
      <c r="C1" s="537" t="s">
        <v>1882</v>
      </c>
      <c r="D1" s="538"/>
      <c r="E1" s="538"/>
      <c r="F1" s="538"/>
      <c r="G1" s="291" t="s">
        <v>1883</v>
      </c>
      <c r="H1" s="292">
        <v>45047</v>
      </c>
    </row>
    <row r="2" spans="1:13" ht="15.75" customHeight="1">
      <c r="A2" s="539"/>
      <c r="B2" s="540"/>
      <c r="C2" s="540"/>
      <c r="D2" s="540"/>
      <c r="E2" s="540"/>
      <c r="F2" s="540"/>
      <c r="G2" s="540"/>
      <c r="H2" s="540"/>
    </row>
    <row r="3" spans="1:13" ht="24" customHeight="1">
      <c r="A3" s="295" t="s">
        <v>1884</v>
      </c>
      <c r="B3" s="296" t="s">
        <v>1885</v>
      </c>
      <c r="C3" s="297" t="s">
        <v>1886</v>
      </c>
      <c r="D3" s="297" t="s">
        <v>1887</v>
      </c>
      <c r="E3" s="298" t="s">
        <v>1888</v>
      </c>
      <c r="F3" s="297" t="s">
        <v>1889</v>
      </c>
      <c r="G3" s="299" t="s">
        <v>1890</v>
      </c>
      <c r="H3" s="300" t="s">
        <v>1891</v>
      </c>
    </row>
    <row r="4" spans="1:13" ht="12.75" customHeight="1">
      <c r="A4" s="541"/>
      <c r="B4" s="541"/>
      <c r="C4" s="541"/>
      <c r="D4" s="541"/>
      <c r="E4" s="541"/>
      <c r="F4" s="541"/>
      <c r="G4" s="541"/>
      <c r="H4" s="541"/>
    </row>
    <row r="5" spans="1:13" ht="95.25" customHeight="1">
      <c r="A5" s="301">
        <v>1</v>
      </c>
      <c r="B5" s="302" t="s">
        <v>1892</v>
      </c>
      <c r="C5" s="303">
        <v>1</v>
      </c>
      <c r="D5" s="303" t="s">
        <v>1893</v>
      </c>
      <c r="E5" s="304" t="s">
        <v>1894</v>
      </c>
      <c r="F5" s="305" t="s">
        <v>1895</v>
      </c>
      <c r="G5" s="354"/>
      <c r="H5" s="306">
        <f>G5*C5</f>
        <v>0</v>
      </c>
    </row>
    <row r="6" spans="1:13" ht="80.25" customHeight="1">
      <c r="A6" s="301">
        <v>2</v>
      </c>
      <c r="B6" s="302" t="s">
        <v>1896</v>
      </c>
      <c r="C6" s="303">
        <v>1</v>
      </c>
      <c r="D6" s="303" t="s">
        <v>1893</v>
      </c>
      <c r="E6" s="304" t="s">
        <v>1897</v>
      </c>
      <c r="F6" s="305" t="s">
        <v>1898</v>
      </c>
      <c r="G6" s="354"/>
      <c r="H6" s="306">
        <f t="shared" ref="H6:H59" si="0">G6*C6</f>
        <v>0</v>
      </c>
    </row>
    <row r="7" spans="1:13" ht="58.5" customHeight="1">
      <c r="A7" s="301">
        <v>3</v>
      </c>
      <c r="B7" s="302" t="s">
        <v>1899</v>
      </c>
      <c r="C7" s="303">
        <v>1</v>
      </c>
      <c r="D7" s="303" t="s">
        <v>1893</v>
      </c>
      <c r="E7" s="304" t="s">
        <v>1900</v>
      </c>
      <c r="F7" s="305" t="s">
        <v>1901</v>
      </c>
      <c r="G7" s="354"/>
      <c r="H7" s="306">
        <f t="shared" si="0"/>
        <v>0</v>
      </c>
    </row>
    <row r="8" spans="1:13" ht="98.25" customHeight="1">
      <c r="A8" s="301">
        <v>4</v>
      </c>
      <c r="B8" s="302" t="s">
        <v>1902</v>
      </c>
      <c r="C8" s="303">
        <v>3</v>
      </c>
      <c r="D8" s="303" t="s">
        <v>1893</v>
      </c>
      <c r="E8" s="304" t="s">
        <v>1903</v>
      </c>
      <c r="F8" s="305" t="s">
        <v>1904</v>
      </c>
      <c r="G8" s="354"/>
      <c r="H8" s="306">
        <f t="shared" si="0"/>
        <v>0</v>
      </c>
    </row>
    <row r="9" spans="1:13" ht="43.5" customHeight="1">
      <c r="A9" s="301">
        <v>5</v>
      </c>
      <c r="B9" s="302" t="s">
        <v>1905</v>
      </c>
      <c r="C9" s="303">
        <v>6</v>
      </c>
      <c r="D9" s="303" t="s">
        <v>1893</v>
      </c>
      <c r="E9" s="303"/>
      <c r="F9" s="305" t="s">
        <v>1906</v>
      </c>
      <c r="G9" s="355"/>
      <c r="H9" s="306">
        <f t="shared" si="0"/>
        <v>0</v>
      </c>
    </row>
    <row r="10" spans="1:13" ht="32.25" customHeight="1">
      <c r="A10" s="301">
        <v>6</v>
      </c>
      <c r="B10" s="302" t="s">
        <v>1907</v>
      </c>
      <c r="C10" s="303">
        <v>1</v>
      </c>
      <c r="D10" s="303" t="s">
        <v>1893</v>
      </c>
      <c r="E10" s="304" t="s">
        <v>1908</v>
      </c>
      <c r="F10" s="305" t="s">
        <v>1909</v>
      </c>
      <c r="G10" s="354"/>
      <c r="H10" s="306">
        <f t="shared" si="0"/>
        <v>0</v>
      </c>
    </row>
    <row r="11" spans="1:13" ht="42" customHeight="1">
      <c r="A11" s="301">
        <v>7</v>
      </c>
      <c r="B11" s="302" t="s">
        <v>1910</v>
      </c>
      <c r="C11" s="303">
        <v>2</v>
      </c>
      <c r="D11" s="303" t="s">
        <v>1893</v>
      </c>
      <c r="E11" s="303" t="s">
        <v>1911</v>
      </c>
      <c r="F11" s="305" t="s">
        <v>1912</v>
      </c>
      <c r="G11" s="354"/>
      <c r="H11" s="306">
        <f t="shared" si="0"/>
        <v>0</v>
      </c>
      <c r="M11" s="307"/>
    </row>
    <row r="12" spans="1:13" ht="42.75" customHeight="1">
      <c r="A12" s="301">
        <v>8</v>
      </c>
      <c r="B12" s="302" t="s">
        <v>1913</v>
      </c>
      <c r="C12" s="303">
        <v>2</v>
      </c>
      <c r="D12" s="303" t="s">
        <v>1893</v>
      </c>
      <c r="E12" s="303" t="s">
        <v>1914</v>
      </c>
      <c r="F12" s="305" t="s">
        <v>1915</v>
      </c>
      <c r="G12" s="354"/>
      <c r="H12" s="306">
        <f t="shared" si="0"/>
        <v>0</v>
      </c>
    </row>
    <row r="13" spans="1:13" ht="51">
      <c r="A13" s="301">
        <v>9</v>
      </c>
      <c r="B13" s="302" t="s">
        <v>1916</v>
      </c>
      <c r="C13" s="303">
        <v>1</v>
      </c>
      <c r="D13" s="303" t="s">
        <v>1893</v>
      </c>
      <c r="E13" s="304" t="s">
        <v>1917</v>
      </c>
      <c r="F13" s="305" t="s">
        <v>1918</v>
      </c>
      <c r="G13" s="354"/>
      <c r="H13" s="306">
        <f t="shared" si="0"/>
        <v>0</v>
      </c>
    </row>
    <row r="14" spans="1:13" ht="42.75" customHeight="1">
      <c r="A14" s="301">
        <v>10</v>
      </c>
      <c r="B14" s="302" t="s">
        <v>1919</v>
      </c>
      <c r="C14" s="303">
        <v>1</v>
      </c>
      <c r="D14" s="303" t="s">
        <v>1893</v>
      </c>
      <c r="E14" s="304" t="s">
        <v>1920</v>
      </c>
      <c r="F14" s="305" t="s">
        <v>1921</v>
      </c>
      <c r="G14" s="354"/>
      <c r="H14" s="306">
        <f t="shared" si="0"/>
        <v>0</v>
      </c>
    </row>
    <row r="15" spans="1:13" ht="96" customHeight="1">
      <c r="A15" s="301">
        <v>11</v>
      </c>
      <c r="B15" s="302" t="s">
        <v>1922</v>
      </c>
      <c r="C15" s="303">
        <v>4</v>
      </c>
      <c r="D15" s="303" t="s">
        <v>1893</v>
      </c>
      <c r="E15" s="304" t="s">
        <v>1923</v>
      </c>
      <c r="F15" s="308" t="s">
        <v>1924</v>
      </c>
      <c r="G15" s="354"/>
      <c r="H15" s="306">
        <f t="shared" si="0"/>
        <v>0</v>
      </c>
    </row>
    <row r="16" spans="1:13" ht="70.5" customHeight="1">
      <c r="A16" s="301">
        <v>12</v>
      </c>
      <c r="B16" s="302" t="s">
        <v>1925</v>
      </c>
      <c r="C16" s="303">
        <v>4</v>
      </c>
      <c r="D16" s="303" t="s">
        <v>1893</v>
      </c>
      <c r="E16" s="304" t="s">
        <v>1926</v>
      </c>
      <c r="F16" s="308" t="s">
        <v>1927</v>
      </c>
      <c r="G16" s="354"/>
      <c r="H16" s="306">
        <f t="shared" si="0"/>
        <v>0</v>
      </c>
    </row>
    <row r="17" spans="1:8" ht="58.5" customHeight="1">
      <c r="A17" s="301">
        <v>13</v>
      </c>
      <c r="B17" s="302" t="s">
        <v>1928</v>
      </c>
      <c r="C17" s="303">
        <v>2</v>
      </c>
      <c r="D17" s="303" t="s">
        <v>1893</v>
      </c>
      <c r="E17" s="304" t="s">
        <v>1929</v>
      </c>
      <c r="F17" s="305" t="s">
        <v>1930</v>
      </c>
      <c r="G17" s="354"/>
      <c r="H17" s="306">
        <f t="shared" si="0"/>
        <v>0</v>
      </c>
    </row>
    <row r="18" spans="1:8" ht="122.25" customHeight="1">
      <c r="A18" s="301">
        <v>14</v>
      </c>
      <c r="B18" s="302" t="s">
        <v>1931</v>
      </c>
      <c r="C18" s="303">
        <v>1</v>
      </c>
      <c r="D18" s="303" t="s">
        <v>1893</v>
      </c>
      <c r="E18" s="304" t="s">
        <v>1932</v>
      </c>
      <c r="F18" s="305" t="s">
        <v>1933</v>
      </c>
      <c r="G18" s="354"/>
      <c r="H18" s="306">
        <f t="shared" si="0"/>
        <v>0</v>
      </c>
    </row>
    <row r="19" spans="1:8" ht="69.75" customHeight="1">
      <c r="A19" s="301">
        <v>15</v>
      </c>
      <c r="B19" s="302" t="s">
        <v>1934</v>
      </c>
      <c r="C19" s="309">
        <v>1</v>
      </c>
      <c r="D19" s="303" t="s">
        <v>1893</v>
      </c>
      <c r="E19" s="303" t="s">
        <v>1935</v>
      </c>
      <c r="F19" s="310" t="s">
        <v>1936</v>
      </c>
      <c r="G19" s="354"/>
      <c r="H19" s="306">
        <f t="shared" si="0"/>
        <v>0</v>
      </c>
    </row>
    <row r="20" spans="1:8" ht="42.75" customHeight="1">
      <c r="A20" s="301">
        <v>16</v>
      </c>
      <c r="B20" s="302" t="s">
        <v>1937</v>
      </c>
      <c r="C20" s="309">
        <v>3</v>
      </c>
      <c r="D20" s="303" t="s">
        <v>1893</v>
      </c>
      <c r="E20" s="303"/>
      <c r="F20" s="310" t="s">
        <v>1938</v>
      </c>
      <c r="G20" s="354"/>
      <c r="H20" s="306">
        <f t="shared" si="0"/>
        <v>0</v>
      </c>
    </row>
    <row r="21" spans="1:8" ht="29.25" customHeight="1">
      <c r="A21" s="301">
        <v>17</v>
      </c>
      <c r="B21" s="302" t="s">
        <v>1939</v>
      </c>
      <c r="C21" s="309">
        <v>6</v>
      </c>
      <c r="D21" s="303" t="s">
        <v>1893</v>
      </c>
      <c r="E21" s="303"/>
      <c r="F21" s="310" t="s">
        <v>1940</v>
      </c>
      <c r="G21" s="354"/>
      <c r="H21" s="306">
        <f t="shared" si="0"/>
        <v>0</v>
      </c>
    </row>
    <row r="22" spans="1:8" ht="70.5" customHeight="1">
      <c r="A22" s="301">
        <v>18</v>
      </c>
      <c r="B22" s="302" t="s">
        <v>1941</v>
      </c>
      <c r="C22" s="309">
        <v>2</v>
      </c>
      <c r="D22" s="303" t="s">
        <v>1893</v>
      </c>
      <c r="E22" s="303" t="s">
        <v>1942</v>
      </c>
      <c r="F22" s="310" t="s">
        <v>1943</v>
      </c>
      <c r="G22" s="354"/>
      <c r="H22" s="306">
        <f t="shared" si="0"/>
        <v>0</v>
      </c>
    </row>
    <row r="23" spans="1:8" ht="38.25">
      <c r="A23" s="301">
        <v>19</v>
      </c>
      <c r="B23" s="302" t="s">
        <v>1944</v>
      </c>
      <c r="C23" s="309">
        <v>1</v>
      </c>
      <c r="D23" s="303" t="s">
        <v>1893</v>
      </c>
      <c r="E23" s="303" t="s">
        <v>1945</v>
      </c>
      <c r="F23" s="310" t="s">
        <v>1946</v>
      </c>
      <c r="G23" s="354"/>
      <c r="H23" s="306">
        <f t="shared" si="0"/>
        <v>0</v>
      </c>
    </row>
    <row r="24" spans="1:8" ht="30" customHeight="1">
      <c r="A24" s="301">
        <v>20</v>
      </c>
      <c r="B24" s="302" t="s">
        <v>1947</v>
      </c>
      <c r="C24" s="309">
        <v>1</v>
      </c>
      <c r="D24" s="303" t="s">
        <v>1893</v>
      </c>
      <c r="E24" s="311" t="s">
        <v>1948</v>
      </c>
      <c r="F24" s="310" t="s">
        <v>1949</v>
      </c>
      <c r="G24" s="354"/>
      <c r="H24" s="306">
        <f t="shared" si="0"/>
        <v>0</v>
      </c>
    </row>
    <row r="25" spans="1:8" ht="45" customHeight="1">
      <c r="A25" s="301">
        <v>21</v>
      </c>
      <c r="B25" s="302" t="s">
        <v>1950</v>
      </c>
      <c r="C25" s="309">
        <v>1</v>
      </c>
      <c r="D25" s="303" t="s">
        <v>1893</v>
      </c>
      <c r="E25" s="303" t="s">
        <v>1951</v>
      </c>
      <c r="F25" s="310" t="s">
        <v>1952</v>
      </c>
      <c r="G25" s="354"/>
      <c r="H25" s="306">
        <f t="shared" si="0"/>
        <v>0</v>
      </c>
    </row>
    <row r="26" spans="1:8" ht="38.25">
      <c r="A26" s="301">
        <v>22</v>
      </c>
      <c r="B26" s="302" t="s">
        <v>1953</v>
      </c>
      <c r="C26" s="309">
        <v>1</v>
      </c>
      <c r="D26" s="303" t="s">
        <v>1893</v>
      </c>
      <c r="E26" s="311" t="s">
        <v>1954</v>
      </c>
      <c r="F26" s="310" t="s">
        <v>1955</v>
      </c>
      <c r="G26" s="354"/>
      <c r="H26" s="306">
        <f t="shared" si="0"/>
        <v>0</v>
      </c>
    </row>
    <row r="27" spans="1:8" ht="38.25">
      <c r="A27" s="301">
        <v>23</v>
      </c>
      <c r="B27" s="302" t="s">
        <v>1956</v>
      </c>
      <c r="C27" s="309">
        <v>4</v>
      </c>
      <c r="D27" s="303" t="s">
        <v>1893</v>
      </c>
      <c r="E27" s="311" t="s">
        <v>1957</v>
      </c>
      <c r="F27" s="310" t="s">
        <v>1958</v>
      </c>
      <c r="G27" s="354"/>
      <c r="H27" s="306">
        <f t="shared" si="0"/>
        <v>0</v>
      </c>
    </row>
    <row r="28" spans="1:8" ht="25.5">
      <c r="A28" s="301">
        <v>24</v>
      </c>
      <c r="B28" s="302" t="s">
        <v>1959</v>
      </c>
      <c r="C28" s="309">
        <v>1</v>
      </c>
      <c r="D28" s="303" t="s">
        <v>1893</v>
      </c>
      <c r="E28" s="311" t="s">
        <v>1960</v>
      </c>
      <c r="F28" s="310" t="s">
        <v>1961</v>
      </c>
      <c r="G28" s="354"/>
      <c r="H28" s="306">
        <f t="shared" si="0"/>
        <v>0</v>
      </c>
    </row>
    <row r="29" spans="1:8" ht="25.5">
      <c r="A29" s="301">
        <v>25</v>
      </c>
      <c r="B29" s="302" t="s">
        <v>1962</v>
      </c>
      <c r="C29" s="309">
        <v>6</v>
      </c>
      <c r="D29" s="303" t="s">
        <v>1893</v>
      </c>
      <c r="E29" s="311" t="s">
        <v>1963</v>
      </c>
      <c r="F29" s="310" t="s">
        <v>1964</v>
      </c>
      <c r="G29" s="354"/>
      <c r="H29" s="306">
        <f t="shared" si="0"/>
        <v>0</v>
      </c>
    </row>
    <row r="30" spans="1:8" ht="56.25" customHeight="1">
      <c r="A30" s="301">
        <v>26</v>
      </c>
      <c r="B30" s="302" t="s">
        <v>1965</v>
      </c>
      <c r="C30" s="309">
        <v>1</v>
      </c>
      <c r="D30" s="303" t="s">
        <v>1893</v>
      </c>
      <c r="E30" s="303" t="s">
        <v>1966</v>
      </c>
      <c r="F30" s="310" t="s">
        <v>1967</v>
      </c>
      <c r="G30" s="354"/>
      <c r="H30" s="306">
        <f t="shared" si="0"/>
        <v>0</v>
      </c>
    </row>
    <row r="31" spans="1:8" ht="84.75" customHeight="1">
      <c r="A31" s="301">
        <v>27</v>
      </c>
      <c r="B31" s="302" t="s">
        <v>1968</v>
      </c>
      <c r="C31" s="309">
        <v>1</v>
      </c>
      <c r="D31" s="303" t="s">
        <v>1893</v>
      </c>
      <c r="E31" s="303" t="s">
        <v>1969</v>
      </c>
      <c r="F31" s="310" t="s">
        <v>1970</v>
      </c>
      <c r="G31" s="354"/>
      <c r="H31" s="306">
        <f t="shared" si="0"/>
        <v>0</v>
      </c>
    </row>
    <row r="32" spans="1:8" ht="80.25" customHeight="1">
      <c r="A32" s="301">
        <v>28</v>
      </c>
      <c r="B32" s="302" t="s">
        <v>1971</v>
      </c>
      <c r="C32" s="309">
        <v>1</v>
      </c>
      <c r="D32" s="303" t="s">
        <v>1893</v>
      </c>
      <c r="E32" s="303" t="s">
        <v>1969</v>
      </c>
      <c r="F32" s="310" t="s">
        <v>1972</v>
      </c>
      <c r="G32" s="354"/>
      <c r="H32" s="306">
        <f t="shared" si="0"/>
        <v>0</v>
      </c>
    </row>
    <row r="33" spans="1:9" ht="43.5" customHeight="1">
      <c r="A33" s="301">
        <v>29</v>
      </c>
      <c r="B33" s="302" t="s">
        <v>1973</v>
      </c>
      <c r="C33" s="309">
        <v>1</v>
      </c>
      <c r="D33" s="303" t="s">
        <v>1893</v>
      </c>
      <c r="E33" s="303" t="s">
        <v>1974</v>
      </c>
      <c r="F33" s="310" t="s">
        <v>1975</v>
      </c>
      <c r="G33" s="354"/>
      <c r="H33" s="306">
        <f t="shared" si="0"/>
        <v>0</v>
      </c>
    </row>
    <row r="34" spans="1:9" ht="69" customHeight="1">
      <c r="A34" s="301">
        <v>30</v>
      </c>
      <c r="B34" s="302" t="s">
        <v>1976</v>
      </c>
      <c r="C34" s="309">
        <v>1</v>
      </c>
      <c r="D34" s="303" t="s">
        <v>1893</v>
      </c>
      <c r="E34" s="303" t="s">
        <v>1977</v>
      </c>
      <c r="F34" s="310" t="s">
        <v>1978</v>
      </c>
      <c r="G34" s="354"/>
      <c r="H34" s="306">
        <f t="shared" si="0"/>
        <v>0</v>
      </c>
    </row>
    <row r="35" spans="1:9" ht="57.75" customHeight="1">
      <c r="A35" s="301">
        <v>31</v>
      </c>
      <c r="B35" s="302" t="s">
        <v>1979</v>
      </c>
      <c r="C35" s="309">
        <v>1</v>
      </c>
      <c r="D35" s="303" t="s">
        <v>1893</v>
      </c>
      <c r="E35" s="303" t="s">
        <v>1980</v>
      </c>
      <c r="F35" s="310" t="s">
        <v>1981</v>
      </c>
      <c r="G35" s="354"/>
      <c r="H35" s="306">
        <f t="shared" si="0"/>
        <v>0</v>
      </c>
    </row>
    <row r="36" spans="1:9" ht="69" customHeight="1">
      <c r="A36" s="301">
        <v>32</v>
      </c>
      <c r="B36" s="302" t="s">
        <v>1982</v>
      </c>
      <c r="C36" s="309">
        <v>1</v>
      </c>
      <c r="D36" s="303" t="s">
        <v>1893</v>
      </c>
      <c r="E36" s="303" t="s">
        <v>1982</v>
      </c>
      <c r="F36" s="310" t="s">
        <v>1983</v>
      </c>
      <c r="G36" s="354"/>
      <c r="H36" s="306">
        <f t="shared" si="0"/>
        <v>0</v>
      </c>
    </row>
    <row r="37" spans="1:9" ht="31.5" customHeight="1">
      <c r="A37" s="301">
        <v>33</v>
      </c>
      <c r="B37" s="302" t="s">
        <v>1984</v>
      </c>
      <c r="C37" s="309">
        <v>1</v>
      </c>
      <c r="D37" s="303" t="s">
        <v>1893</v>
      </c>
      <c r="E37" s="303"/>
      <c r="F37" s="310" t="s">
        <v>1985</v>
      </c>
      <c r="G37" s="354"/>
      <c r="H37" s="306">
        <f t="shared" si="0"/>
        <v>0</v>
      </c>
    </row>
    <row r="38" spans="1:9" ht="30" customHeight="1">
      <c r="A38" s="301">
        <v>34</v>
      </c>
      <c r="B38" s="302" t="s">
        <v>1986</v>
      </c>
      <c r="C38" s="309">
        <v>1</v>
      </c>
      <c r="D38" s="303" t="s">
        <v>1893</v>
      </c>
      <c r="E38" s="303"/>
      <c r="F38" s="310" t="s">
        <v>1987</v>
      </c>
      <c r="G38" s="354"/>
      <c r="H38" s="306">
        <f t="shared" si="0"/>
        <v>0</v>
      </c>
    </row>
    <row r="39" spans="1:9" ht="56.25" customHeight="1">
      <c r="A39" s="301">
        <v>35</v>
      </c>
      <c r="B39" s="302" t="s">
        <v>1988</v>
      </c>
      <c r="C39" s="309">
        <v>1</v>
      </c>
      <c r="D39" s="303" t="s">
        <v>1893</v>
      </c>
      <c r="E39" s="303" t="s">
        <v>1989</v>
      </c>
      <c r="F39" s="310" t="s">
        <v>1990</v>
      </c>
      <c r="G39" s="354"/>
      <c r="H39" s="306">
        <f t="shared" si="0"/>
        <v>0</v>
      </c>
      <c r="I39" s="312"/>
    </row>
    <row r="40" spans="1:9" ht="17.25" customHeight="1">
      <c r="A40" s="301">
        <v>36</v>
      </c>
      <c r="B40" s="302" t="s">
        <v>1991</v>
      </c>
      <c r="C40" s="309">
        <v>1200</v>
      </c>
      <c r="D40" s="309" t="s">
        <v>155</v>
      </c>
      <c r="E40" s="303" t="s">
        <v>1992</v>
      </c>
      <c r="F40" s="310" t="s">
        <v>1993</v>
      </c>
      <c r="G40" s="354"/>
      <c r="H40" s="306">
        <f t="shared" si="0"/>
        <v>0</v>
      </c>
    </row>
    <row r="41" spans="1:9" ht="63.75">
      <c r="A41" s="301">
        <v>37</v>
      </c>
      <c r="B41" s="302" t="s">
        <v>1994</v>
      </c>
      <c r="C41" s="309">
        <v>50</v>
      </c>
      <c r="D41" s="309" t="s">
        <v>155</v>
      </c>
      <c r="E41" s="303" t="s">
        <v>1995</v>
      </c>
      <c r="F41" s="310" t="s">
        <v>1996</v>
      </c>
      <c r="G41" s="354"/>
      <c r="H41" s="306">
        <f t="shared" si="0"/>
        <v>0</v>
      </c>
    </row>
    <row r="42" spans="1:9" ht="55.5" customHeight="1">
      <c r="A42" s="301">
        <v>38</v>
      </c>
      <c r="B42" s="302" t="s">
        <v>1997</v>
      </c>
      <c r="C42" s="304">
        <v>200</v>
      </c>
      <c r="D42" s="309" t="s">
        <v>155</v>
      </c>
      <c r="E42" s="304" t="s">
        <v>1998</v>
      </c>
      <c r="F42" s="308" t="s">
        <v>1999</v>
      </c>
      <c r="G42" s="354"/>
      <c r="H42" s="306">
        <f t="shared" si="0"/>
        <v>0</v>
      </c>
    </row>
    <row r="43" spans="1:9" ht="51">
      <c r="A43" s="301">
        <v>39</v>
      </c>
      <c r="B43" s="302" t="s">
        <v>2000</v>
      </c>
      <c r="C43" s="304">
        <v>50</v>
      </c>
      <c r="D43" s="309" t="s">
        <v>155</v>
      </c>
      <c r="E43" s="304" t="s">
        <v>2001</v>
      </c>
      <c r="F43" s="305" t="s">
        <v>2002</v>
      </c>
      <c r="G43" s="354"/>
      <c r="H43" s="306">
        <f t="shared" si="0"/>
        <v>0</v>
      </c>
      <c r="I43" s="312"/>
    </row>
    <row r="44" spans="1:9" ht="56.25" customHeight="1">
      <c r="A44" s="301">
        <v>40</v>
      </c>
      <c r="B44" s="302" t="s">
        <v>2003</v>
      </c>
      <c r="C44" s="304">
        <v>50</v>
      </c>
      <c r="D44" s="309" t="s">
        <v>155</v>
      </c>
      <c r="E44" s="304" t="s">
        <v>2004</v>
      </c>
      <c r="F44" s="308" t="s">
        <v>2005</v>
      </c>
      <c r="G44" s="354"/>
      <c r="H44" s="306">
        <f t="shared" si="0"/>
        <v>0</v>
      </c>
    </row>
    <row r="45" spans="1:9" ht="17.25" customHeight="1">
      <c r="A45" s="301">
        <v>41</v>
      </c>
      <c r="B45" s="302" t="s">
        <v>2006</v>
      </c>
      <c r="C45" s="304">
        <v>65</v>
      </c>
      <c r="D45" s="309" t="s">
        <v>155</v>
      </c>
      <c r="E45" s="304" t="s">
        <v>2007</v>
      </c>
      <c r="F45" s="308" t="s">
        <v>2008</v>
      </c>
      <c r="G45" s="354"/>
      <c r="H45" s="306">
        <f t="shared" si="0"/>
        <v>0</v>
      </c>
    </row>
    <row r="46" spans="1:9" ht="109.5" customHeight="1">
      <c r="A46" s="301">
        <v>42</v>
      </c>
      <c r="B46" s="302" t="s">
        <v>2009</v>
      </c>
      <c r="C46" s="304">
        <v>1</v>
      </c>
      <c r="D46" s="313" t="s">
        <v>1893</v>
      </c>
      <c r="E46" s="304" t="s">
        <v>2010</v>
      </c>
      <c r="F46" s="308" t="s">
        <v>2011</v>
      </c>
      <c r="G46" s="354"/>
      <c r="H46" s="306">
        <f t="shared" si="0"/>
        <v>0</v>
      </c>
    </row>
    <row r="47" spans="1:9" ht="121.5" customHeight="1">
      <c r="A47" s="301">
        <v>43</v>
      </c>
      <c r="B47" s="302" t="s">
        <v>2012</v>
      </c>
      <c r="C47" s="304">
        <v>1</v>
      </c>
      <c r="D47" s="309" t="s">
        <v>1893</v>
      </c>
      <c r="E47" s="304" t="s">
        <v>2013</v>
      </c>
      <c r="F47" s="308" t="s">
        <v>2014</v>
      </c>
      <c r="G47" s="354"/>
      <c r="H47" s="306">
        <f t="shared" si="0"/>
        <v>0</v>
      </c>
    </row>
    <row r="48" spans="1:9" ht="44.25" customHeight="1">
      <c r="A48" s="301">
        <v>44</v>
      </c>
      <c r="B48" s="302" t="s">
        <v>2015</v>
      </c>
      <c r="C48" s="304">
        <v>1</v>
      </c>
      <c r="D48" s="309" t="s">
        <v>1893</v>
      </c>
      <c r="E48" s="304" t="s">
        <v>2016</v>
      </c>
      <c r="F48" s="308" t="s">
        <v>2017</v>
      </c>
      <c r="G48" s="354"/>
      <c r="H48" s="306">
        <f t="shared" si="0"/>
        <v>0</v>
      </c>
    </row>
    <row r="49" spans="1:8" ht="40.5" customHeight="1">
      <c r="A49" s="301">
        <v>45</v>
      </c>
      <c r="B49" s="302" t="s">
        <v>2018</v>
      </c>
      <c r="C49" s="304">
        <v>1</v>
      </c>
      <c r="D49" s="309" t="s">
        <v>1893</v>
      </c>
      <c r="E49" s="304"/>
      <c r="F49" s="308" t="s">
        <v>2019</v>
      </c>
      <c r="G49" s="354"/>
      <c r="H49" s="306">
        <f t="shared" si="0"/>
        <v>0</v>
      </c>
    </row>
    <row r="50" spans="1:8" ht="108" customHeight="1">
      <c r="A50" s="301">
        <v>46</v>
      </c>
      <c r="B50" s="302" t="s">
        <v>2020</v>
      </c>
      <c r="C50" s="304">
        <v>2</v>
      </c>
      <c r="D50" s="309" t="s">
        <v>1893</v>
      </c>
      <c r="E50" s="304" t="s">
        <v>2020</v>
      </c>
      <c r="F50" s="308" t="s">
        <v>2021</v>
      </c>
      <c r="G50" s="354"/>
      <c r="H50" s="306">
        <f t="shared" si="0"/>
        <v>0</v>
      </c>
    </row>
    <row r="51" spans="1:8" ht="30" customHeight="1">
      <c r="A51" s="301">
        <v>47</v>
      </c>
      <c r="B51" s="302" t="s">
        <v>2022</v>
      </c>
      <c r="C51" s="304">
        <v>1</v>
      </c>
      <c r="D51" s="309" t="s">
        <v>1167</v>
      </c>
      <c r="E51" s="304"/>
      <c r="F51" s="308" t="s">
        <v>2023</v>
      </c>
      <c r="G51" s="354"/>
      <c r="H51" s="306">
        <f t="shared" si="0"/>
        <v>0</v>
      </c>
    </row>
    <row r="52" spans="1:8" ht="25.5">
      <c r="A52" s="301">
        <v>48</v>
      </c>
      <c r="B52" s="302" t="s">
        <v>2024</v>
      </c>
      <c r="C52" s="304">
        <v>1</v>
      </c>
      <c r="D52" s="309" t="s">
        <v>1167</v>
      </c>
      <c r="E52" s="304"/>
      <c r="F52" s="308" t="s">
        <v>2025</v>
      </c>
      <c r="G52" s="354"/>
      <c r="H52" s="306">
        <f t="shared" si="0"/>
        <v>0</v>
      </c>
    </row>
    <row r="53" spans="1:8" ht="29.25" customHeight="1">
      <c r="A53" s="301">
        <v>49</v>
      </c>
      <c r="B53" s="302" t="s">
        <v>2026</v>
      </c>
      <c r="C53" s="304">
        <v>170</v>
      </c>
      <c r="D53" s="309" t="s">
        <v>2027</v>
      </c>
      <c r="E53" s="304"/>
      <c r="F53" s="308" t="s">
        <v>2028</v>
      </c>
      <c r="G53" s="354"/>
      <c r="H53" s="306">
        <f t="shared" si="0"/>
        <v>0</v>
      </c>
    </row>
    <row r="54" spans="1:8" ht="29.25" customHeight="1">
      <c r="A54" s="301">
        <v>50</v>
      </c>
      <c r="B54" s="302" t="s">
        <v>2029</v>
      </c>
      <c r="C54" s="304">
        <v>24</v>
      </c>
      <c r="D54" s="309" t="s">
        <v>2027</v>
      </c>
      <c r="E54" s="304"/>
      <c r="F54" s="308" t="s">
        <v>2030</v>
      </c>
      <c r="G54" s="354"/>
      <c r="H54" s="306">
        <f t="shared" si="0"/>
        <v>0</v>
      </c>
    </row>
    <row r="55" spans="1:8" ht="25.5">
      <c r="A55" s="301">
        <v>51</v>
      </c>
      <c r="B55" s="302" t="s">
        <v>2031</v>
      </c>
      <c r="C55" s="304">
        <v>1765</v>
      </c>
      <c r="D55" s="309" t="s">
        <v>155</v>
      </c>
      <c r="E55" s="304"/>
      <c r="F55" s="308" t="s">
        <v>2032</v>
      </c>
      <c r="G55" s="354"/>
      <c r="H55" s="306">
        <f t="shared" si="0"/>
        <v>0</v>
      </c>
    </row>
    <row r="56" spans="1:8" ht="25.5">
      <c r="A56" s="301">
        <v>52</v>
      </c>
      <c r="B56" s="302" t="s">
        <v>2033</v>
      </c>
      <c r="C56" s="304">
        <v>1</v>
      </c>
      <c r="D56" s="309" t="s">
        <v>1167</v>
      </c>
      <c r="E56" s="304"/>
      <c r="F56" s="308" t="s">
        <v>2034</v>
      </c>
      <c r="G56" s="354"/>
      <c r="H56" s="306">
        <f t="shared" si="0"/>
        <v>0</v>
      </c>
    </row>
    <row r="57" spans="1:8" ht="25.5">
      <c r="A57" s="301">
        <v>53</v>
      </c>
      <c r="B57" s="302" t="s">
        <v>2035</v>
      </c>
      <c r="C57" s="304">
        <v>50</v>
      </c>
      <c r="D57" s="309" t="s">
        <v>2027</v>
      </c>
      <c r="E57" s="304"/>
      <c r="F57" s="308" t="s">
        <v>2036</v>
      </c>
      <c r="G57" s="354"/>
      <c r="H57" s="306">
        <f t="shared" si="0"/>
        <v>0</v>
      </c>
    </row>
    <row r="58" spans="1:8" ht="25.5">
      <c r="A58" s="301">
        <v>54</v>
      </c>
      <c r="B58" s="302" t="s">
        <v>2037</v>
      </c>
      <c r="C58" s="304">
        <v>25</v>
      </c>
      <c r="D58" s="309" t="s">
        <v>2038</v>
      </c>
      <c r="E58" s="304"/>
      <c r="F58" s="308" t="s">
        <v>2039</v>
      </c>
      <c r="G58" s="354"/>
      <c r="H58" s="306">
        <f t="shared" si="0"/>
        <v>0</v>
      </c>
    </row>
    <row r="59" spans="1:8" ht="31.5" customHeight="1" thickBot="1">
      <c r="A59" s="301">
        <v>55</v>
      </c>
      <c r="B59" s="302" t="s">
        <v>2040</v>
      </c>
      <c r="C59" s="304">
        <v>1000</v>
      </c>
      <c r="D59" s="304" t="s">
        <v>2041</v>
      </c>
      <c r="E59" s="304"/>
      <c r="F59" s="305" t="s">
        <v>2042</v>
      </c>
      <c r="G59" s="354"/>
      <c r="H59" s="306">
        <f t="shared" si="0"/>
        <v>0</v>
      </c>
    </row>
    <row r="60" spans="1:8" ht="15.75">
      <c r="A60" s="542" t="s">
        <v>2043</v>
      </c>
      <c r="B60" s="542"/>
      <c r="C60" s="542"/>
      <c r="D60" s="542"/>
      <c r="E60" s="542"/>
      <c r="F60" s="542"/>
      <c r="G60" s="542"/>
      <c r="H60" s="314">
        <f>SUM(H5:H59)</f>
        <v>0</v>
      </c>
    </row>
  </sheetData>
  <sheetProtection algorithmName="SHA-512" hashValue="sabNnxztwfdb8dPzj6b0ia8Kc0qHaczhtGQMISHEsNZFhw6al6iGcgfKdACBq8SYsub/Upg74l7StCf1rDvVWQ==" saltValue="VyjzFp7VklfJ5RE3xBDxDw==" spinCount="100000" sheet="1" objects="1" scenarios="1"/>
  <protectedRanges>
    <protectedRange sqref="G5:G59" name="Oblast1"/>
  </protectedRanges>
  <mergeCells count="4">
    <mergeCell ref="C1:F1"/>
    <mergeCell ref="A2:H2"/>
    <mergeCell ref="A4:H4"/>
    <mergeCell ref="A60:G60"/>
  </mergeCells>
  <pageMargins left="0.7" right="0.7" top="0.78749999999999998" bottom="0.78749999999999998" header="0.511811023622047" footer="0.511811023622047"/>
  <pageSetup paperSize="9" scale="56" fitToHeight="0" orientation="portrait" horizontalDpi="300" verticalDpi="300" r:id="rId1"/>
  <rowBreaks count="1" manualBreakCount="1">
    <brk id="2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0C15-12E0-41E8-B447-0D0A46E0CE20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75" outlineLevelRow="1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369" t="s">
        <v>7</v>
      </c>
      <c r="B2" s="145" t="s">
        <v>1171</v>
      </c>
      <c r="C2" s="509" t="s">
        <v>1172</v>
      </c>
      <c r="D2" s="510"/>
      <c r="E2" s="510"/>
      <c r="F2" s="510"/>
      <c r="G2" s="511"/>
      <c r="AG2" t="s">
        <v>100</v>
      </c>
    </row>
    <row r="3" spans="1:60" ht="24.95" customHeight="1">
      <c r="A3" s="369" t="s">
        <v>8</v>
      </c>
      <c r="B3" s="145" t="s">
        <v>1173</v>
      </c>
      <c r="C3" s="509" t="s">
        <v>1174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370" t="s">
        <v>9</v>
      </c>
      <c r="B4" s="147" t="s">
        <v>1175</v>
      </c>
      <c r="C4" s="512" t="s">
        <v>2201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1185</v>
      </c>
      <c r="C8" s="155" t="s">
        <v>1186</v>
      </c>
      <c r="D8" s="156"/>
      <c r="E8" s="157"/>
      <c r="F8" s="158"/>
      <c r="G8" s="158">
        <f>SUM(G9:G12)</f>
        <v>0</v>
      </c>
      <c r="H8" s="158"/>
      <c r="I8" s="158">
        <v>0</v>
      </c>
      <c r="J8" s="158"/>
      <c r="K8" s="158">
        <v>30568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9"/>
      <c r="X8" s="114"/>
      <c r="Y8" s="114"/>
      <c r="AG8" t="s">
        <v>126</v>
      </c>
    </row>
    <row r="9" spans="1:60">
      <c r="A9" s="160">
        <v>1</v>
      </c>
      <c r="B9" s="161" t="s">
        <v>1311</v>
      </c>
      <c r="C9" s="162" t="s">
        <v>2202</v>
      </c>
      <c r="D9" s="163" t="s">
        <v>1161</v>
      </c>
      <c r="E9" s="164">
        <v>8</v>
      </c>
      <c r="F9" s="348"/>
      <c r="G9" s="165">
        <f>F9*E9</f>
        <v>0</v>
      </c>
      <c r="H9" s="165">
        <v>0</v>
      </c>
      <c r="I9" s="165">
        <v>0</v>
      </c>
      <c r="J9" s="165">
        <v>771</v>
      </c>
      <c r="K9" s="165">
        <v>6168</v>
      </c>
      <c r="L9" s="165">
        <v>21</v>
      </c>
      <c r="M9" s="165">
        <v>7463.28</v>
      </c>
      <c r="N9" s="164">
        <v>0</v>
      </c>
      <c r="O9" s="164">
        <v>0</v>
      </c>
      <c r="P9" s="164">
        <v>0</v>
      </c>
      <c r="Q9" s="164">
        <v>0</v>
      </c>
      <c r="R9" s="165"/>
      <c r="S9" s="165" t="s">
        <v>130</v>
      </c>
      <c r="T9" s="165" t="s">
        <v>131</v>
      </c>
      <c r="U9" s="165">
        <v>1</v>
      </c>
      <c r="V9" s="165">
        <v>8</v>
      </c>
      <c r="W9" s="166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>
      <c r="A10" s="160">
        <v>2</v>
      </c>
      <c r="B10" s="161" t="s">
        <v>1320</v>
      </c>
      <c r="C10" s="162" t="s">
        <v>1321</v>
      </c>
      <c r="D10" s="163" t="s">
        <v>1161</v>
      </c>
      <c r="E10" s="164">
        <v>20</v>
      </c>
      <c r="F10" s="348"/>
      <c r="G10" s="165">
        <f t="shared" ref="G10:G12" si="0">F10*E10</f>
        <v>0</v>
      </c>
      <c r="H10" s="165">
        <v>0</v>
      </c>
      <c r="I10" s="165">
        <v>0</v>
      </c>
      <c r="J10" s="165">
        <v>450</v>
      </c>
      <c r="K10" s="165">
        <v>9000</v>
      </c>
      <c r="L10" s="165">
        <v>21</v>
      </c>
      <c r="M10" s="165">
        <v>10890</v>
      </c>
      <c r="N10" s="164">
        <v>0</v>
      </c>
      <c r="O10" s="164">
        <v>0</v>
      </c>
      <c r="P10" s="164">
        <v>0</v>
      </c>
      <c r="Q10" s="164">
        <v>0</v>
      </c>
      <c r="R10" s="165"/>
      <c r="S10" s="165" t="s">
        <v>182</v>
      </c>
      <c r="T10" s="165" t="s">
        <v>183</v>
      </c>
      <c r="U10" s="165">
        <v>1</v>
      </c>
      <c r="V10" s="165">
        <v>20</v>
      </c>
      <c r="W10" s="166"/>
      <c r="X10" s="110" t="s">
        <v>132</v>
      </c>
      <c r="Y10" s="110" t="s">
        <v>133</v>
      </c>
      <c r="Z10" s="104"/>
      <c r="AA10" s="104"/>
      <c r="AB10" s="104"/>
      <c r="AC10" s="104"/>
      <c r="AD10" s="104"/>
      <c r="AE10" s="104"/>
      <c r="AF10" s="104"/>
      <c r="AG10" s="104" t="s">
        <v>134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0">
        <v>3</v>
      </c>
      <c r="B11" s="161" t="s">
        <v>1322</v>
      </c>
      <c r="C11" s="162" t="s">
        <v>1323</v>
      </c>
      <c r="D11" s="163" t="s">
        <v>1161</v>
      </c>
      <c r="E11" s="164">
        <v>16</v>
      </c>
      <c r="F11" s="348"/>
      <c r="G11" s="165">
        <f t="shared" si="0"/>
        <v>0</v>
      </c>
      <c r="H11" s="165">
        <v>0</v>
      </c>
      <c r="I11" s="165">
        <v>0</v>
      </c>
      <c r="J11" s="165">
        <v>550</v>
      </c>
      <c r="K11" s="165">
        <v>8800</v>
      </c>
      <c r="L11" s="165">
        <v>21</v>
      </c>
      <c r="M11" s="165">
        <v>10648</v>
      </c>
      <c r="N11" s="164">
        <v>0</v>
      </c>
      <c r="O11" s="164">
        <v>0</v>
      </c>
      <c r="P11" s="164">
        <v>0</v>
      </c>
      <c r="Q11" s="164">
        <v>0</v>
      </c>
      <c r="R11" s="165"/>
      <c r="S11" s="165" t="s">
        <v>182</v>
      </c>
      <c r="T11" s="165" t="s">
        <v>183</v>
      </c>
      <c r="U11" s="165">
        <v>1</v>
      </c>
      <c r="V11" s="165">
        <v>16</v>
      </c>
      <c r="W11" s="166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0">
        <v>4</v>
      </c>
      <c r="B12" s="161" t="s">
        <v>1324</v>
      </c>
      <c r="C12" s="162" t="s">
        <v>1325</v>
      </c>
      <c r="D12" s="163" t="s">
        <v>1161</v>
      </c>
      <c r="E12" s="164">
        <v>12</v>
      </c>
      <c r="F12" s="348"/>
      <c r="G12" s="165">
        <f t="shared" si="0"/>
        <v>0</v>
      </c>
      <c r="H12" s="165">
        <v>0</v>
      </c>
      <c r="I12" s="165">
        <v>0</v>
      </c>
      <c r="J12" s="165">
        <v>550</v>
      </c>
      <c r="K12" s="165">
        <v>6600</v>
      </c>
      <c r="L12" s="165">
        <v>21</v>
      </c>
      <c r="M12" s="165">
        <v>7986</v>
      </c>
      <c r="N12" s="164">
        <v>0</v>
      </c>
      <c r="O12" s="164">
        <v>0</v>
      </c>
      <c r="P12" s="164">
        <v>0</v>
      </c>
      <c r="Q12" s="164">
        <v>0</v>
      </c>
      <c r="R12" s="165"/>
      <c r="S12" s="165" t="s">
        <v>182</v>
      </c>
      <c r="T12" s="165" t="s">
        <v>183</v>
      </c>
      <c r="U12" s="165">
        <v>1</v>
      </c>
      <c r="V12" s="165">
        <v>12</v>
      </c>
      <c r="W12" s="166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>
      <c r="A13" s="153" t="s">
        <v>125</v>
      </c>
      <c r="B13" s="154" t="s">
        <v>1436</v>
      </c>
      <c r="C13" s="155" t="s">
        <v>1437</v>
      </c>
      <c r="D13" s="156"/>
      <c r="E13" s="157"/>
      <c r="F13" s="158"/>
      <c r="G13" s="158">
        <f>SUM(G14:G24)</f>
        <v>0</v>
      </c>
      <c r="H13" s="158"/>
      <c r="I13" s="158">
        <v>18622.7</v>
      </c>
      <c r="J13" s="158"/>
      <c r="K13" s="158">
        <v>50023.8</v>
      </c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9"/>
      <c r="X13" s="114"/>
      <c r="Y13" s="114"/>
      <c r="AG13" t="s">
        <v>126</v>
      </c>
    </row>
    <row r="14" spans="1:60" ht="22.5">
      <c r="A14" s="325">
        <v>5</v>
      </c>
      <c r="B14" s="363" t="s">
        <v>1438</v>
      </c>
      <c r="C14" s="364" t="s">
        <v>2203</v>
      </c>
      <c r="D14" s="365" t="s">
        <v>155</v>
      </c>
      <c r="E14" s="366">
        <v>120</v>
      </c>
      <c r="F14" s="367"/>
      <c r="G14" s="165">
        <f>F14*E14</f>
        <v>0</v>
      </c>
      <c r="H14" s="375">
        <v>0</v>
      </c>
      <c r="I14" s="375">
        <v>0</v>
      </c>
      <c r="J14" s="375">
        <v>325</v>
      </c>
      <c r="K14" s="375">
        <v>39000</v>
      </c>
      <c r="L14" s="375">
        <v>21</v>
      </c>
      <c r="M14" s="375">
        <v>47190</v>
      </c>
      <c r="N14" s="366">
        <v>1.6999999999999999E-3</v>
      </c>
      <c r="O14" s="366">
        <v>0.20399999999999999</v>
      </c>
      <c r="P14" s="366">
        <v>0</v>
      </c>
      <c r="Q14" s="366">
        <v>0</v>
      </c>
      <c r="R14" s="375"/>
      <c r="S14" s="375" t="s">
        <v>182</v>
      </c>
      <c r="T14" s="375" t="s">
        <v>183</v>
      </c>
      <c r="U14" s="375">
        <v>0.5</v>
      </c>
      <c r="V14" s="375">
        <v>60</v>
      </c>
      <c r="W14" s="368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81" t="s">
        <v>2204</v>
      </c>
      <c r="D15" s="181"/>
      <c r="E15" s="181"/>
      <c r="F15" s="181"/>
      <c r="G15" s="181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22.5">
      <c r="A16" s="325">
        <v>6</v>
      </c>
      <c r="B16" s="363" t="s">
        <v>1439</v>
      </c>
      <c r="C16" s="364" t="s">
        <v>2205</v>
      </c>
      <c r="D16" s="365" t="s">
        <v>443</v>
      </c>
      <c r="E16" s="366">
        <v>7</v>
      </c>
      <c r="F16" s="367"/>
      <c r="G16" s="165">
        <f>F16*E16</f>
        <v>0</v>
      </c>
      <c r="H16" s="375">
        <v>2400</v>
      </c>
      <c r="I16" s="375">
        <v>16800</v>
      </c>
      <c r="J16" s="375">
        <v>0</v>
      </c>
      <c r="K16" s="375">
        <v>0</v>
      </c>
      <c r="L16" s="375">
        <v>21</v>
      </c>
      <c r="M16" s="375">
        <v>20328</v>
      </c>
      <c r="N16" s="366">
        <v>1.08</v>
      </c>
      <c r="O16" s="366">
        <v>7.5600000000000005</v>
      </c>
      <c r="P16" s="366">
        <v>0</v>
      </c>
      <c r="Q16" s="366">
        <v>0</v>
      </c>
      <c r="R16" s="375"/>
      <c r="S16" s="375" t="s">
        <v>182</v>
      </c>
      <c r="T16" s="375" t="s">
        <v>183</v>
      </c>
      <c r="U16" s="375">
        <v>0</v>
      </c>
      <c r="V16" s="375">
        <v>0</v>
      </c>
      <c r="W16" s="368"/>
      <c r="X16" s="110" t="s">
        <v>526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527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1">
      <c r="A17" s="107"/>
      <c r="B17" s="108"/>
      <c r="C17" s="181" t="s">
        <v>2206</v>
      </c>
      <c r="D17" s="181"/>
      <c r="E17" s="181"/>
      <c r="F17" s="181"/>
      <c r="G17" s="181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2.5">
      <c r="A18" s="325">
        <v>7</v>
      </c>
      <c r="B18" s="363" t="s">
        <v>1440</v>
      </c>
      <c r="C18" s="364" t="s">
        <v>2207</v>
      </c>
      <c r="D18" s="365" t="s">
        <v>145</v>
      </c>
      <c r="E18" s="366">
        <v>50</v>
      </c>
      <c r="F18" s="367"/>
      <c r="G18" s="165">
        <f>F18*E18</f>
        <v>0</v>
      </c>
      <c r="H18" s="375">
        <v>17.59</v>
      </c>
      <c r="I18" s="375">
        <v>879.5</v>
      </c>
      <c r="J18" s="375">
        <v>136.91</v>
      </c>
      <c r="K18" s="375">
        <v>6845.5</v>
      </c>
      <c r="L18" s="375">
        <v>21</v>
      </c>
      <c r="M18" s="375">
        <v>9347.25</v>
      </c>
      <c r="N18" s="366">
        <v>1.1E-4</v>
      </c>
      <c r="O18" s="366">
        <v>5.5000000000000005E-3</v>
      </c>
      <c r="P18" s="366">
        <v>0</v>
      </c>
      <c r="Q18" s="366">
        <v>0</v>
      </c>
      <c r="R18" s="375"/>
      <c r="S18" s="375" t="s">
        <v>130</v>
      </c>
      <c r="T18" s="375" t="s">
        <v>130</v>
      </c>
      <c r="U18" s="375">
        <v>0.24</v>
      </c>
      <c r="V18" s="375">
        <v>12</v>
      </c>
      <c r="W18" s="368"/>
      <c r="X18" s="110" t="s">
        <v>132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134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107"/>
      <c r="B19" s="108"/>
      <c r="C19" s="181" t="s">
        <v>2208</v>
      </c>
      <c r="D19" s="181"/>
      <c r="E19" s="181"/>
      <c r="F19" s="181"/>
      <c r="G19" s="181"/>
      <c r="H19" s="110"/>
      <c r="I19" s="110"/>
      <c r="J19" s="110"/>
      <c r="K19" s="110"/>
      <c r="L19" s="110"/>
      <c r="M19" s="110"/>
      <c r="N19" s="109"/>
      <c r="O19" s="109"/>
      <c r="P19" s="109"/>
      <c r="Q19" s="109"/>
      <c r="R19" s="110"/>
      <c r="S19" s="110"/>
      <c r="T19" s="110"/>
      <c r="U19" s="110"/>
      <c r="V19" s="110"/>
      <c r="W19" s="110"/>
      <c r="X19" s="110"/>
      <c r="Y19" s="110"/>
      <c r="Z19" s="104"/>
      <c r="AA19" s="104"/>
      <c r="AB19" s="104"/>
      <c r="AC19" s="104"/>
      <c r="AD19" s="104"/>
      <c r="AE19" s="104"/>
      <c r="AF19" s="104"/>
      <c r="AG19" s="104" t="s">
        <v>166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2.5">
      <c r="A20" s="325">
        <v>8</v>
      </c>
      <c r="B20" s="363" t="s">
        <v>1441</v>
      </c>
      <c r="C20" s="364" t="s">
        <v>2209</v>
      </c>
      <c r="D20" s="365" t="s">
        <v>145</v>
      </c>
      <c r="E20" s="366">
        <v>6</v>
      </c>
      <c r="F20" s="367"/>
      <c r="G20" s="165">
        <f>F20*E20</f>
        <v>0</v>
      </c>
      <c r="H20" s="375">
        <v>50.25</v>
      </c>
      <c r="I20" s="375">
        <v>301.5</v>
      </c>
      <c r="J20" s="375">
        <v>136.75</v>
      </c>
      <c r="K20" s="375">
        <v>820.5</v>
      </c>
      <c r="L20" s="375">
        <v>21</v>
      </c>
      <c r="M20" s="375">
        <v>1357.62</v>
      </c>
      <c r="N20" s="366">
        <v>2.7999999999999998E-4</v>
      </c>
      <c r="O20" s="366">
        <v>1.6799999999999999E-3</v>
      </c>
      <c r="P20" s="366">
        <v>0</v>
      </c>
      <c r="Q20" s="366">
        <v>0</v>
      </c>
      <c r="R20" s="375"/>
      <c r="S20" s="375" t="s">
        <v>130</v>
      </c>
      <c r="T20" s="375" t="s">
        <v>130</v>
      </c>
      <c r="U20" s="375">
        <v>0.24399999999999999</v>
      </c>
      <c r="V20" s="375">
        <v>1.464</v>
      </c>
      <c r="W20" s="368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81" t="s">
        <v>2210</v>
      </c>
      <c r="D21" s="181"/>
      <c r="E21" s="181"/>
      <c r="F21" s="181"/>
      <c r="G21" s="181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166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ht="33.75">
      <c r="A22" s="325">
        <v>9</v>
      </c>
      <c r="B22" s="363" t="s">
        <v>1442</v>
      </c>
      <c r="C22" s="364" t="s">
        <v>2211</v>
      </c>
      <c r="D22" s="365" t="s">
        <v>145</v>
      </c>
      <c r="E22" s="366">
        <v>10</v>
      </c>
      <c r="F22" s="367"/>
      <c r="G22" s="165">
        <f>F22*E22</f>
        <v>0</v>
      </c>
      <c r="H22" s="375">
        <v>21.61</v>
      </c>
      <c r="I22" s="375">
        <v>216.1</v>
      </c>
      <c r="J22" s="375">
        <v>197.39</v>
      </c>
      <c r="K22" s="375">
        <v>1973.8999999999999</v>
      </c>
      <c r="L22" s="375">
        <v>21</v>
      </c>
      <c r="M22" s="375">
        <v>2649.9</v>
      </c>
      <c r="N22" s="366">
        <v>1.2999999999999999E-4</v>
      </c>
      <c r="O22" s="366">
        <v>1.2999999999999999E-3</v>
      </c>
      <c r="P22" s="366">
        <v>0</v>
      </c>
      <c r="Q22" s="366">
        <v>0</v>
      </c>
      <c r="R22" s="375"/>
      <c r="S22" s="375" t="s">
        <v>130</v>
      </c>
      <c r="T22" s="375" t="s">
        <v>130</v>
      </c>
      <c r="U22" s="375">
        <v>0.35216999999999998</v>
      </c>
      <c r="V22" s="375">
        <v>3.5217000000000001</v>
      </c>
      <c r="W22" s="368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81" t="s">
        <v>2212</v>
      </c>
      <c r="D23" s="181"/>
      <c r="E23" s="181"/>
      <c r="F23" s="181"/>
      <c r="G23" s="181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166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325">
        <v>10</v>
      </c>
      <c r="B24" s="363" t="s">
        <v>2213</v>
      </c>
      <c r="C24" s="364" t="s">
        <v>2214</v>
      </c>
      <c r="D24" s="365" t="s">
        <v>145</v>
      </c>
      <c r="E24" s="366">
        <v>7</v>
      </c>
      <c r="F24" s="367"/>
      <c r="G24" s="165">
        <f>F24*E24</f>
        <v>0</v>
      </c>
      <c r="H24" s="375">
        <v>60.8</v>
      </c>
      <c r="I24" s="375">
        <v>425.59999999999997</v>
      </c>
      <c r="J24" s="375">
        <v>197.7</v>
      </c>
      <c r="K24" s="375">
        <v>1383.8999999999999</v>
      </c>
      <c r="L24" s="375">
        <v>21</v>
      </c>
      <c r="M24" s="375">
        <v>2189.4949999999999</v>
      </c>
      <c r="N24" s="366">
        <v>3.8999999999999999E-4</v>
      </c>
      <c r="O24" s="366">
        <v>2.7299999999999998E-3</v>
      </c>
      <c r="P24" s="366">
        <v>0</v>
      </c>
      <c r="Q24" s="366">
        <v>0</v>
      </c>
      <c r="R24" s="375"/>
      <c r="S24" s="375" t="s">
        <v>130</v>
      </c>
      <c r="T24" s="375" t="s">
        <v>130</v>
      </c>
      <c r="U24" s="375">
        <v>0.35216999999999998</v>
      </c>
      <c r="V24" s="375">
        <v>2.4651899999999998</v>
      </c>
      <c r="W24" s="368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526" t="s">
        <v>2215</v>
      </c>
      <c r="D25" s="527"/>
      <c r="E25" s="527"/>
      <c r="F25" s="527"/>
      <c r="G25" s="527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153"/>
      <c r="B26" s="154"/>
      <c r="C26" s="155" t="s">
        <v>25</v>
      </c>
      <c r="D26" s="156"/>
      <c r="E26" s="157"/>
      <c r="F26" s="158"/>
      <c r="G26" s="158">
        <f>G13+G8</f>
        <v>0</v>
      </c>
      <c r="H26" s="158"/>
      <c r="I26" s="158">
        <v>18622.7</v>
      </c>
      <c r="J26" s="158"/>
      <c r="K26" s="158">
        <v>50023.8</v>
      </c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9"/>
      <c r="X26" s="114"/>
      <c r="Y26" s="114"/>
      <c r="AG26" t="s">
        <v>126</v>
      </c>
    </row>
    <row r="27" spans="1:60">
      <c r="C27" s="118"/>
      <c r="D27" s="10"/>
      <c r="AG27" t="s">
        <v>680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RhHSZu3/xQtUyQj/xqPJXsp8mL/Iv0y0RaYQYM7VG2CFvF8D7BR8DRnqo+KRbA6LG4U+oMclCHhqwMQ97jHE8w==" saltValue="dr7fhnanU1DuFSR4HWedng==" spinCount="100000" sheet="1" objects="1" scenarios="1"/>
  <protectedRanges>
    <protectedRange sqref="F9:F24" name="Oblast1"/>
  </protectedRanges>
  <mergeCells count="5">
    <mergeCell ref="A1:G1"/>
    <mergeCell ref="C2:G2"/>
    <mergeCell ref="C3:G3"/>
    <mergeCell ref="C4:G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16BD-A4FE-4BF1-8B52-ECBA67B06901}">
  <sheetPr>
    <outlinePr summaryBelow="0"/>
  </sheetPr>
  <dimension ref="A1:BH5000"/>
  <sheetViews>
    <sheetView workbookViewId="0">
      <pane ySplit="7" topLeftCell="A8" activePane="bottomLeft" state="frozen"/>
      <selection pane="bottomLeft" activeCell="AP20" sqref="AP20"/>
    </sheetView>
  </sheetViews>
  <sheetFormatPr defaultRowHeight="12.75" outlineLevelRow="1"/>
  <cols>
    <col min="1" max="1" width="3.42578125" customWidth="1"/>
    <col min="2" max="2" width="12.5703125" style="86" customWidth="1"/>
    <col min="3" max="3" width="38.28515625" style="8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8" t="s">
        <v>6</v>
      </c>
      <c r="B1" s="508"/>
      <c r="C1" s="508"/>
      <c r="D1" s="508"/>
      <c r="E1" s="508"/>
      <c r="F1" s="508"/>
      <c r="G1" s="508"/>
      <c r="AG1" t="s">
        <v>99</v>
      </c>
    </row>
    <row r="2" spans="1:60" ht="24.95" customHeight="1">
      <c r="A2" s="369" t="s">
        <v>7</v>
      </c>
      <c r="B2" s="145" t="s">
        <v>1171</v>
      </c>
      <c r="C2" s="509" t="s">
        <v>1172</v>
      </c>
      <c r="D2" s="510"/>
      <c r="E2" s="510"/>
      <c r="F2" s="510"/>
      <c r="G2" s="511"/>
      <c r="AG2" t="s">
        <v>100</v>
      </c>
    </row>
    <row r="3" spans="1:60" ht="24.95" customHeight="1">
      <c r="A3" s="369" t="s">
        <v>8</v>
      </c>
      <c r="B3" s="145" t="s">
        <v>1173</v>
      </c>
      <c r="C3" s="509" t="s">
        <v>1174</v>
      </c>
      <c r="D3" s="510"/>
      <c r="E3" s="510"/>
      <c r="F3" s="510"/>
      <c r="G3" s="511"/>
      <c r="AC3" s="86" t="s">
        <v>100</v>
      </c>
      <c r="AG3" t="s">
        <v>101</v>
      </c>
    </row>
    <row r="4" spans="1:60" ht="24.95" customHeight="1">
      <c r="A4" s="370" t="s">
        <v>9</v>
      </c>
      <c r="B4" s="147" t="s">
        <v>1175</v>
      </c>
      <c r="C4" s="512" t="s">
        <v>2216</v>
      </c>
      <c r="D4" s="513"/>
      <c r="E4" s="513"/>
      <c r="F4" s="513"/>
      <c r="G4" s="514"/>
      <c r="AG4" t="s">
        <v>102</v>
      </c>
    </row>
    <row r="5" spans="1:60">
      <c r="D5" s="10"/>
    </row>
    <row r="6" spans="1:60" ht="38.2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>
      <c r="A8" s="153" t="s">
        <v>125</v>
      </c>
      <c r="B8" s="154" t="s">
        <v>1185</v>
      </c>
      <c r="C8" s="155" t="s">
        <v>1186</v>
      </c>
      <c r="D8" s="156"/>
      <c r="E8" s="157"/>
      <c r="F8" s="158"/>
      <c r="G8" s="158">
        <f>SUM(G9:G12)</f>
        <v>0</v>
      </c>
      <c r="H8" s="158"/>
      <c r="I8" s="158">
        <v>0</v>
      </c>
      <c r="J8" s="158"/>
      <c r="K8" s="158">
        <v>30568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9"/>
      <c r="X8" s="114"/>
      <c r="Y8" s="114"/>
      <c r="AG8" t="s">
        <v>126</v>
      </c>
    </row>
    <row r="9" spans="1:60">
      <c r="A9" s="160">
        <v>1</v>
      </c>
      <c r="B9" s="161" t="s">
        <v>1311</v>
      </c>
      <c r="C9" s="162" t="s">
        <v>2202</v>
      </c>
      <c r="D9" s="163" t="s">
        <v>1161</v>
      </c>
      <c r="E9" s="164">
        <v>8</v>
      </c>
      <c r="F9" s="348"/>
      <c r="G9" s="165">
        <f>F9*E9</f>
        <v>0</v>
      </c>
      <c r="H9" s="165">
        <v>0</v>
      </c>
      <c r="I9" s="165">
        <v>0</v>
      </c>
      <c r="J9" s="165">
        <v>771</v>
      </c>
      <c r="K9" s="165">
        <v>6168</v>
      </c>
      <c r="L9" s="165">
        <v>21</v>
      </c>
      <c r="M9" s="165">
        <v>7463.28</v>
      </c>
      <c r="N9" s="164">
        <v>0</v>
      </c>
      <c r="O9" s="164">
        <v>0</v>
      </c>
      <c r="P9" s="164">
        <v>0</v>
      </c>
      <c r="Q9" s="164">
        <v>0</v>
      </c>
      <c r="R9" s="165"/>
      <c r="S9" s="165" t="s">
        <v>130</v>
      </c>
      <c r="T9" s="165" t="s">
        <v>131</v>
      </c>
      <c r="U9" s="165">
        <v>1</v>
      </c>
      <c r="V9" s="165">
        <v>8</v>
      </c>
      <c r="W9" s="166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>
      <c r="A10" s="160">
        <v>2</v>
      </c>
      <c r="B10" s="161" t="s">
        <v>1320</v>
      </c>
      <c r="C10" s="162" t="s">
        <v>1321</v>
      </c>
      <c r="D10" s="163" t="s">
        <v>1161</v>
      </c>
      <c r="E10" s="164">
        <v>20</v>
      </c>
      <c r="F10" s="348"/>
      <c r="G10" s="165">
        <f t="shared" ref="G10:G12" si="0">F10*E10</f>
        <v>0</v>
      </c>
      <c r="H10" s="165">
        <v>0</v>
      </c>
      <c r="I10" s="165">
        <v>0</v>
      </c>
      <c r="J10" s="165">
        <v>450</v>
      </c>
      <c r="K10" s="165">
        <v>9000</v>
      </c>
      <c r="L10" s="165">
        <v>21</v>
      </c>
      <c r="M10" s="165">
        <v>10890</v>
      </c>
      <c r="N10" s="164">
        <v>0</v>
      </c>
      <c r="O10" s="164">
        <v>0</v>
      </c>
      <c r="P10" s="164">
        <v>0</v>
      </c>
      <c r="Q10" s="164">
        <v>0</v>
      </c>
      <c r="R10" s="165"/>
      <c r="S10" s="165" t="s">
        <v>182</v>
      </c>
      <c r="T10" s="165" t="s">
        <v>183</v>
      </c>
      <c r="U10" s="165">
        <v>1</v>
      </c>
      <c r="V10" s="165">
        <v>20</v>
      </c>
      <c r="W10" s="166"/>
      <c r="X10" s="110" t="s">
        <v>132</v>
      </c>
      <c r="Y10" s="110" t="s">
        <v>133</v>
      </c>
      <c r="Z10" s="104"/>
      <c r="AA10" s="104"/>
      <c r="AB10" s="104"/>
      <c r="AC10" s="104"/>
      <c r="AD10" s="104"/>
      <c r="AE10" s="104"/>
      <c r="AF10" s="104"/>
      <c r="AG10" s="104" t="s">
        <v>134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0">
        <v>3</v>
      </c>
      <c r="B11" s="161" t="s">
        <v>1322</v>
      </c>
      <c r="C11" s="162" t="s">
        <v>1323</v>
      </c>
      <c r="D11" s="163" t="s">
        <v>1161</v>
      </c>
      <c r="E11" s="164">
        <v>16</v>
      </c>
      <c r="F11" s="348"/>
      <c r="G11" s="165">
        <f t="shared" si="0"/>
        <v>0</v>
      </c>
      <c r="H11" s="165">
        <v>0</v>
      </c>
      <c r="I11" s="165">
        <v>0</v>
      </c>
      <c r="J11" s="165">
        <v>550</v>
      </c>
      <c r="K11" s="165">
        <v>8800</v>
      </c>
      <c r="L11" s="165">
        <v>21</v>
      </c>
      <c r="M11" s="165">
        <v>10648</v>
      </c>
      <c r="N11" s="164">
        <v>0</v>
      </c>
      <c r="O11" s="164">
        <v>0</v>
      </c>
      <c r="P11" s="164">
        <v>0</v>
      </c>
      <c r="Q11" s="164">
        <v>0</v>
      </c>
      <c r="R11" s="165"/>
      <c r="S11" s="165" t="s">
        <v>182</v>
      </c>
      <c r="T11" s="165" t="s">
        <v>183</v>
      </c>
      <c r="U11" s="165">
        <v>1</v>
      </c>
      <c r="V11" s="165">
        <v>16</v>
      </c>
      <c r="W11" s="166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0">
        <v>4</v>
      </c>
      <c r="B12" s="161" t="s">
        <v>1324</v>
      </c>
      <c r="C12" s="162" t="s">
        <v>1325</v>
      </c>
      <c r="D12" s="163" t="s">
        <v>1161</v>
      </c>
      <c r="E12" s="164">
        <v>12</v>
      </c>
      <c r="F12" s="348"/>
      <c r="G12" s="165">
        <f t="shared" si="0"/>
        <v>0</v>
      </c>
      <c r="H12" s="165">
        <v>0</v>
      </c>
      <c r="I12" s="165">
        <v>0</v>
      </c>
      <c r="J12" s="165">
        <v>550</v>
      </c>
      <c r="K12" s="165">
        <v>6600</v>
      </c>
      <c r="L12" s="165">
        <v>21</v>
      </c>
      <c r="M12" s="165">
        <v>7986</v>
      </c>
      <c r="N12" s="164">
        <v>0</v>
      </c>
      <c r="O12" s="164">
        <v>0</v>
      </c>
      <c r="P12" s="164">
        <v>0</v>
      </c>
      <c r="Q12" s="164">
        <v>0</v>
      </c>
      <c r="R12" s="165"/>
      <c r="S12" s="165" t="s">
        <v>182</v>
      </c>
      <c r="T12" s="165" t="s">
        <v>183</v>
      </c>
      <c r="U12" s="165">
        <v>1</v>
      </c>
      <c r="V12" s="165">
        <v>12</v>
      </c>
      <c r="W12" s="166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>
      <c r="A13" s="153" t="s">
        <v>125</v>
      </c>
      <c r="B13" s="154" t="s">
        <v>1436</v>
      </c>
      <c r="C13" s="155" t="s">
        <v>1437</v>
      </c>
      <c r="D13" s="156"/>
      <c r="E13" s="157"/>
      <c r="F13" s="158"/>
      <c r="G13" s="158">
        <f>SUM(G14:G24)</f>
        <v>0</v>
      </c>
      <c r="H13" s="158"/>
      <c r="I13" s="158">
        <v>16161.9</v>
      </c>
      <c r="J13" s="158"/>
      <c r="K13" s="158">
        <v>51451.1</v>
      </c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9"/>
      <c r="X13" s="114"/>
      <c r="Y13" s="114"/>
      <c r="AG13" t="s">
        <v>126</v>
      </c>
    </row>
    <row r="14" spans="1:60" ht="22.5">
      <c r="A14" s="325">
        <v>5</v>
      </c>
      <c r="B14" s="363" t="s">
        <v>1438</v>
      </c>
      <c r="C14" s="364" t="s">
        <v>2203</v>
      </c>
      <c r="D14" s="365" t="s">
        <v>155</v>
      </c>
      <c r="E14" s="366">
        <v>125</v>
      </c>
      <c r="F14" s="367"/>
      <c r="G14" s="165">
        <f>F14*E14</f>
        <v>0</v>
      </c>
      <c r="H14" s="375">
        <v>0</v>
      </c>
      <c r="I14" s="375">
        <v>0</v>
      </c>
      <c r="J14" s="375">
        <v>325</v>
      </c>
      <c r="K14" s="375">
        <v>40625</v>
      </c>
      <c r="L14" s="375">
        <v>21</v>
      </c>
      <c r="M14" s="375">
        <v>49156.25</v>
      </c>
      <c r="N14" s="366">
        <v>1.6999999999999999E-3</v>
      </c>
      <c r="O14" s="366">
        <v>0.21249999999999999</v>
      </c>
      <c r="P14" s="366">
        <v>0</v>
      </c>
      <c r="Q14" s="366">
        <v>0</v>
      </c>
      <c r="R14" s="375"/>
      <c r="S14" s="375" t="s">
        <v>182</v>
      </c>
      <c r="T14" s="375" t="s">
        <v>183</v>
      </c>
      <c r="U14" s="375">
        <v>0.5</v>
      </c>
      <c r="V14" s="375">
        <v>62.5</v>
      </c>
      <c r="W14" s="368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81" t="s">
        <v>2217</v>
      </c>
      <c r="D15" s="181"/>
      <c r="E15" s="181"/>
      <c r="F15" s="181"/>
      <c r="G15" s="181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22.5">
      <c r="A16" s="325">
        <v>6</v>
      </c>
      <c r="B16" s="363" t="s">
        <v>1439</v>
      </c>
      <c r="C16" s="364" t="s">
        <v>2205</v>
      </c>
      <c r="D16" s="365" t="s">
        <v>443</v>
      </c>
      <c r="E16" s="366">
        <v>6</v>
      </c>
      <c r="F16" s="367"/>
      <c r="G16" s="165">
        <f>F16*E16</f>
        <v>0</v>
      </c>
      <c r="H16" s="375">
        <v>2400</v>
      </c>
      <c r="I16" s="375">
        <v>14400</v>
      </c>
      <c r="J16" s="375">
        <v>0</v>
      </c>
      <c r="K16" s="375">
        <v>0</v>
      </c>
      <c r="L16" s="375">
        <v>21</v>
      </c>
      <c r="M16" s="375">
        <v>17424</v>
      </c>
      <c r="N16" s="366">
        <v>1.08</v>
      </c>
      <c r="O16" s="366">
        <v>6.48</v>
      </c>
      <c r="P16" s="366">
        <v>0</v>
      </c>
      <c r="Q16" s="366">
        <v>0</v>
      </c>
      <c r="R16" s="375"/>
      <c r="S16" s="375" t="s">
        <v>182</v>
      </c>
      <c r="T16" s="375" t="s">
        <v>183</v>
      </c>
      <c r="U16" s="375">
        <v>0</v>
      </c>
      <c r="V16" s="375">
        <v>0</v>
      </c>
      <c r="W16" s="368"/>
      <c r="X16" s="110" t="s">
        <v>526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527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1">
      <c r="A17" s="107"/>
      <c r="B17" s="108"/>
      <c r="C17" s="181" t="s">
        <v>2218</v>
      </c>
      <c r="D17" s="181"/>
      <c r="E17" s="181"/>
      <c r="F17" s="181"/>
      <c r="G17" s="181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2.5">
      <c r="A18" s="325">
        <v>7</v>
      </c>
      <c r="B18" s="363" t="s">
        <v>1440</v>
      </c>
      <c r="C18" s="364" t="s">
        <v>2207</v>
      </c>
      <c r="D18" s="365" t="s">
        <v>145</v>
      </c>
      <c r="E18" s="366">
        <v>50</v>
      </c>
      <c r="F18" s="367"/>
      <c r="G18" s="165">
        <f>F18*E18</f>
        <v>0</v>
      </c>
      <c r="H18" s="375">
        <v>17.59</v>
      </c>
      <c r="I18" s="375">
        <v>879.5</v>
      </c>
      <c r="J18" s="375">
        <v>136.91</v>
      </c>
      <c r="K18" s="375">
        <v>6845.5</v>
      </c>
      <c r="L18" s="375">
        <v>21</v>
      </c>
      <c r="M18" s="375">
        <v>9347.25</v>
      </c>
      <c r="N18" s="366">
        <v>1.1E-4</v>
      </c>
      <c r="O18" s="366">
        <v>5.5000000000000005E-3</v>
      </c>
      <c r="P18" s="366">
        <v>0</v>
      </c>
      <c r="Q18" s="366">
        <v>0</v>
      </c>
      <c r="R18" s="375"/>
      <c r="S18" s="375" t="s">
        <v>130</v>
      </c>
      <c r="T18" s="375" t="s">
        <v>130</v>
      </c>
      <c r="U18" s="375">
        <v>0.24</v>
      </c>
      <c r="V18" s="375">
        <v>12</v>
      </c>
      <c r="W18" s="368"/>
      <c r="X18" s="110" t="s">
        <v>132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134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107"/>
      <c r="B19" s="108"/>
      <c r="C19" s="181" t="s">
        <v>2219</v>
      </c>
      <c r="D19" s="181"/>
      <c r="E19" s="181"/>
      <c r="F19" s="181"/>
      <c r="G19" s="181"/>
      <c r="H19" s="110"/>
      <c r="I19" s="110"/>
      <c r="J19" s="110"/>
      <c r="K19" s="110"/>
      <c r="L19" s="110"/>
      <c r="M19" s="110"/>
      <c r="N19" s="109"/>
      <c r="O19" s="109"/>
      <c r="P19" s="109"/>
      <c r="Q19" s="109"/>
      <c r="R19" s="110"/>
      <c r="S19" s="110"/>
      <c r="T19" s="110"/>
      <c r="U19" s="110"/>
      <c r="V19" s="110"/>
      <c r="W19" s="110"/>
      <c r="X19" s="110"/>
      <c r="Y19" s="110"/>
      <c r="Z19" s="104"/>
      <c r="AA19" s="104"/>
      <c r="AB19" s="104"/>
      <c r="AC19" s="104"/>
      <c r="AD19" s="104"/>
      <c r="AE19" s="104"/>
      <c r="AF19" s="104"/>
      <c r="AG19" s="104" t="s">
        <v>166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2.5">
      <c r="A20" s="325">
        <v>8</v>
      </c>
      <c r="B20" s="363" t="s">
        <v>1441</v>
      </c>
      <c r="C20" s="364" t="s">
        <v>2209</v>
      </c>
      <c r="D20" s="365" t="s">
        <v>145</v>
      </c>
      <c r="E20" s="366">
        <v>6</v>
      </c>
      <c r="F20" s="367"/>
      <c r="G20" s="165">
        <f>F20*E20</f>
        <v>0</v>
      </c>
      <c r="H20" s="375">
        <v>50.25</v>
      </c>
      <c r="I20" s="375">
        <v>301.5</v>
      </c>
      <c r="J20" s="375">
        <v>136.75</v>
      </c>
      <c r="K20" s="375">
        <v>820.5</v>
      </c>
      <c r="L20" s="375">
        <v>21</v>
      </c>
      <c r="M20" s="375">
        <v>1357.62</v>
      </c>
      <c r="N20" s="366">
        <v>2.7999999999999998E-4</v>
      </c>
      <c r="O20" s="366">
        <v>1.6799999999999999E-3</v>
      </c>
      <c r="P20" s="366">
        <v>0</v>
      </c>
      <c r="Q20" s="366">
        <v>0</v>
      </c>
      <c r="R20" s="375"/>
      <c r="S20" s="375" t="s">
        <v>130</v>
      </c>
      <c r="T20" s="375" t="s">
        <v>130</v>
      </c>
      <c r="U20" s="375">
        <v>0.24399999999999999</v>
      </c>
      <c r="V20" s="375">
        <v>1.464</v>
      </c>
      <c r="W20" s="368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81" t="s">
        <v>2218</v>
      </c>
      <c r="D21" s="181"/>
      <c r="E21" s="181"/>
      <c r="F21" s="181"/>
      <c r="G21" s="181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166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ht="33.75">
      <c r="A22" s="325">
        <v>9</v>
      </c>
      <c r="B22" s="363" t="s">
        <v>1442</v>
      </c>
      <c r="C22" s="364" t="s">
        <v>2211</v>
      </c>
      <c r="D22" s="365" t="s">
        <v>145</v>
      </c>
      <c r="E22" s="366">
        <v>10</v>
      </c>
      <c r="F22" s="367"/>
      <c r="G22" s="165">
        <f>F22*E22</f>
        <v>0</v>
      </c>
      <c r="H22" s="375">
        <v>21.61</v>
      </c>
      <c r="I22" s="375">
        <v>216.1</v>
      </c>
      <c r="J22" s="375">
        <v>197.39</v>
      </c>
      <c r="K22" s="375">
        <v>1973.8999999999999</v>
      </c>
      <c r="L22" s="375">
        <v>21</v>
      </c>
      <c r="M22" s="375">
        <v>2649.9</v>
      </c>
      <c r="N22" s="366">
        <v>1.2999999999999999E-4</v>
      </c>
      <c r="O22" s="366">
        <v>1.2999999999999999E-3</v>
      </c>
      <c r="P22" s="366">
        <v>0</v>
      </c>
      <c r="Q22" s="366">
        <v>0</v>
      </c>
      <c r="R22" s="375"/>
      <c r="S22" s="375" t="s">
        <v>130</v>
      </c>
      <c r="T22" s="375" t="s">
        <v>130</v>
      </c>
      <c r="U22" s="375">
        <v>0.35216999999999998</v>
      </c>
      <c r="V22" s="375">
        <v>3.5217000000000001</v>
      </c>
      <c r="W22" s="368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81" t="s">
        <v>2212</v>
      </c>
      <c r="D23" s="181"/>
      <c r="E23" s="181"/>
      <c r="F23" s="181"/>
      <c r="G23" s="181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166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2.5">
      <c r="A24" s="325">
        <v>10</v>
      </c>
      <c r="B24" s="363" t="s">
        <v>2213</v>
      </c>
      <c r="C24" s="364" t="s">
        <v>2214</v>
      </c>
      <c r="D24" s="365" t="s">
        <v>145</v>
      </c>
      <c r="E24" s="366">
        <v>6</v>
      </c>
      <c r="F24" s="367"/>
      <c r="G24" s="165">
        <f>F24*E24</f>
        <v>0</v>
      </c>
      <c r="H24" s="375">
        <v>60.8</v>
      </c>
      <c r="I24" s="375">
        <v>364.79999999999995</v>
      </c>
      <c r="J24" s="375">
        <v>197.7</v>
      </c>
      <c r="K24" s="375">
        <v>1186.1999999999998</v>
      </c>
      <c r="L24" s="375">
        <v>21</v>
      </c>
      <c r="M24" s="375">
        <v>1876.71</v>
      </c>
      <c r="N24" s="366">
        <v>3.8999999999999999E-4</v>
      </c>
      <c r="O24" s="366">
        <v>2.3400000000000001E-3</v>
      </c>
      <c r="P24" s="366">
        <v>0</v>
      </c>
      <c r="Q24" s="366">
        <v>0</v>
      </c>
      <c r="R24" s="375"/>
      <c r="S24" s="375" t="s">
        <v>130</v>
      </c>
      <c r="T24" s="375" t="s">
        <v>130</v>
      </c>
      <c r="U24" s="375">
        <v>0.35216999999999998</v>
      </c>
      <c r="V24" s="375">
        <v>2.1130199999999997</v>
      </c>
      <c r="W24" s="368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81" t="s">
        <v>2218</v>
      </c>
      <c r="D25" s="181"/>
      <c r="E25" s="181"/>
      <c r="F25" s="181"/>
      <c r="G25" s="181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153"/>
      <c r="B26" s="154"/>
      <c r="C26" s="155" t="s">
        <v>25</v>
      </c>
      <c r="D26" s="156"/>
      <c r="E26" s="157"/>
      <c r="F26" s="158"/>
      <c r="G26" s="158">
        <f>G13+G8</f>
        <v>0</v>
      </c>
      <c r="H26" s="158"/>
      <c r="I26" s="158">
        <v>16161.9</v>
      </c>
      <c r="J26" s="158"/>
      <c r="K26" s="158">
        <v>51451.1</v>
      </c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9"/>
      <c r="X26" s="114"/>
      <c r="Y26" s="114"/>
      <c r="AG26" t="s">
        <v>126</v>
      </c>
    </row>
    <row r="27" spans="1:60">
      <c r="C27" s="118"/>
      <c r="D27" s="10"/>
      <c r="AG27" t="s">
        <v>680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VaUrW2YFQU8GXPmWlwcgju9dEZaLwJFrAqsdGXgObkZtxvSvI5s8WdQO8S+wBghpDRKnIoK6nr1oOhnyXsW0zw==" saltValue="SVZBNaRuqnF6Nw60oM+0uA==" spinCount="100000" sheet="1" objects="1" scenarios="1"/>
  <protectedRanges>
    <protectedRange sqref="F9:F24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41AE-1FA7-4AD7-B104-EC9074909360}">
  <sheetPr>
    <pageSetUpPr fitToPage="1"/>
  </sheetPr>
  <dimension ref="A1:R84"/>
  <sheetViews>
    <sheetView zoomScale="85" zoomScaleNormal="85" zoomScaleSheetLayoutView="90" workbookViewId="0">
      <pane ySplit="2" topLeftCell="A3" activePane="bottomLeft" state="frozen"/>
      <selection pane="bottomLeft" activeCell="G16" sqref="G16"/>
    </sheetView>
  </sheetViews>
  <sheetFormatPr defaultColWidth="8.85546875" defaultRowHeight="12.75" outlineLevelRow="2"/>
  <cols>
    <col min="1" max="1" width="5.5703125" style="450" customWidth="1"/>
    <col min="2" max="2" width="7" style="450" customWidth="1"/>
    <col min="3" max="3" width="45.5703125" style="382" customWidth="1"/>
    <col min="4" max="4" width="8.5703125" style="450" customWidth="1"/>
    <col min="5" max="5" width="11.85546875" style="450" customWidth="1"/>
    <col min="6" max="6" width="12.42578125" style="451" customWidth="1"/>
    <col min="7" max="7" width="11" style="382" customWidth="1"/>
    <col min="8" max="8" width="15" style="382" customWidth="1"/>
    <col min="9" max="9" width="11.28515625" style="382" customWidth="1"/>
    <col min="10" max="10" width="19.140625" style="382" customWidth="1"/>
    <col min="11" max="11" width="15" style="382" customWidth="1"/>
    <col min="12" max="13" width="9" style="382" hidden="1" customWidth="1"/>
    <col min="14" max="256" width="8.85546875" style="382"/>
    <col min="257" max="257" width="5.5703125" style="382" customWidth="1"/>
    <col min="258" max="258" width="7" style="382" customWidth="1"/>
    <col min="259" max="259" width="45.5703125" style="382" customWidth="1"/>
    <col min="260" max="260" width="8.5703125" style="382" customWidth="1"/>
    <col min="261" max="261" width="11.85546875" style="382" customWidth="1"/>
    <col min="262" max="262" width="12.42578125" style="382" customWidth="1"/>
    <col min="263" max="263" width="11" style="382" customWidth="1"/>
    <col min="264" max="264" width="15" style="382" customWidth="1"/>
    <col min="265" max="265" width="11.28515625" style="382" customWidth="1"/>
    <col min="266" max="266" width="19.140625" style="382" customWidth="1"/>
    <col min="267" max="267" width="15" style="382" customWidth="1"/>
    <col min="268" max="269" width="0" style="382" hidden="1" customWidth="1"/>
    <col min="270" max="512" width="8.85546875" style="382"/>
    <col min="513" max="513" width="5.5703125" style="382" customWidth="1"/>
    <col min="514" max="514" width="7" style="382" customWidth="1"/>
    <col min="515" max="515" width="45.5703125" style="382" customWidth="1"/>
    <col min="516" max="516" width="8.5703125" style="382" customWidth="1"/>
    <col min="517" max="517" width="11.85546875" style="382" customWidth="1"/>
    <col min="518" max="518" width="12.42578125" style="382" customWidth="1"/>
    <col min="519" max="519" width="11" style="382" customWidth="1"/>
    <col min="520" max="520" width="15" style="382" customWidth="1"/>
    <col min="521" max="521" width="11.28515625" style="382" customWidth="1"/>
    <col min="522" max="522" width="19.140625" style="382" customWidth="1"/>
    <col min="523" max="523" width="15" style="382" customWidth="1"/>
    <col min="524" max="525" width="0" style="382" hidden="1" customWidth="1"/>
    <col min="526" max="768" width="8.85546875" style="382"/>
    <col min="769" max="769" width="5.5703125" style="382" customWidth="1"/>
    <col min="770" max="770" width="7" style="382" customWidth="1"/>
    <col min="771" max="771" width="45.5703125" style="382" customWidth="1"/>
    <col min="772" max="772" width="8.5703125" style="382" customWidth="1"/>
    <col min="773" max="773" width="11.85546875" style="382" customWidth="1"/>
    <col min="774" max="774" width="12.42578125" style="382" customWidth="1"/>
    <col min="775" max="775" width="11" style="382" customWidth="1"/>
    <col min="776" max="776" width="15" style="382" customWidth="1"/>
    <col min="777" max="777" width="11.28515625" style="382" customWidth="1"/>
    <col min="778" max="778" width="19.140625" style="382" customWidth="1"/>
    <col min="779" max="779" width="15" style="382" customWidth="1"/>
    <col min="780" max="781" width="0" style="382" hidden="1" customWidth="1"/>
    <col min="782" max="1024" width="8.85546875" style="382"/>
    <col min="1025" max="1025" width="5.5703125" style="382" customWidth="1"/>
    <col min="1026" max="1026" width="7" style="382" customWidth="1"/>
    <col min="1027" max="1027" width="45.5703125" style="382" customWidth="1"/>
    <col min="1028" max="1028" width="8.5703125" style="382" customWidth="1"/>
    <col min="1029" max="1029" width="11.85546875" style="382" customWidth="1"/>
    <col min="1030" max="1030" width="12.42578125" style="382" customWidth="1"/>
    <col min="1031" max="1031" width="11" style="382" customWidth="1"/>
    <col min="1032" max="1032" width="15" style="382" customWidth="1"/>
    <col min="1033" max="1033" width="11.28515625" style="382" customWidth="1"/>
    <col min="1034" max="1034" width="19.140625" style="382" customWidth="1"/>
    <col min="1035" max="1035" width="15" style="382" customWidth="1"/>
    <col min="1036" max="1037" width="0" style="382" hidden="1" customWidth="1"/>
    <col min="1038" max="1280" width="8.85546875" style="382"/>
    <col min="1281" max="1281" width="5.5703125" style="382" customWidth="1"/>
    <col min="1282" max="1282" width="7" style="382" customWidth="1"/>
    <col min="1283" max="1283" width="45.5703125" style="382" customWidth="1"/>
    <col min="1284" max="1284" width="8.5703125" style="382" customWidth="1"/>
    <col min="1285" max="1285" width="11.85546875" style="382" customWidth="1"/>
    <col min="1286" max="1286" width="12.42578125" style="382" customWidth="1"/>
    <col min="1287" max="1287" width="11" style="382" customWidth="1"/>
    <col min="1288" max="1288" width="15" style="382" customWidth="1"/>
    <col min="1289" max="1289" width="11.28515625" style="382" customWidth="1"/>
    <col min="1290" max="1290" width="19.140625" style="382" customWidth="1"/>
    <col min="1291" max="1291" width="15" style="382" customWidth="1"/>
    <col min="1292" max="1293" width="0" style="382" hidden="1" customWidth="1"/>
    <col min="1294" max="1536" width="8.85546875" style="382"/>
    <col min="1537" max="1537" width="5.5703125" style="382" customWidth="1"/>
    <col min="1538" max="1538" width="7" style="382" customWidth="1"/>
    <col min="1539" max="1539" width="45.5703125" style="382" customWidth="1"/>
    <col min="1540" max="1540" width="8.5703125" style="382" customWidth="1"/>
    <col min="1541" max="1541" width="11.85546875" style="382" customWidth="1"/>
    <col min="1542" max="1542" width="12.42578125" style="382" customWidth="1"/>
    <col min="1543" max="1543" width="11" style="382" customWidth="1"/>
    <col min="1544" max="1544" width="15" style="382" customWidth="1"/>
    <col min="1545" max="1545" width="11.28515625" style="382" customWidth="1"/>
    <col min="1546" max="1546" width="19.140625" style="382" customWidth="1"/>
    <col min="1547" max="1547" width="15" style="382" customWidth="1"/>
    <col min="1548" max="1549" width="0" style="382" hidden="1" customWidth="1"/>
    <col min="1550" max="1792" width="8.85546875" style="382"/>
    <col min="1793" max="1793" width="5.5703125" style="382" customWidth="1"/>
    <col min="1794" max="1794" width="7" style="382" customWidth="1"/>
    <col min="1795" max="1795" width="45.5703125" style="382" customWidth="1"/>
    <col min="1796" max="1796" width="8.5703125" style="382" customWidth="1"/>
    <col min="1797" max="1797" width="11.85546875" style="382" customWidth="1"/>
    <col min="1798" max="1798" width="12.42578125" style="382" customWidth="1"/>
    <col min="1799" max="1799" width="11" style="382" customWidth="1"/>
    <col min="1800" max="1800" width="15" style="382" customWidth="1"/>
    <col min="1801" max="1801" width="11.28515625" style="382" customWidth="1"/>
    <col min="1802" max="1802" width="19.140625" style="382" customWidth="1"/>
    <col min="1803" max="1803" width="15" style="382" customWidth="1"/>
    <col min="1804" max="1805" width="0" style="382" hidden="1" customWidth="1"/>
    <col min="1806" max="2048" width="8.85546875" style="382"/>
    <col min="2049" max="2049" width="5.5703125" style="382" customWidth="1"/>
    <col min="2050" max="2050" width="7" style="382" customWidth="1"/>
    <col min="2051" max="2051" width="45.5703125" style="382" customWidth="1"/>
    <col min="2052" max="2052" width="8.5703125" style="382" customWidth="1"/>
    <col min="2053" max="2053" width="11.85546875" style="382" customWidth="1"/>
    <col min="2054" max="2054" width="12.42578125" style="382" customWidth="1"/>
    <col min="2055" max="2055" width="11" style="382" customWidth="1"/>
    <col min="2056" max="2056" width="15" style="382" customWidth="1"/>
    <col min="2057" max="2057" width="11.28515625" style="382" customWidth="1"/>
    <col min="2058" max="2058" width="19.140625" style="382" customWidth="1"/>
    <col min="2059" max="2059" width="15" style="382" customWidth="1"/>
    <col min="2060" max="2061" width="0" style="382" hidden="1" customWidth="1"/>
    <col min="2062" max="2304" width="8.85546875" style="382"/>
    <col min="2305" max="2305" width="5.5703125" style="382" customWidth="1"/>
    <col min="2306" max="2306" width="7" style="382" customWidth="1"/>
    <col min="2307" max="2307" width="45.5703125" style="382" customWidth="1"/>
    <col min="2308" max="2308" width="8.5703125" style="382" customWidth="1"/>
    <col min="2309" max="2309" width="11.85546875" style="382" customWidth="1"/>
    <col min="2310" max="2310" width="12.42578125" style="382" customWidth="1"/>
    <col min="2311" max="2311" width="11" style="382" customWidth="1"/>
    <col min="2312" max="2312" width="15" style="382" customWidth="1"/>
    <col min="2313" max="2313" width="11.28515625" style="382" customWidth="1"/>
    <col min="2314" max="2314" width="19.140625" style="382" customWidth="1"/>
    <col min="2315" max="2315" width="15" style="382" customWidth="1"/>
    <col min="2316" max="2317" width="0" style="382" hidden="1" customWidth="1"/>
    <col min="2318" max="2560" width="8.85546875" style="382"/>
    <col min="2561" max="2561" width="5.5703125" style="382" customWidth="1"/>
    <col min="2562" max="2562" width="7" style="382" customWidth="1"/>
    <col min="2563" max="2563" width="45.5703125" style="382" customWidth="1"/>
    <col min="2564" max="2564" width="8.5703125" style="382" customWidth="1"/>
    <col min="2565" max="2565" width="11.85546875" style="382" customWidth="1"/>
    <col min="2566" max="2566" width="12.42578125" style="382" customWidth="1"/>
    <col min="2567" max="2567" width="11" style="382" customWidth="1"/>
    <col min="2568" max="2568" width="15" style="382" customWidth="1"/>
    <col min="2569" max="2569" width="11.28515625" style="382" customWidth="1"/>
    <col min="2570" max="2570" width="19.140625" style="382" customWidth="1"/>
    <col min="2571" max="2571" width="15" style="382" customWidth="1"/>
    <col min="2572" max="2573" width="0" style="382" hidden="1" customWidth="1"/>
    <col min="2574" max="2816" width="8.85546875" style="382"/>
    <col min="2817" max="2817" width="5.5703125" style="382" customWidth="1"/>
    <col min="2818" max="2818" width="7" style="382" customWidth="1"/>
    <col min="2819" max="2819" width="45.5703125" style="382" customWidth="1"/>
    <col min="2820" max="2820" width="8.5703125" style="382" customWidth="1"/>
    <col min="2821" max="2821" width="11.85546875" style="382" customWidth="1"/>
    <col min="2822" max="2822" width="12.42578125" style="382" customWidth="1"/>
    <col min="2823" max="2823" width="11" style="382" customWidth="1"/>
    <col min="2824" max="2824" width="15" style="382" customWidth="1"/>
    <col min="2825" max="2825" width="11.28515625" style="382" customWidth="1"/>
    <col min="2826" max="2826" width="19.140625" style="382" customWidth="1"/>
    <col min="2827" max="2827" width="15" style="382" customWidth="1"/>
    <col min="2828" max="2829" width="0" style="382" hidden="1" customWidth="1"/>
    <col min="2830" max="3072" width="8.85546875" style="382"/>
    <col min="3073" max="3073" width="5.5703125" style="382" customWidth="1"/>
    <col min="3074" max="3074" width="7" style="382" customWidth="1"/>
    <col min="3075" max="3075" width="45.5703125" style="382" customWidth="1"/>
    <col min="3076" max="3076" width="8.5703125" style="382" customWidth="1"/>
    <col min="3077" max="3077" width="11.85546875" style="382" customWidth="1"/>
    <col min="3078" max="3078" width="12.42578125" style="382" customWidth="1"/>
    <col min="3079" max="3079" width="11" style="382" customWidth="1"/>
    <col min="3080" max="3080" width="15" style="382" customWidth="1"/>
    <col min="3081" max="3081" width="11.28515625" style="382" customWidth="1"/>
    <col min="3082" max="3082" width="19.140625" style="382" customWidth="1"/>
    <col min="3083" max="3083" width="15" style="382" customWidth="1"/>
    <col min="3084" max="3085" width="0" style="382" hidden="1" customWidth="1"/>
    <col min="3086" max="3328" width="8.85546875" style="382"/>
    <col min="3329" max="3329" width="5.5703125" style="382" customWidth="1"/>
    <col min="3330" max="3330" width="7" style="382" customWidth="1"/>
    <col min="3331" max="3331" width="45.5703125" style="382" customWidth="1"/>
    <col min="3332" max="3332" width="8.5703125" style="382" customWidth="1"/>
    <col min="3333" max="3333" width="11.85546875" style="382" customWidth="1"/>
    <col min="3334" max="3334" width="12.42578125" style="382" customWidth="1"/>
    <col min="3335" max="3335" width="11" style="382" customWidth="1"/>
    <col min="3336" max="3336" width="15" style="382" customWidth="1"/>
    <col min="3337" max="3337" width="11.28515625" style="382" customWidth="1"/>
    <col min="3338" max="3338" width="19.140625" style="382" customWidth="1"/>
    <col min="3339" max="3339" width="15" style="382" customWidth="1"/>
    <col min="3340" max="3341" width="0" style="382" hidden="1" customWidth="1"/>
    <col min="3342" max="3584" width="8.85546875" style="382"/>
    <col min="3585" max="3585" width="5.5703125" style="382" customWidth="1"/>
    <col min="3586" max="3586" width="7" style="382" customWidth="1"/>
    <col min="3587" max="3587" width="45.5703125" style="382" customWidth="1"/>
    <col min="3588" max="3588" width="8.5703125" style="382" customWidth="1"/>
    <col min="3589" max="3589" width="11.85546875" style="382" customWidth="1"/>
    <col min="3590" max="3590" width="12.42578125" style="382" customWidth="1"/>
    <col min="3591" max="3591" width="11" style="382" customWidth="1"/>
    <col min="3592" max="3592" width="15" style="382" customWidth="1"/>
    <col min="3593" max="3593" width="11.28515625" style="382" customWidth="1"/>
    <col min="3594" max="3594" width="19.140625" style="382" customWidth="1"/>
    <col min="3595" max="3595" width="15" style="382" customWidth="1"/>
    <col min="3596" max="3597" width="0" style="382" hidden="1" customWidth="1"/>
    <col min="3598" max="3840" width="8.85546875" style="382"/>
    <col min="3841" max="3841" width="5.5703125" style="382" customWidth="1"/>
    <col min="3842" max="3842" width="7" style="382" customWidth="1"/>
    <col min="3843" max="3843" width="45.5703125" style="382" customWidth="1"/>
    <col min="3844" max="3844" width="8.5703125" style="382" customWidth="1"/>
    <col min="3845" max="3845" width="11.85546875" style="382" customWidth="1"/>
    <col min="3846" max="3846" width="12.42578125" style="382" customWidth="1"/>
    <col min="3847" max="3847" width="11" style="382" customWidth="1"/>
    <col min="3848" max="3848" width="15" style="382" customWidth="1"/>
    <col min="3849" max="3849" width="11.28515625" style="382" customWidth="1"/>
    <col min="3850" max="3850" width="19.140625" style="382" customWidth="1"/>
    <col min="3851" max="3851" width="15" style="382" customWidth="1"/>
    <col min="3852" max="3853" width="0" style="382" hidden="1" customWidth="1"/>
    <col min="3854" max="4096" width="8.85546875" style="382"/>
    <col min="4097" max="4097" width="5.5703125" style="382" customWidth="1"/>
    <col min="4098" max="4098" width="7" style="382" customWidth="1"/>
    <col min="4099" max="4099" width="45.5703125" style="382" customWidth="1"/>
    <col min="4100" max="4100" width="8.5703125" style="382" customWidth="1"/>
    <col min="4101" max="4101" width="11.85546875" style="382" customWidth="1"/>
    <col min="4102" max="4102" width="12.42578125" style="382" customWidth="1"/>
    <col min="4103" max="4103" width="11" style="382" customWidth="1"/>
    <col min="4104" max="4104" width="15" style="382" customWidth="1"/>
    <col min="4105" max="4105" width="11.28515625" style="382" customWidth="1"/>
    <col min="4106" max="4106" width="19.140625" style="382" customWidth="1"/>
    <col min="4107" max="4107" width="15" style="382" customWidth="1"/>
    <col min="4108" max="4109" width="0" style="382" hidden="1" customWidth="1"/>
    <col min="4110" max="4352" width="8.85546875" style="382"/>
    <col min="4353" max="4353" width="5.5703125" style="382" customWidth="1"/>
    <col min="4354" max="4354" width="7" style="382" customWidth="1"/>
    <col min="4355" max="4355" width="45.5703125" style="382" customWidth="1"/>
    <col min="4356" max="4356" width="8.5703125" style="382" customWidth="1"/>
    <col min="4357" max="4357" width="11.85546875" style="382" customWidth="1"/>
    <col min="4358" max="4358" width="12.42578125" style="382" customWidth="1"/>
    <col min="4359" max="4359" width="11" style="382" customWidth="1"/>
    <col min="4360" max="4360" width="15" style="382" customWidth="1"/>
    <col min="4361" max="4361" width="11.28515625" style="382" customWidth="1"/>
    <col min="4362" max="4362" width="19.140625" style="382" customWidth="1"/>
    <col min="4363" max="4363" width="15" style="382" customWidth="1"/>
    <col min="4364" max="4365" width="0" style="382" hidden="1" customWidth="1"/>
    <col min="4366" max="4608" width="8.85546875" style="382"/>
    <col min="4609" max="4609" width="5.5703125" style="382" customWidth="1"/>
    <col min="4610" max="4610" width="7" style="382" customWidth="1"/>
    <col min="4611" max="4611" width="45.5703125" style="382" customWidth="1"/>
    <col min="4612" max="4612" width="8.5703125" style="382" customWidth="1"/>
    <col min="4613" max="4613" width="11.85546875" style="382" customWidth="1"/>
    <col min="4614" max="4614" width="12.42578125" style="382" customWidth="1"/>
    <col min="4615" max="4615" width="11" style="382" customWidth="1"/>
    <col min="4616" max="4616" width="15" style="382" customWidth="1"/>
    <col min="4617" max="4617" width="11.28515625" style="382" customWidth="1"/>
    <col min="4618" max="4618" width="19.140625" style="382" customWidth="1"/>
    <col min="4619" max="4619" width="15" style="382" customWidth="1"/>
    <col min="4620" max="4621" width="0" style="382" hidden="1" customWidth="1"/>
    <col min="4622" max="4864" width="8.85546875" style="382"/>
    <col min="4865" max="4865" width="5.5703125" style="382" customWidth="1"/>
    <col min="4866" max="4866" width="7" style="382" customWidth="1"/>
    <col min="4867" max="4867" width="45.5703125" style="382" customWidth="1"/>
    <col min="4868" max="4868" width="8.5703125" style="382" customWidth="1"/>
    <col min="4869" max="4869" width="11.85546875" style="382" customWidth="1"/>
    <col min="4870" max="4870" width="12.42578125" style="382" customWidth="1"/>
    <col min="4871" max="4871" width="11" style="382" customWidth="1"/>
    <col min="4872" max="4872" width="15" style="382" customWidth="1"/>
    <col min="4873" max="4873" width="11.28515625" style="382" customWidth="1"/>
    <col min="4874" max="4874" width="19.140625" style="382" customWidth="1"/>
    <col min="4875" max="4875" width="15" style="382" customWidth="1"/>
    <col min="4876" max="4877" width="0" style="382" hidden="1" customWidth="1"/>
    <col min="4878" max="5120" width="8.85546875" style="382"/>
    <col min="5121" max="5121" width="5.5703125" style="382" customWidth="1"/>
    <col min="5122" max="5122" width="7" style="382" customWidth="1"/>
    <col min="5123" max="5123" width="45.5703125" style="382" customWidth="1"/>
    <col min="5124" max="5124" width="8.5703125" style="382" customWidth="1"/>
    <col min="5125" max="5125" width="11.85546875" style="382" customWidth="1"/>
    <col min="5126" max="5126" width="12.42578125" style="382" customWidth="1"/>
    <col min="5127" max="5127" width="11" style="382" customWidth="1"/>
    <col min="5128" max="5128" width="15" style="382" customWidth="1"/>
    <col min="5129" max="5129" width="11.28515625" style="382" customWidth="1"/>
    <col min="5130" max="5130" width="19.140625" style="382" customWidth="1"/>
    <col min="5131" max="5131" width="15" style="382" customWidth="1"/>
    <col min="5132" max="5133" width="0" style="382" hidden="1" customWidth="1"/>
    <col min="5134" max="5376" width="8.85546875" style="382"/>
    <col min="5377" max="5377" width="5.5703125" style="382" customWidth="1"/>
    <col min="5378" max="5378" width="7" style="382" customWidth="1"/>
    <col min="5379" max="5379" width="45.5703125" style="382" customWidth="1"/>
    <col min="5380" max="5380" width="8.5703125" style="382" customWidth="1"/>
    <col min="5381" max="5381" width="11.85546875" style="382" customWidth="1"/>
    <col min="5382" max="5382" width="12.42578125" style="382" customWidth="1"/>
    <col min="5383" max="5383" width="11" style="382" customWidth="1"/>
    <col min="5384" max="5384" width="15" style="382" customWidth="1"/>
    <col min="5385" max="5385" width="11.28515625" style="382" customWidth="1"/>
    <col min="5386" max="5386" width="19.140625" style="382" customWidth="1"/>
    <col min="5387" max="5387" width="15" style="382" customWidth="1"/>
    <col min="5388" max="5389" width="0" style="382" hidden="1" customWidth="1"/>
    <col min="5390" max="5632" width="8.85546875" style="382"/>
    <col min="5633" max="5633" width="5.5703125" style="382" customWidth="1"/>
    <col min="5634" max="5634" width="7" style="382" customWidth="1"/>
    <col min="5635" max="5635" width="45.5703125" style="382" customWidth="1"/>
    <col min="5636" max="5636" width="8.5703125" style="382" customWidth="1"/>
    <col min="5637" max="5637" width="11.85546875" style="382" customWidth="1"/>
    <col min="5638" max="5638" width="12.42578125" style="382" customWidth="1"/>
    <col min="5639" max="5639" width="11" style="382" customWidth="1"/>
    <col min="5640" max="5640" width="15" style="382" customWidth="1"/>
    <col min="5641" max="5641" width="11.28515625" style="382" customWidth="1"/>
    <col min="5642" max="5642" width="19.140625" style="382" customWidth="1"/>
    <col min="5643" max="5643" width="15" style="382" customWidth="1"/>
    <col min="5644" max="5645" width="0" style="382" hidden="1" customWidth="1"/>
    <col min="5646" max="5888" width="8.85546875" style="382"/>
    <col min="5889" max="5889" width="5.5703125" style="382" customWidth="1"/>
    <col min="5890" max="5890" width="7" style="382" customWidth="1"/>
    <col min="5891" max="5891" width="45.5703125" style="382" customWidth="1"/>
    <col min="5892" max="5892" width="8.5703125" style="382" customWidth="1"/>
    <col min="5893" max="5893" width="11.85546875" style="382" customWidth="1"/>
    <col min="5894" max="5894" width="12.42578125" style="382" customWidth="1"/>
    <col min="5895" max="5895" width="11" style="382" customWidth="1"/>
    <col min="5896" max="5896" width="15" style="382" customWidth="1"/>
    <col min="5897" max="5897" width="11.28515625" style="382" customWidth="1"/>
    <col min="5898" max="5898" width="19.140625" style="382" customWidth="1"/>
    <col min="5899" max="5899" width="15" style="382" customWidth="1"/>
    <col min="5900" max="5901" width="0" style="382" hidden="1" customWidth="1"/>
    <col min="5902" max="6144" width="8.85546875" style="382"/>
    <col min="6145" max="6145" width="5.5703125" style="382" customWidth="1"/>
    <col min="6146" max="6146" width="7" style="382" customWidth="1"/>
    <col min="6147" max="6147" width="45.5703125" style="382" customWidth="1"/>
    <col min="6148" max="6148" width="8.5703125" style="382" customWidth="1"/>
    <col min="6149" max="6149" width="11.85546875" style="382" customWidth="1"/>
    <col min="6150" max="6150" width="12.42578125" style="382" customWidth="1"/>
    <col min="6151" max="6151" width="11" style="382" customWidth="1"/>
    <col min="6152" max="6152" width="15" style="382" customWidth="1"/>
    <col min="6153" max="6153" width="11.28515625" style="382" customWidth="1"/>
    <col min="6154" max="6154" width="19.140625" style="382" customWidth="1"/>
    <col min="6155" max="6155" width="15" style="382" customWidth="1"/>
    <col min="6156" max="6157" width="0" style="382" hidden="1" customWidth="1"/>
    <col min="6158" max="6400" width="8.85546875" style="382"/>
    <col min="6401" max="6401" width="5.5703125" style="382" customWidth="1"/>
    <col min="6402" max="6402" width="7" style="382" customWidth="1"/>
    <col min="6403" max="6403" width="45.5703125" style="382" customWidth="1"/>
    <col min="6404" max="6404" width="8.5703125" style="382" customWidth="1"/>
    <col min="6405" max="6405" width="11.85546875" style="382" customWidth="1"/>
    <col min="6406" max="6406" width="12.42578125" style="382" customWidth="1"/>
    <col min="6407" max="6407" width="11" style="382" customWidth="1"/>
    <col min="6408" max="6408" width="15" style="382" customWidth="1"/>
    <col min="6409" max="6409" width="11.28515625" style="382" customWidth="1"/>
    <col min="6410" max="6410" width="19.140625" style="382" customWidth="1"/>
    <col min="6411" max="6411" width="15" style="382" customWidth="1"/>
    <col min="6412" max="6413" width="0" style="382" hidden="1" customWidth="1"/>
    <col min="6414" max="6656" width="8.85546875" style="382"/>
    <col min="6657" max="6657" width="5.5703125" style="382" customWidth="1"/>
    <col min="6658" max="6658" width="7" style="382" customWidth="1"/>
    <col min="6659" max="6659" width="45.5703125" style="382" customWidth="1"/>
    <col min="6660" max="6660" width="8.5703125" style="382" customWidth="1"/>
    <col min="6661" max="6661" width="11.85546875" style="382" customWidth="1"/>
    <col min="6662" max="6662" width="12.42578125" style="382" customWidth="1"/>
    <col min="6663" max="6663" width="11" style="382" customWidth="1"/>
    <col min="6664" max="6664" width="15" style="382" customWidth="1"/>
    <col min="6665" max="6665" width="11.28515625" style="382" customWidth="1"/>
    <col min="6666" max="6666" width="19.140625" style="382" customWidth="1"/>
    <col min="6667" max="6667" width="15" style="382" customWidth="1"/>
    <col min="6668" max="6669" width="0" style="382" hidden="1" customWidth="1"/>
    <col min="6670" max="6912" width="8.85546875" style="382"/>
    <col min="6913" max="6913" width="5.5703125" style="382" customWidth="1"/>
    <col min="6914" max="6914" width="7" style="382" customWidth="1"/>
    <col min="6915" max="6915" width="45.5703125" style="382" customWidth="1"/>
    <col min="6916" max="6916" width="8.5703125" style="382" customWidth="1"/>
    <col min="6917" max="6917" width="11.85546875" style="382" customWidth="1"/>
    <col min="6918" max="6918" width="12.42578125" style="382" customWidth="1"/>
    <col min="6919" max="6919" width="11" style="382" customWidth="1"/>
    <col min="6920" max="6920" width="15" style="382" customWidth="1"/>
    <col min="6921" max="6921" width="11.28515625" style="382" customWidth="1"/>
    <col min="6922" max="6922" width="19.140625" style="382" customWidth="1"/>
    <col min="6923" max="6923" width="15" style="382" customWidth="1"/>
    <col min="6924" max="6925" width="0" style="382" hidden="1" customWidth="1"/>
    <col min="6926" max="7168" width="8.85546875" style="382"/>
    <col min="7169" max="7169" width="5.5703125" style="382" customWidth="1"/>
    <col min="7170" max="7170" width="7" style="382" customWidth="1"/>
    <col min="7171" max="7171" width="45.5703125" style="382" customWidth="1"/>
    <col min="7172" max="7172" width="8.5703125" style="382" customWidth="1"/>
    <col min="7173" max="7173" width="11.85546875" style="382" customWidth="1"/>
    <col min="7174" max="7174" width="12.42578125" style="382" customWidth="1"/>
    <col min="7175" max="7175" width="11" style="382" customWidth="1"/>
    <col min="7176" max="7176" width="15" style="382" customWidth="1"/>
    <col min="7177" max="7177" width="11.28515625" style="382" customWidth="1"/>
    <col min="7178" max="7178" width="19.140625" style="382" customWidth="1"/>
    <col min="7179" max="7179" width="15" style="382" customWidth="1"/>
    <col min="7180" max="7181" width="0" style="382" hidden="1" customWidth="1"/>
    <col min="7182" max="7424" width="8.85546875" style="382"/>
    <col min="7425" max="7425" width="5.5703125" style="382" customWidth="1"/>
    <col min="7426" max="7426" width="7" style="382" customWidth="1"/>
    <col min="7427" max="7427" width="45.5703125" style="382" customWidth="1"/>
    <col min="7428" max="7428" width="8.5703125" style="382" customWidth="1"/>
    <col min="7429" max="7429" width="11.85546875" style="382" customWidth="1"/>
    <col min="7430" max="7430" width="12.42578125" style="382" customWidth="1"/>
    <col min="7431" max="7431" width="11" style="382" customWidth="1"/>
    <col min="7432" max="7432" width="15" style="382" customWidth="1"/>
    <col min="7433" max="7433" width="11.28515625" style="382" customWidth="1"/>
    <col min="7434" max="7434" width="19.140625" style="382" customWidth="1"/>
    <col min="7435" max="7435" width="15" style="382" customWidth="1"/>
    <col min="7436" max="7437" width="0" style="382" hidden="1" customWidth="1"/>
    <col min="7438" max="7680" width="8.85546875" style="382"/>
    <col min="7681" max="7681" width="5.5703125" style="382" customWidth="1"/>
    <col min="7682" max="7682" width="7" style="382" customWidth="1"/>
    <col min="7683" max="7683" width="45.5703125" style="382" customWidth="1"/>
    <col min="7684" max="7684" width="8.5703125" style="382" customWidth="1"/>
    <col min="7685" max="7685" width="11.85546875" style="382" customWidth="1"/>
    <col min="7686" max="7686" width="12.42578125" style="382" customWidth="1"/>
    <col min="7687" max="7687" width="11" style="382" customWidth="1"/>
    <col min="7688" max="7688" width="15" style="382" customWidth="1"/>
    <col min="7689" max="7689" width="11.28515625" style="382" customWidth="1"/>
    <col min="7690" max="7690" width="19.140625" style="382" customWidth="1"/>
    <col min="7691" max="7691" width="15" style="382" customWidth="1"/>
    <col min="7692" max="7693" width="0" style="382" hidden="1" customWidth="1"/>
    <col min="7694" max="7936" width="8.85546875" style="382"/>
    <col min="7937" max="7937" width="5.5703125" style="382" customWidth="1"/>
    <col min="7938" max="7938" width="7" style="382" customWidth="1"/>
    <col min="7939" max="7939" width="45.5703125" style="382" customWidth="1"/>
    <col min="7940" max="7940" width="8.5703125" style="382" customWidth="1"/>
    <col min="7941" max="7941" width="11.85546875" style="382" customWidth="1"/>
    <col min="7942" max="7942" width="12.42578125" style="382" customWidth="1"/>
    <col min="7943" max="7943" width="11" style="382" customWidth="1"/>
    <col min="7944" max="7944" width="15" style="382" customWidth="1"/>
    <col min="7945" max="7945" width="11.28515625" style="382" customWidth="1"/>
    <col min="7946" max="7946" width="19.140625" style="382" customWidth="1"/>
    <col min="7947" max="7947" width="15" style="382" customWidth="1"/>
    <col min="7948" max="7949" width="0" style="382" hidden="1" customWidth="1"/>
    <col min="7950" max="8192" width="8.85546875" style="382"/>
    <col min="8193" max="8193" width="5.5703125" style="382" customWidth="1"/>
    <col min="8194" max="8194" width="7" style="382" customWidth="1"/>
    <col min="8195" max="8195" width="45.5703125" style="382" customWidth="1"/>
    <col min="8196" max="8196" width="8.5703125" style="382" customWidth="1"/>
    <col min="8197" max="8197" width="11.85546875" style="382" customWidth="1"/>
    <col min="8198" max="8198" width="12.42578125" style="382" customWidth="1"/>
    <col min="8199" max="8199" width="11" style="382" customWidth="1"/>
    <col min="8200" max="8200" width="15" style="382" customWidth="1"/>
    <col min="8201" max="8201" width="11.28515625" style="382" customWidth="1"/>
    <col min="8202" max="8202" width="19.140625" style="382" customWidth="1"/>
    <col min="8203" max="8203" width="15" style="382" customWidth="1"/>
    <col min="8204" max="8205" width="0" style="382" hidden="1" customWidth="1"/>
    <col min="8206" max="8448" width="8.85546875" style="382"/>
    <col min="8449" max="8449" width="5.5703125" style="382" customWidth="1"/>
    <col min="8450" max="8450" width="7" style="382" customWidth="1"/>
    <col min="8451" max="8451" width="45.5703125" style="382" customWidth="1"/>
    <col min="8452" max="8452" width="8.5703125" style="382" customWidth="1"/>
    <col min="8453" max="8453" width="11.85546875" style="382" customWidth="1"/>
    <col min="8454" max="8454" width="12.42578125" style="382" customWidth="1"/>
    <col min="8455" max="8455" width="11" style="382" customWidth="1"/>
    <col min="8456" max="8456" width="15" style="382" customWidth="1"/>
    <col min="8457" max="8457" width="11.28515625" style="382" customWidth="1"/>
    <col min="8458" max="8458" width="19.140625" style="382" customWidth="1"/>
    <col min="8459" max="8459" width="15" style="382" customWidth="1"/>
    <col min="8460" max="8461" width="0" style="382" hidden="1" customWidth="1"/>
    <col min="8462" max="8704" width="8.85546875" style="382"/>
    <col min="8705" max="8705" width="5.5703125" style="382" customWidth="1"/>
    <col min="8706" max="8706" width="7" style="382" customWidth="1"/>
    <col min="8707" max="8707" width="45.5703125" style="382" customWidth="1"/>
    <col min="8708" max="8708" width="8.5703125" style="382" customWidth="1"/>
    <col min="8709" max="8709" width="11.85546875" style="382" customWidth="1"/>
    <col min="8710" max="8710" width="12.42578125" style="382" customWidth="1"/>
    <col min="8711" max="8711" width="11" style="382" customWidth="1"/>
    <col min="8712" max="8712" width="15" style="382" customWidth="1"/>
    <col min="8713" max="8713" width="11.28515625" style="382" customWidth="1"/>
    <col min="8714" max="8714" width="19.140625" style="382" customWidth="1"/>
    <col min="8715" max="8715" width="15" style="382" customWidth="1"/>
    <col min="8716" max="8717" width="0" style="382" hidden="1" customWidth="1"/>
    <col min="8718" max="8960" width="8.85546875" style="382"/>
    <col min="8961" max="8961" width="5.5703125" style="382" customWidth="1"/>
    <col min="8962" max="8962" width="7" style="382" customWidth="1"/>
    <col min="8963" max="8963" width="45.5703125" style="382" customWidth="1"/>
    <col min="8964" max="8964" width="8.5703125" style="382" customWidth="1"/>
    <col min="8965" max="8965" width="11.85546875" style="382" customWidth="1"/>
    <col min="8966" max="8966" width="12.42578125" style="382" customWidth="1"/>
    <col min="8967" max="8967" width="11" style="382" customWidth="1"/>
    <col min="8968" max="8968" width="15" style="382" customWidth="1"/>
    <col min="8969" max="8969" width="11.28515625" style="382" customWidth="1"/>
    <col min="8970" max="8970" width="19.140625" style="382" customWidth="1"/>
    <col min="8971" max="8971" width="15" style="382" customWidth="1"/>
    <col min="8972" max="8973" width="0" style="382" hidden="1" customWidth="1"/>
    <col min="8974" max="9216" width="8.85546875" style="382"/>
    <col min="9217" max="9217" width="5.5703125" style="382" customWidth="1"/>
    <col min="9218" max="9218" width="7" style="382" customWidth="1"/>
    <col min="9219" max="9219" width="45.5703125" style="382" customWidth="1"/>
    <col min="9220" max="9220" width="8.5703125" style="382" customWidth="1"/>
    <col min="9221" max="9221" width="11.85546875" style="382" customWidth="1"/>
    <col min="9222" max="9222" width="12.42578125" style="382" customWidth="1"/>
    <col min="9223" max="9223" width="11" style="382" customWidth="1"/>
    <col min="9224" max="9224" width="15" style="382" customWidth="1"/>
    <col min="9225" max="9225" width="11.28515625" style="382" customWidth="1"/>
    <col min="9226" max="9226" width="19.140625" style="382" customWidth="1"/>
    <col min="9227" max="9227" width="15" style="382" customWidth="1"/>
    <col min="9228" max="9229" width="0" style="382" hidden="1" customWidth="1"/>
    <col min="9230" max="9472" width="8.85546875" style="382"/>
    <col min="9473" max="9473" width="5.5703125" style="382" customWidth="1"/>
    <col min="9474" max="9474" width="7" style="382" customWidth="1"/>
    <col min="9475" max="9475" width="45.5703125" style="382" customWidth="1"/>
    <col min="9476" max="9476" width="8.5703125" style="382" customWidth="1"/>
    <col min="9477" max="9477" width="11.85546875" style="382" customWidth="1"/>
    <col min="9478" max="9478" width="12.42578125" style="382" customWidth="1"/>
    <col min="9479" max="9479" width="11" style="382" customWidth="1"/>
    <col min="9480" max="9480" width="15" style="382" customWidth="1"/>
    <col min="9481" max="9481" width="11.28515625" style="382" customWidth="1"/>
    <col min="9482" max="9482" width="19.140625" style="382" customWidth="1"/>
    <col min="9483" max="9483" width="15" style="382" customWidth="1"/>
    <col min="9484" max="9485" width="0" style="382" hidden="1" customWidth="1"/>
    <col min="9486" max="9728" width="8.85546875" style="382"/>
    <col min="9729" max="9729" width="5.5703125" style="382" customWidth="1"/>
    <col min="9730" max="9730" width="7" style="382" customWidth="1"/>
    <col min="9731" max="9731" width="45.5703125" style="382" customWidth="1"/>
    <col min="9732" max="9732" width="8.5703125" style="382" customWidth="1"/>
    <col min="9733" max="9733" width="11.85546875" style="382" customWidth="1"/>
    <col min="9734" max="9734" width="12.42578125" style="382" customWidth="1"/>
    <col min="9735" max="9735" width="11" style="382" customWidth="1"/>
    <col min="9736" max="9736" width="15" style="382" customWidth="1"/>
    <col min="9737" max="9737" width="11.28515625" style="382" customWidth="1"/>
    <col min="9738" max="9738" width="19.140625" style="382" customWidth="1"/>
    <col min="9739" max="9739" width="15" style="382" customWidth="1"/>
    <col min="9740" max="9741" width="0" style="382" hidden="1" customWidth="1"/>
    <col min="9742" max="9984" width="8.85546875" style="382"/>
    <col min="9985" max="9985" width="5.5703125" style="382" customWidth="1"/>
    <col min="9986" max="9986" width="7" style="382" customWidth="1"/>
    <col min="9987" max="9987" width="45.5703125" style="382" customWidth="1"/>
    <col min="9988" max="9988" width="8.5703125" style="382" customWidth="1"/>
    <col min="9989" max="9989" width="11.85546875" style="382" customWidth="1"/>
    <col min="9990" max="9990" width="12.42578125" style="382" customWidth="1"/>
    <col min="9991" max="9991" width="11" style="382" customWidth="1"/>
    <col min="9992" max="9992" width="15" style="382" customWidth="1"/>
    <col min="9993" max="9993" width="11.28515625" style="382" customWidth="1"/>
    <col min="9994" max="9994" width="19.140625" style="382" customWidth="1"/>
    <col min="9995" max="9995" width="15" style="382" customWidth="1"/>
    <col min="9996" max="9997" width="0" style="382" hidden="1" customWidth="1"/>
    <col min="9998" max="10240" width="8.85546875" style="382"/>
    <col min="10241" max="10241" width="5.5703125" style="382" customWidth="1"/>
    <col min="10242" max="10242" width="7" style="382" customWidth="1"/>
    <col min="10243" max="10243" width="45.5703125" style="382" customWidth="1"/>
    <col min="10244" max="10244" width="8.5703125" style="382" customWidth="1"/>
    <col min="10245" max="10245" width="11.85546875" style="382" customWidth="1"/>
    <col min="10246" max="10246" width="12.42578125" style="382" customWidth="1"/>
    <col min="10247" max="10247" width="11" style="382" customWidth="1"/>
    <col min="10248" max="10248" width="15" style="382" customWidth="1"/>
    <col min="10249" max="10249" width="11.28515625" style="382" customWidth="1"/>
    <col min="10250" max="10250" width="19.140625" style="382" customWidth="1"/>
    <col min="10251" max="10251" width="15" style="382" customWidth="1"/>
    <col min="10252" max="10253" width="0" style="382" hidden="1" customWidth="1"/>
    <col min="10254" max="10496" width="8.85546875" style="382"/>
    <col min="10497" max="10497" width="5.5703125" style="382" customWidth="1"/>
    <col min="10498" max="10498" width="7" style="382" customWidth="1"/>
    <col min="10499" max="10499" width="45.5703125" style="382" customWidth="1"/>
    <col min="10500" max="10500" width="8.5703125" style="382" customWidth="1"/>
    <col min="10501" max="10501" width="11.85546875" style="382" customWidth="1"/>
    <col min="10502" max="10502" width="12.42578125" style="382" customWidth="1"/>
    <col min="10503" max="10503" width="11" style="382" customWidth="1"/>
    <col min="10504" max="10504" width="15" style="382" customWidth="1"/>
    <col min="10505" max="10505" width="11.28515625" style="382" customWidth="1"/>
    <col min="10506" max="10506" width="19.140625" style="382" customWidth="1"/>
    <col min="10507" max="10507" width="15" style="382" customWidth="1"/>
    <col min="10508" max="10509" width="0" style="382" hidden="1" customWidth="1"/>
    <col min="10510" max="10752" width="8.85546875" style="382"/>
    <col min="10753" max="10753" width="5.5703125" style="382" customWidth="1"/>
    <col min="10754" max="10754" width="7" style="382" customWidth="1"/>
    <col min="10755" max="10755" width="45.5703125" style="382" customWidth="1"/>
    <col min="10756" max="10756" width="8.5703125" style="382" customWidth="1"/>
    <col min="10757" max="10757" width="11.85546875" style="382" customWidth="1"/>
    <col min="10758" max="10758" width="12.42578125" style="382" customWidth="1"/>
    <col min="10759" max="10759" width="11" style="382" customWidth="1"/>
    <col min="10760" max="10760" width="15" style="382" customWidth="1"/>
    <col min="10761" max="10761" width="11.28515625" style="382" customWidth="1"/>
    <col min="10762" max="10762" width="19.140625" style="382" customWidth="1"/>
    <col min="10763" max="10763" width="15" style="382" customWidth="1"/>
    <col min="10764" max="10765" width="0" style="382" hidden="1" customWidth="1"/>
    <col min="10766" max="11008" width="8.85546875" style="382"/>
    <col min="11009" max="11009" width="5.5703125" style="382" customWidth="1"/>
    <col min="11010" max="11010" width="7" style="382" customWidth="1"/>
    <col min="11011" max="11011" width="45.5703125" style="382" customWidth="1"/>
    <col min="11012" max="11012" width="8.5703125" style="382" customWidth="1"/>
    <col min="11013" max="11013" width="11.85546875" style="382" customWidth="1"/>
    <col min="11014" max="11014" width="12.42578125" style="382" customWidth="1"/>
    <col min="11015" max="11015" width="11" style="382" customWidth="1"/>
    <col min="11016" max="11016" width="15" style="382" customWidth="1"/>
    <col min="11017" max="11017" width="11.28515625" style="382" customWidth="1"/>
    <col min="11018" max="11018" width="19.140625" style="382" customWidth="1"/>
    <col min="11019" max="11019" width="15" style="382" customWidth="1"/>
    <col min="11020" max="11021" width="0" style="382" hidden="1" customWidth="1"/>
    <col min="11022" max="11264" width="8.85546875" style="382"/>
    <col min="11265" max="11265" width="5.5703125" style="382" customWidth="1"/>
    <col min="11266" max="11266" width="7" style="382" customWidth="1"/>
    <col min="11267" max="11267" width="45.5703125" style="382" customWidth="1"/>
    <col min="11268" max="11268" width="8.5703125" style="382" customWidth="1"/>
    <col min="11269" max="11269" width="11.85546875" style="382" customWidth="1"/>
    <col min="11270" max="11270" width="12.42578125" style="382" customWidth="1"/>
    <col min="11271" max="11271" width="11" style="382" customWidth="1"/>
    <col min="11272" max="11272" width="15" style="382" customWidth="1"/>
    <col min="11273" max="11273" width="11.28515625" style="382" customWidth="1"/>
    <col min="11274" max="11274" width="19.140625" style="382" customWidth="1"/>
    <col min="11275" max="11275" width="15" style="382" customWidth="1"/>
    <col min="11276" max="11277" width="0" style="382" hidden="1" customWidth="1"/>
    <col min="11278" max="11520" width="8.85546875" style="382"/>
    <col min="11521" max="11521" width="5.5703125" style="382" customWidth="1"/>
    <col min="11522" max="11522" width="7" style="382" customWidth="1"/>
    <col min="11523" max="11523" width="45.5703125" style="382" customWidth="1"/>
    <col min="11524" max="11524" width="8.5703125" style="382" customWidth="1"/>
    <col min="11525" max="11525" width="11.85546875" style="382" customWidth="1"/>
    <col min="11526" max="11526" width="12.42578125" style="382" customWidth="1"/>
    <col min="11527" max="11527" width="11" style="382" customWidth="1"/>
    <col min="11528" max="11528" width="15" style="382" customWidth="1"/>
    <col min="11529" max="11529" width="11.28515625" style="382" customWidth="1"/>
    <col min="11530" max="11530" width="19.140625" style="382" customWidth="1"/>
    <col min="11531" max="11531" width="15" style="382" customWidth="1"/>
    <col min="11532" max="11533" width="0" style="382" hidden="1" customWidth="1"/>
    <col min="11534" max="11776" width="8.85546875" style="382"/>
    <col min="11777" max="11777" width="5.5703125" style="382" customWidth="1"/>
    <col min="11778" max="11778" width="7" style="382" customWidth="1"/>
    <col min="11779" max="11779" width="45.5703125" style="382" customWidth="1"/>
    <col min="11780" max="11780" width="8.5703125" style="382" customWidth="1"/>
    <col min="11781" max="11781" width="11.85546875" style="382" customWidth="1"/>
    <col min="11782" max="11782" width="12.42578125" style="382" customWidth="1"/>
    <col min="11783" max="11783" width="11" style="382" customWidth="1"/>
    <col min="11784" max="11784" width="15" style="382" customWidth="1"/>
    <col min="11785" max="11785" width="11.28515625" style="382" customWidth="1"/>
    <col min="11786" max="11786" width="19.140625" style="382" customWidth="1"/>
    <col min="11787" max="11787" width="15" style="382" customWidth="1"/>
    <col min="11788" max="11789" width="0" style="382" hidden="1" customWidth="1"/>
    <col min="11790" max="12032" width="8.85546875" style="382"/>
    <col min="12033" max="12033" width="5.5703125" style="382" customWidth="1"/>
    <col min="12034" max="12034" width="7" style="382" customWidth="1"/>
    <col min="12035" max="12035" width="45.5703125" style="382" customWidth="1"/>
    <col min="12036" max="12036" width="8.5703125" style="382" customWidth="1"/>
    <col min="12037" max="12037" width="11.85546875" style="382" customWidth="1"/>
    <col min="12038" max="12038" width="12.42578125" style="382" customWidth="1"/>
    <col min="12039" max="12039" width="11" style="382" customWidth="1"/>
    <col min="12040" max="12040" width="15" style="382" customWidth="1"/>
    <col min="12041" max="12041" width="11.28515625" style="382" customWidth="1"/>
    <col min="12042" max="12042" width="19.140625" style="382" customWidth="1"/>
    <col min="12043" max="12043" width="15" style="382" customWidth="1"/>
    <col min="12044" max="12045" width="0" style="382" hidden="1" customWidth="1"/>
    <col min="12046" max="12288" width="8.85546875" style="382"/>
    <col min="12289" max="12289" width="5.5703125" style="382" customWidth="1"/>
    <col min="12290" max="12290" width="7" style="382" customWidth="1"/>
    <col min="12291" max="12291" width="45.5703125" style="382" customWidth="1"/>
    <col min="12292" max="12292" width="8.5703125" style="382" customWidth="1"/>
    <col min="12293" max="12293" width="11.85546875" style="382" customWidth="1"/>
    <col min="12294" max="12294" width="12.42578125" style="382" customWidth="1"/>
    <col min="12295" max="12295" width="11" style="382" customWidth="1"/>
    <col min="12296" max="12296" width="15" style="382" customWidth="1"/>
    <col min="12297" max="12297" width="11.28515625" style="382" customWidth="1"/>
    <col min="12298" max="12298" width="19.140625" style="382" customWidth="1"/>
    <col min="12299" max="12299" width="15" style="382" customWidth="1"/>
    <col min="12300" max="12301" width="0" style="382" hidden="1" customWidth="1"/>
    <col min="12302" max="12544" width="8.85546875" style="382"/>
    <col min="12545" max="12545" width="5.5703125" style="382" customWidth="1"/>
    <col min="12546" max="12546" width="7" style="382" customWidth="1"/>
    <col min="12547" max="12547" width="45.5703125" style="382" customWidth="1"/>
    <col min="12548" max="12548" width="8.5703125" style="382" customWidth="1"/>
    <col min="12549" max="12549" width="11.85546875" style="382" customWidth="1"/>
    <col min="12550" max="12550" width="12.42578125" style="382" customWidth="1"/>
    <col min="12551" max="12551" width="11" style="382" customWidth="1"/>
    <col min="12552" max="12552" width="15" style="382" customWidth="1"/>
    <col min="12553" max="12553" width="11.28515625" style="382" customWidth="1"/>
    <col min="12554" max="12554" width="19.140625" style="382" customWidth="1"/>
    <col min="12555" max="12555" width="15" style="382" customWidth="1"/>
    <col min="12556" max="12557" width="0" style="382" hidden="1" customWidth="1"/>
    <col min="12558" max="12800" width="8.85546875" style="382"/>
    <col min="12801" max="12801" width="5.5703125" style="382" customWidth="1"/>
    <col min="12802" max="12802" width="7" style="382" customWidth="1"/>
    <col min="12803" max="12803" width="45.5703125" style="382" customWidth="1"/>
    <col min="12804" max="12804" width="8.5703125" style="382" customWidth="1"/>
    <col min="12805" max="12805" width="11.85546875" style="382" customWidth="1"/>
    <col min="12806" max="12806" width="12.42578125" style="382" customWidth="1"/>
    <col min="12807" max="12807" width="11" style="382" customWidth="1"/>
    <col min="12808" max="12808" width="15" style="382" customWidth="1"/>
    <col min="12809" max="12809" width="11.28515625" style="382" customWidth="1"/>
    <col min="12810" max="12810" width="19.140625" style="382" customWidth="1"/>
    <col min="12811" max="12811" width="15" style="382" customWidth="1"/>
    <col min="12812" max="12813" width="0" style="382" hidden="1" customWidth="1"/>
    <col min="12814" max="13056" width="8.85546875" style="382"/>
    <col min="13057" max="13057" width="5.5703125" style="382" customWidth="1"/>
    <col min="13058" max="13058" width="7" style="382" customWidth="1"/>
    <col min="13059" max="13059" width="45.5703125" style="382" customWidth="1"/>
    <col min="13060" max="13060" width="8.5703125" style="382" customWidth="1"/>
    <col min="13061" max="13061" width="11.85546875" style="382" customWidth="1"/>
    <col min="13062" max="13062" width="12.42578125" style="382" customWidth="1"/>
    <col min="13063" max="13063" width="11" style="382" customWidth="1"/>
    <col min="13064" max="13064" width="15" style="382" customWidth="1"/>
    <col min="13065" max="13065" width="11.28515625" style="382" customWidth="1"/>
    <col min="13066" max="13066" width="19.140625" style="382" customWidth="1"/>
    <col min="13067" max="13067" width="15" style="382" customWidth="1"/>
    <col min="13068" max="13069" width="0" style="382" hidden="1" customWidth="1"/>
    <col min="13070" max="13312" width="8.85546875" style="382"/>
    <col min="13313" max="13313" width="5.5703125" style="382" customWidth="1"/>
    <col min="13314" max="13314" width="7" style="382" customWidth="1"/>
    <col min="13315" max="13315" width="45.5703125" style="382" customWidth="1"/>
    <col min="13316" max="13316" width="8.5703125" style="382" customWidth="1"/>
    <col min="13317" max="13317" width="11.85546875" style="382" customWidth="1"/>
    <col min="13318" max="13318" width="12.42578125" style="382" customWidth="1"/>
    <col min="13319" max="13319" width="11" style="382" customWidth="1"/>
    <col min="13320" max="13320" width="15" style="382" customWidth="1"/>
    <col min="13321" max="13321" width="11.28515625" style="382" customWidth="1"/>
    <col min="13322" max="13322" width="19.140625" style="382" customWidth="1"/>
    <col min="13323" max="13323" width="15" style="382" customWidth="1"/>
    <col min="13324" max="13325" width="0" style="382" hidden="1" customWidth="1"/>
    <col min="13326" max="13568" width="8.85546875" style="382"/>
    <col min="13569" max="13569" width="5.5703125" style="382" customWidth="1"/>
    <col min="13570" max="13570" width="7" style="382" customWidth="1"/>
    <col min="13571" max="13571" width="45.5703125" style="382" customWidth="1"/>
    <col min="13572" max="13572" width="8.5703125" style="382" customWidth="1"/>
    <col min="13573" max="13573" width="11.85546875" style="382" customWidth="1"/>
    <col min="13574" max="13574" width="12.42578125" style="382" customWidth="1"/>
    <col min="13575" max="13575" width="11" style="382" customWidth="1"/>
    <col min="13576" max="13576" width="15" style="382" customWidth="1"/>
    <col min="13577" max="13577" width="11.28515625" style="382" customWidth="1"/>
    <col min="13578" max="13578" width="19.140625" style="382" customWidth="1"/>
    <col min="13579" max="13579" width="15" style="382" customWidth="1"/>
    <col min="13580" max="13581" width="0" style="382" hidden="1" customWidth="1"/>
    <col min="13582" max="13824" width="8.85546875" style="382"/>
    <col min="13825" max="13825" width="5.5703125" style="382" customWidth="1"/>
    <col min="13826" max="13826" width="7" style="382" customWidth="1"/>
    <col min="13827" max="13827" width="45.5703125" style="382" customWidth="1"/>
    <col min="13828" max="13828" width="8.5703125" style="382" customWidth="1"/>
    <col min="13829" max="13829" width="11.85546875" style="382" customWidth="1"/>
    <col min="13830" max="13830" width="12.42578125" style="382" customWidth="1"/>
    <col min="13831" max="13831" width="11" style="382" customWidth="1"/>
    <col min="13832" max="13832" width="15" style="382" customWidth="1"/>
    <col min="13833" max="13833" width="11.28515625" style="382" customWidth="1"/>
    <col min="13834" max="13834" width="19.140625" style="382" customWidth="1"/>
    <col min="13835" max="13835" width="15" style="382" customWidth="1"/>
    <col min="13836" max="13837" width="0" style="382" hidden="1" customWidth="1"/>
    <col min="13838" max="14080" width="8.85546875" style="382"/>
    <col min="14081" max="14081" width="5.5703125" style="382" customWidth="1"/>
    <col min="14082" max="14082" width="7" style="382" customWidth="1"/>
    <col min="14083" max="14083" width="45.5703125" style="382" customWidth="1"/>
    <col min="14084" max="14084" width="8.5703125" style="382" customWidth="1"/>
    <col min="14085" max="14085" width="11.85546875" style="382" customWidth="1"/>
    <col min="14086" max="14086" width="12.42578125" style="382" customWidth="1"/>
    <col min="14087" max="14087" width="11" style="382" customWidth="1"/>
    <col min="14088" max="14088" width="15" style="382" customWidth="1"/>
    <col min="14089" max="14089" width="11.28515625" style="382" customWidth="1"/>
    <col min="14090" max="14090" width="19.140625" style="382" customWidth="1"/>
    <col min="14091" max="14091" width="15" style="382" customWidth="1"/>
    <col min="14092" max="14093" width="0" style="382" hidden="1" customWidth="1"/>
    <col min="14094" max="14336" width="8.85546875" style="382"/>
    <col min="14337" max="14337" width="5.5703125" style="382" customWidth="1"/>
    <col min="14338" max="14338" width="7" style="382" customWidth="1"/>
    <col min="14339" max="14339" width="45.5703125" style="382" customWidth="1"/>
    <col min="14340" max="14340" width="8.5703125" style="382" customWidth="1"/>
    <col min="14341" max="14341" width="11.85546875" style="382" customWidth="1"/>
    <col min="14342" max="14342" width="12.42578125" style="382" customWidth="1"/>
    <col min="14343" max="14343" width="11" style="382" customWidth="1"/>
    <col min="14344" max="14344" width="15" style="382" customWidth="1"/>
    <col min="14345" max="14345" width="11.28515625" style="382" customWidth="1"/>
    <col min="14346" max="14346" width="19.140625" style="382" customWidth="1"/>
    <col min="14347" max="14347" width="15" style="382" customWidth="1"/>
    <col min="14348" max="14349" width="0" style="382" hidden="1" customWidth="1"/>
    <col min="14350" max="14592" width="8.85546875" style="382"/>
    <col min="14593" max="14593" width="5.5703125" style="382" customWidth="1"/>
    <col min="14594" max="14594" width="7" style="382" customWidth="1"/>
    <col min="14595" max="14595" width="45.5703125" style="382" customWidth="1"/>
    <col min="14596" max="14596" width="8.5703125" style="382" customWidth="1"/>
    <col min="14597" max="14597" width="11.85546875" style="382" customWidth="1"/>
    <col min="14598" max="14598" width="12.42578125" style="382" customWidth="1"/>
    <col min="14599" max="14599" width="11" style="382" customWidth="1"/>
    <col min="14600" max="14600" width="15" style="382" customWidth="1"/>
    <col min="14601" max="14601" width="11.28515625" style="382" customWidth="1"/>
    <col min="14602" max="14602" width="19.140625" style="382" customWidth="1"/>
    <col min="14603" max="14603" width="15" style="382" customWidth="1"/>
    <col min="14604" max="14605" width="0" style="382" hidden="1" customWidth="1"/>
    <col min="14606" max="14848" width="8.85546875" style="382"/>
    <col min="14849" max="14849" width="5.5703125" style="382" customWidth="1"/>
    <col min="14850" max="14850" width="7" style="382" customWidth="1"/>
    <col min="14851" max="14851" width="45.5703125" style="382" customWidth="1"/>
    <col min="14852" max="14852" width="8.5703125" style="382" customWidth="1"/>
    <col min="14853" max="14853" width="11.85546875" style="382" customWidth="1"/>
    <col min="14854" max="14854" width="12.42578125" style="382" customWidth="1"/>
    <col min="14855" max="14855" width="11" style="382" customWidth="1"/>
    <col min="14856" max="14856" width="15" style="382" customWidth="1"/>
    <col min="14857" max="14857" width="11.28515625" style="382" customWidth="1"/>
    <col min="14858" max="14858" width="19.140625" style="382" customWidth="1"/>
    <col min="14859" max="14859" width="15" style="382" customWidth="1"/>
    <col min="14860" max="14861" width="0" style="382" hidden="1" customWidth="1"/>
    <col min="14862" max="15104" width="8.85546875" style="382"/>
    <col min="15105" max="15105" width="5.5703125" style="382" customWidth="1"/>
    <col min="15106" max="15106" width="7" style="382" customWidth="1"/>
    <col min="15107" max="15107" width="45.5703125" style="382" customWidth="1"/>
    <col min="15108" max="15108" width="8.5703125" style="382" customWidth="1"/>
    <col min="15109" max="15109" width="11.85546875" style="382" customWidth="1"/>
    <col min="15110" max="15110" width="12.42578125" style="382" customWidth="1"/>
    <col min="15111" max="15111" width="11" style="382" customWidth="1"/>
    <col min="15112" max="15112" width="15" style="382" customWidth="1"/>
    <col min="15113" max="15113" width="11.28515625" style="382" customWidth="1"/>
    <col min="15114" max="15114" width="19.140625" style="382" customWidth="1"/>
    <col min="15115" max="15115" width="15" style="382" customWidth="1"/>
    <col min="15116" max="15117" width="0" style="382" hidden="1" customWidth="1"/>
    <col min="15118" max="15360" width="8.85546875" style="382"/>
    <col min="15361" max="15361" width="5.5703125" style="382" customWidth="1"/>
    <col min="15362" max="15362" width="7" style="382" customWidth="1"/>
    <col min="15363" max="15363" width="45.5703125" style="382" customWidth="1"/>
    <col min="15364" max="15364" width="8.5703125" style="382" customWidth="1"/>
    <col min="15365" max="15365" width="11.85546875" style="382" customWidth="1"/>
    <col min="15366" max="15366" width="12.42578125" style="382" customWidth="1"/>
    <col min="15367" max="15367" width="11" style="382" customWidth="1"/>
    <col min="15368" max="15368" width="15" style="382" customWidth="1"/>
    <col min="15369" max="15369" width="11.28515625" style="382" customWidth="1"/>
    <col min="15370" max="15370" width="19.140625" style="382" customWidth="1"/>
    <col min="15371" max="15371" width="15" style="382" customWidth="1"/>
    <col min="15372" max="15373" width="0" style="382" hidden="1" customWidth="1"/>
    <col min="15374" max="15616" width="8.85546875" style="382"/>
    <col min="15617" max="15617" width="5.5703125" style="382" customWidth="1"/>
    <col min="15618" max="15618" width="7" style="382" customWidth="1"/>
    <col min="15619" max="15619" width="45.5703125" style="382" customWidth="1"/>
    <col min="15620" max="15620" width="8.5703125" style="382" customWidth="1"/>
    <col min="15621" max="15621" width="11.85546875" style="382" customWidth="1"/>
    <col min="15622" max="15622" width="12.42578125" style="382" customWidth="1"/>
    <col min="15623" max="15623" width="11" style="382" customWidth="1"/>
    <col min="15624" max="15624" width="15" style="382" customWidth="1"/>
    <col min="15625" max="15625" width="11.28515625" style="382" customWidth="1"/>
    <col min="15626" max="15626" width="19.140625" style="382" customWidth="1"/>
    <col min="15627" max="15627" width="15" style="382" customWidth="1"/>
    <col min="15628" max="15629" width="0" style="382" hidden="1" customWidth="1"/>
    <col min="15630" max="15872" width="8.85546875" style="382"/>
    <col min="15873" max="15873" width="5.5703125" style="382" customWidth="1"/>
    <col min="15874" max="15874" width="7" style="382" customWidth="1"/>
    <col min="15875" max="15875" width="45.5703125" style="382" customWidth="1"/>
    <col min="15876" max="15876" width="8.5703125" style="382" customWidth="1"/>
    <col min="15877" max="15877" width="11.85546875" style="382" customWidth="1"/>
    <col min="15878" max="15878" width="12.42578125" style="382" customWidth="1"/>
    <col min="15879" max="15879" width="11" style="382" customWidth="1"/>
    <col min="15880" max="15880" width="15" style="382" customWidth="1"/>
    <col min="15881" max="15881" width="11.28515625" style="382" customWidth="1"/>
    <col min="15882" max="15882" width="19.140625" style="382" customWidth="1"/>
    <col min="15883" max="15883" width="15" style="382" customWidth="1"/>
    <col min="15884" max="15885" width="0" style="382" hidden="1" customWidth="1"/>
    <col min="15886" max="16128" width="8.85546875" style="382"/>
    <col min="16129" max="16129" width="5.5703125" style="382" customWidth="1"/>
    <col min="16130" max="16130" width="7" style="382" customWidth="1"/>
    <col min="16131" max="16131" width="45.5703125" style="382" customWidth="1"/>
    <col min="16132" max="16132" width="8.5703125" style="382" customWidth="1"/>
    <col min="16133" max="16133" width="11.85546875" style="382" customWidth="1"/>
    <col min="16134" max="16134" width="12.42578125" style="382" customWidth="1"/>
    <col min="16135" max="16135" width="11" style="382" customWidth="1"/>
    <col min="16136" max="16136" width="15" style="382" customWidth="1"/>
    <col min="16137" max="16137" width="11.28515625" style="382" customWidth="1"/>
    <col min="16138" max="16138" width="19.140625" style="382" customWidth="1"/>
    <col min="16139" max="16139" width="15" style="382" customWidth="1"/>
    <col min="16140" max="16141" width="0" style="382" hidden="1" customWidth="1"/>
    <col min="16142" max="16384" width="8.85546875" style="382"/>
  </cols>
  <sheetData>
    <row r="1" spans="1:11" ht="21.6" customHeight="1">
      <c r="A1" s="376" t="s">
        <v>786</v>
      </c>
      <c r="B1" s="377"/>
      <c r="C1" s="378" t="s">
        <v>2221</v>
      </c>
      <c r="D1" s="377"/>
      <c r="E1" s="377"/>
      <c r="F1" s="379"/>
      <c r="G1" s="380"/>
      <c r="H1" s="380"/>
      <c r="I1" s="380"/>
      <c r="J1" s="380"/>
      <c r="K1" s="381"/>
    </row>
    <row r="2" spans="1:11" ht="21.6" customHeight="1">
      <c r="A2" s="376"/>
      <c r="B2" s="377"/>
      <c r="C2" s="383"/>
      <c r="D2" s="377"/>
      <c r="E2" s="377"/>
      <c r="F2" s="379"/>
      <c r="G2" s="380"/>
      <c r="H2" s="380"/>
      <c r="I2" s="380"/>
      <c r="J2" s="380"/>
      <c r="K2" s="381"/>
    </row>
    <row r="3" spans="1:11" ht="21.6" customHeight="1">
      <c r="A3" s="376"/>
      <c r="B3" s="377"/>
      <c r="C3" s="378" t="s">
        <v>2222</v>
      </c>
      <c r="D3" s="377"/>
      <c r="E3" s="377"/>
      <c r="F3" s="379"/>
      <c r="G3" s="380"/>
      <c r="H3" s="380"/>
      <c r="I3" s="380"/>
      <c r="J3" s="380"/>
      <c r="K3" s="381"/>
    </row>
    <row r="4" spans="1:11" ht="11.25" customHeight="1" thickBot="1">
      <c r="A4" s="384"/>
      <c r="B4" s="384"/>
      <c r="C4" s="385"/>
      <c r="D4" s="384"/>
      <c r="E4" s="384"/>
      <c r="F4" s="386"/>
      <c r="G4" s="386"/>
      <c r="H4" s="386"/>
      <c r="I4" s="386"/>
      <c r="J4" s="386"/>
      <c r="K4" s="386"/>
    </row>
    <row r="5" spans="1:11" ht="11.25" customHeight="1" thickBot="1">
      <c r="A5" s="543" t="s">
        <v>2223</v>
      </c>
      <c r="B5" s="543" t="s">
        <v>2224</v>
      </c>
      <c r="C5" s="387" t="s">
        <v>2225</v>
      </c>
      <c r="D5" s="388" t="s">
        <v>2226</v>
      </c>
      <c r="E5" s="388" t="s">
        <v>2227</v>
      </c>
      <c r="F5" s="544" t="s">
        <v>2228</v>
      </c>
      <c r="G5" s="544"/>
      <c r="H5" s="544" t="s">
        <v>2229</v>
      </c>
      <c r="I5" s="544"/>
      <c r="J5" s="389" t="s">
        <v>2230</v>
      </c>
      <c r="K5" s="388" t="s">
        <v>2231</v>
      </c>
    </row>
    <row r="6" spans="1:11" ht="34.5" customHeight="1">
      <c r="A6" s="543"/>
      <c r="B6" s="543"/>
      <c r="C6" s="390"/>
      <c r="D6" s="391" t="s">
        <v>2232</v>
      </c>
      <c r="E6" s="391" t="s">
        <v>2233</v>
      </c>
      <c r="F6" s="392" t="s">
        <v>2234</v>
      </c>
      <c r="G6" s="392" t="s">
        <v>2235</v>
      </c>
      <c r="H6" s="392" t="s">
        <v>2236</v>
      </c>
      <c r="I6" s="392" t="s">
        <v>2237</v>
      </c>
      <c r="J6" s="393" t="s">
        <v>2238</v>
      </c>
      <c r="K6" s="391" t="s">
        <v>2239</v>
      </c>
    </row>
    <row r="7" spans="1:11" ht="13.5" thickBot="1">
      <c r="A7" s="394"/>
      <c r="B7" s="394"/>
      <c r="C7" s="395"/>
      <c r="D7" s="394"/>
      <c r="E7" s="394"/>
      <c r="F7" s="394" t="s">
        <v>2240</v>
      </c>
      <c r="G7" s="394" t="s">
        <v>2240</v>
      </c>
      <c r="H7" s="394" t="s">
        <v>2240</v>
      </c>
      <c r="I7" s="394" t="s">
        <v>2240</v>
      </c>
      <c r="J7" s="394" t="s">
        <v>2240</v>
      </c>
      <c r="K7" s="396"/>
    </row>
    <row r="8" spans="1:11" s="405" customFormat="1" ht="29.45" customHeight="1">
      <c r="A8" s="397"/>
      <c r="B8" s="398"/>
      <c r="C8" s="399" t="s">
        <v>1443</v>
      </c>
      <c r="D8" s="400"/>
      <c r="E8" s="400"/>
      <c r="F8" s="401"/>
      <c r="G8" s="402"/>
      <c r="H8" s="402"/>
      <c r="I8" s="402"/>
      <c r="J8" s="403">
        <f>J9+J27+J42+J57+J69+J75</f>
        <v>0</v>
      </c>
      <c r="K8" s="404"/>
    </row>
    <row r="9" spans="1:11" s="414" customFormat="1" ht="16.5" customHeight="1" outlineLevel="1">
      <c r="A9" s="406"/>
      <c r="B9" s="407"/>
      <c r="C9" s="408" t="s">
        <v>2241</v>
      </c>
      <c r="D9" s="409"/>
      <c r="E9" s="409"/>
      <c r="F9" s="410"/>
      <c r="G9" s="411"/>
      <c r="H9" s="412"/>
      <c r="I9" s="411"/>
      <c r="J9" s="413">
        <f>J10+J26</f>
        <v>0</v>
      </c>
      <c r="K9" s="412"/>
    </row>
    <row r="10" spans="1:11" s="383" customFormat="1" outlineLevel="2">
      <c r="A10" s="415"/>
      <c r="B10" s="416"/>
      <c r="C10" s="408" t="s">
        <v>2242</v>
      </c>
      <c r="D10" s="417" t="s">
        <v>2243</v>
      </c>
      <c r="E10" s="418">
        <v>1</v>
      </c>
      <c r="F10" s="419">
        <f>SUM(F$12:F$25)</f>
        <v>0</v>
      </c>
      <c r="G10" s="420">
        <f>SUM(G$12:G$25)</f>
        <v>0</v>
      </c>
      <c r="H10" s="420">
        <f>SUM(H$12:H$25)</f>
        <v>0</v>
      </c>
      <c r="I10" s="420">
        <f>SUM(I$12:I$25)</f>
        <v>0</v>
      </c>
      <c r="J10" s="420">
        <f>SUM(J$12:J$25)</f>
        <v>0</v>
      </c>
      <c r="K10" s="421"/>
    </row>
    <row r="11" spans="1:11" s="383" customFormat="1" outlineLevel="2">
      <c r="A11" s="415"/>
      <c r="B11" s="416"/>
      <c r="C11" s="408" t="s">
        <v>2244</v>
      </c>
      <c r="D11" s="417"/>
      <c r="E11" s="418"/>
      <c r="F11" s="420"/>
      <c r="G11" s="420"/>
      <c r="H11" s="420"/>
      <c r="I11" s="420"/>
      <c r="J11" s="420"/>
      <c r="K11" s="421"/>
    </row>
    <row r="12" spans="1:11" s="383" customFormat="1" outlineLevel="2">
      <c r="A12" s="415"/>
      <c r="B12" s="416"/>
      <c r="C12" s="416" t="s">
        <v>2245</v>
      </c>
      <c r="D12" s="417" t="s">
        <v>443</v>
      </c>
      <c r="E12" s="418">
        <v>1</v>
      </c>
      <c r="F12" s="422"/>
      <c r="G12" s="423"/>
      <c r="H12" s="420">
        <f t="shared" ref="H12:H25" si="0">E12*F12</f>
        <v>0</v>
      </c>
      <c r="I12" s="420">
        <f t="shared" ref="I12:I25" si="1">E12*G12</f>
        <v>0</v>
      </c>
      <c r="J12" s="420">
        <f t="shared" ref="J12:J25" si="2">H12+I12</f>
        <v>0</v>
      </c>
      <c r="K12" s="421"/>
    </row>
    <row r="13" spans="1:11" s="383" customFormat="1" outlineLevel="2">
      <c r="A13" s="415"/>
      <c r="B13" s="416"/>
      <c r="C13" s="416" t="s">
        <v>2246</v>
      </c>
      <c r="D13" s="417"/>
      <c r="E13" s="418"/>
      <c r="F13" s="424"/>
      <c r="G13" s="420"/>
      <c r="H13" s="420">
        <f t="shared" si="0"/>
        <v>0</v>
      </c>
      <c r="I13" s="420">
        <f t="shared" si="1"/>
        <v>0</v>
      </c>
      <c r="J13" s="420">
        <f t="shared" si="2"/>
        <v>0</v>
      </c>
      <c r="K13" s="421"/>
    </row>
    <row r="14" spans="1:11" s="383" customFormat="1" ht="48" outlineLevel="2">
      <c r="A14" s="415"/>
      <c r="B14" s="416"/>
      <c r="C14" s="416" t="s">
        <v>2247</v>
      </c>
      <c r="D14" s="417" t="s">
        <v>2248</v>
      </c>
      <c r="E14" s="418">
        <v>1</v>
      </c>
      <c r="F14" s="422"/>
      <c r="G14" s="423"/>
      <c r="H14" s="420">
        <f t="shared" si="0"/>
        <v>0</v>
      </c>
      <c r="I14" s="420">
        <f t="shared" si="1"/>
        <v>0</v>
      </c>
      <c r="J14" s="420">
        <f t="shared" si="2"/>
        <v>0</v>
      </c>
      <c r="K14" s="421"/>
    </row>
    <row r="15" spans="1:11" s="383" customFormat="1" ht="48" outlineLevel="2">
      <c r="A15" s="415"/>
      <c r="B15" s="416"/>
      <c r="C15" s="416" t="s">
        <v>2249</v>
      </c>
      <c r="D15" s="417" t="s">
        <v>2248</v>
      </c>
      <c r="E15" s="418">
        <v>1</v>
      </c>
      <c r="F15" s="422"/>
      <c r="G15" s="423"/>
      <c r="H15" s="420">
        <f t="shared" si="0"/>
        <v>0</v>
      </c>
      <c r="I15" s="420">
        <f t="shared" si="1"/>
        <v>0</v>
      </c>
      <c r="J15" s="420">
        <f t="shared" si="2"/>
        <v>0</v>
      </c>
      <c r="K15" s="421"/>
    </row>
    <row r="16" spans="1:11" s="383" customFormat="1" ht="48" outlineLevel="2">
      <c r="A16" s="415"/>
      <c r="B16" s="416"/>
      <c r="C16" s="425" t="s">
        <v>2250</v>
      </c>
      <c r="D16" s="417" t="s">
        <v>2248</v>
      </c>
      <c r="E16" s="418">
        <v>1</v>
      </c>
      <c r="F16" s="422"/>
      <c r="G16" s="423"/>
      <c r="H16" s="420">
        <f t="shared" si="0"/>
        <v>0</v>
      </c>
      <c r="I16" s="420">
        <f t="shared" si="1"/>
        <v>0</v>
      </c>
      <c r="J16" s="420">
        <f t="shared" si="2"/>
        <v>0</v>
      </c>
      <c r="K16" s="421"/>
    </row>
    <row r="17" spans="1:11" s="383" customFormat="1" ht="33.4" customHeight="1" outlineLevel="2">
      <c r="A17" s="415"/>
      <c r="B17" s="416"/>
      <c r="C17" s="426" t="s">
        <v>2251</v>
      </c>
      <c r="D17" s="417" t="s">
        <v>2248</v>
      </c>
      <c r="E17" s="418">
        <v>1</v>
      </c>
      <c r="F17" s="422"/>
      <c r="G17" s="423"/>
      <c r="H17" s="420">
        <f t="shared" si="0"/>
        <v>0</v>
      </c>
      <c r="I17" s="420">
        <f t="shared" si="1"/>
        <v>0</v>
      </c>
      <c r="J17" s="420">
        <f t="shared" si="2"/>
        <v>0</v>
      </c>
      <c r="K17" s="421"/>
    </row>
    <row r="18" spans="1:11" s="383" customFormat="1" ht="13.5" outlineLevel="2">
      <c r="A18" s="415"/>
      <c r="B18" s="416"/>
      <c r="C18" s="427" t="s">
        <v>2252</v>
      </c>
      <c r="D18" s="417" t="s">
        <v>443</v>
      </c>
      <c r="E18" s="418">
        <v>1</v>
      </c>
      <c r="F18" s="422"/>
      <c r="G18" s="423"/>
      <c r="H18" s="420">
        <f t="shared" si="0"/>
        <v>0</v>
      </c>
      <c r="I18" s="420">
        <f t="shared" si="1"/>
        <v>0</v>
      </c>
      <c r="J18" s="420">
        <f t="shared" si="2"/>
        <v>0</v>
      </c>
      <c r="K18" s="421"/>
    </row>
    <row r="19" spans="1:11" s="383" customFormat="1" outlineLevel="2">
      <c r="A19" s="415"/>
      <c r="B19" s="416"/>
      <c r="C19" s="428" t="s">
        <v>2253</v>
      </c>
      <c r="D19" s="417" t="s">
        <v>443</v>
      </c>
      <c r="E19" s="418">
        <v>1</v>
      </c>
      <c r="F19" s="422"/>
      <c r="G19" s="423"/>
      <c r="H19" s="420">
        <f t="shared" si="0"/>
        <v>0</v>
      </c>
      <c r="I19" s="420">
        <f t="shared" si="1"/>
        <v>0</v>
      </c>
      <c r="J19" s="420">
        <f t="shared" si="2"/>
        <v>0</v>
      </c>
      <c r="K19" s="421"/>
    </row>
    <row r="20" spans="1:11" s="383" customFormat="1" ht="36" outlineLevel="2">
      <c r="A20" s="415"/>
      <c r="B20" s="416"/>
      <c r="C20" s="429" t="s">
        <v>2254</v>
      </c>
      <c r="D20" s="417" t="s">
        <v>443</v>
      </c>
      <c r="E20" s="418">
        <v>1</v>
      </c>
      <c r="F20" s="422"/>
      <c r="G20" s="423"/>
      <c r="H20" s="420">
        <f t="shared" si="0"/>
        <v>0</v>
      </c>
      <c r="I20" s="420">
        <f t="shared" si="1"/>
        <v>0</v>
      </c>
      <c r="J20" s="420">
        <f t="shared" si="2"/>
        <v>0</v>
      </c>
      <c r="K20" s="421"/>
    </row>
    <row r="21" spans="1:11" s="383" customFormat="1" ht="44.85" customHeight="1" outlineLevel="2">
      <c r="A21" s="415"/>
      <c r="B21" s="416"/>
      <c r="C21" s="428" t="s">
        <v>2255</v>
      </c>
      <c r="D21" s="417" t="s">
        <v>2248</v>
      </c>
      <c r="E21" s="418">
        <v>1</v>
      </c>
      <c r="F21" s="422"/>
      <c r="G21" s="423"/>
      <c r="H21" s="420">
        <f t="shared" si="0"/>
        <v>0</v>
      </c>
      <c r="I21" s="420">
        <f t="shared" si="1"/>
        <v>0</v>
      </c>
      <c r="J21" s="420">
        <f t="shared" si="2"/>
        <v>0</v>
      </c>
      <c r="K21" s="421"/>
    </row>
    <row r="22" spans="1:11" s="383" customFormat="1" ht="15.95" customHeight="1" outlineLevel="2">
      <c r="A22" s="415"/>
      <c r="B22" s="416"/>
      <c r="C22" s="429" t="s">
        <v>2256</v>
      </c>
      <c r="D22" s="417" t="s">
        <v>443</v>
      </c>
      <c r="E22" s="418">
        <v>2</v>
      </c>
      <c r="F22" s="422"/>
      <c r="G22" s="423"/>
      <c r="H22" s="420">
        <f t="shared" si="0"/>
        <v>0</v>
      </c>
      <c r="I22" s="420">
        <f t="shared" si="1"/>
        <v>0</v>
      </c>
      <c r="J22" s="420">
        <f t="shared" si="2"/>
        <v>0</v>
      </c>
      <c r="K22" s="421"/>
    </row>
    <row r="23" spans="1:11" s="383" customFormat="1" outlineLevel="2">
      <c r="A23" s="415"/>
      <c r="B23" s="416"/>
      <c r="C23" s="429" t="s">
        <v>2257</v>
      </c>
      <c r="D23" s="417" t="s">
        <v>443</v>
      </c>
      <c r="E23" s="418">
        <v>3</v>
      </c>
      <c r="F23" s="422"/>
      <c r="G23" s="423"/>
      <c r="H23" s="420">
        <f t="shared" si="0"/>
        <v>0</v>
      </c>
      <c r="I23" s="420">
        <f t="shared" si="1"/>
        <v>0</v>
      </c>
      <c r="J23" s="420">
        <f t="shared" si="2"/>
        <v>0</v>
      </c>
      <c r="K23" s="421"/>
    </row>
    <row r="24" spans="1:11" s="383" customFormat="1" ht="48" outlineLevel="2">
      <c r="A24" s="415"/>
      <c r="B24" s="416"/>
      <c r="C24" s="430" t="s">
        <v>2258</v>
      </c>
      <c r="D24" s="417" t="s">
        <v>2248</v>
      </c>
      <c r="E24" s="418">
        <v>1</v>
      </c>
      <c r="F24" s="422"/>
      <c r="G24" s="423"/>
      <c r="H24" s="420">
        <f t="shared" si="0"/>
        <v>0</v>
      </c>
      <c r="I24" s="420">
        <f t="shared" si="1"/>
        <v>0</v>
      </c>
      <c r="J24" s="420">
        <f t="shared" si="2"/>
        <v>0</v>
      </c>
      <c r="K24" s="421"/>
    </row>
    <row r="25" spans="1:11" s="383" customFormat="1" outlineLevel="2">
      <c r="A25" s="415"/>
      <c r="B25" s="416"/>
      <c r="C25" s="416" t="s">
        <v>2259</v>
      </c>
      <c r="D25" s="417" t="s">
        <v>443</v>
      </c>
      <c r="E25" s="418">
        <v>1</v>
      </c>
      <c r="F25" s="422"/>
      <c r="G25" s="423"/>
      <c r="H25" s="420">
        <f t="shared" si="0"/>
        <v>0</v>
      </c>
      <c r="I25" s="420">
        <f t="shared" si="1"/>
        <v>0</v>
      </c>
      <c r="J25" s="420">
        <f t="shared" si="2"/>
        <v>0</v>
      </c>
      <c r="K25" s="421"/>
    </row>
    <row r="26" spans="1:11" s="383" customFormat="1" outlineLevel="2">
      <c r="A26" s="415"/>
      <c r="B26" s="416"/>
      <c r="C26" s="416"/>
      <c r="D26" s="417"/>
      <c r="E26" s="418"/>
      <c r="F26" s="424"/>
      <c r="G26" s="420"/>
      <c r="H26" s="420"/>
      <c r="I26" s="420"/>
      <c r="J26" s="420"/>
      <c r="K26" s="421"/>
    </row>
    <row r="27" spans="1:11" s="414" customFormat="1" ht="16.5" customHeight="1" outlineLevel="1">
      <c r="A27" s="406"/>
      <c r="B27" s="407"/>
      <c r="C27" s="408" t="s">
        <v>2260</v>
      </c>
      <c r="D27" s="409"/>
      <c r="E27" s="409"/>
      <c r="F27" s="410"/>
      <c r="G27" s="411"/>
      <c r="H27" s="412"/>
      <c r="I27" s="411"/>
      <c r="J27" s="413">
        <f>SUM(J29:J40)</f>
        <v>0</v>
      </c>
      <c r="K27" s="412"/>
    </row>
    <row r="28" spans="1:11" s="414" customFormat="1" ht="16.5" customHeight="1" outlineLevel="1">
      <c r="A28" s="406"/>
      <c r="B28" s="407"/>
      <c r="C28" s="408" t="s">
        <v>2261</v>
      </c>
      <c r="D28" s="409"/>
      <c r="E28" s="409"/>
      <c r="F28" s="410"/>
      <c r="G28" s="411"/>
      <c r="H28" s="412"/>
      <c r="I28" s="411"/>
      <c r="J28" s="413"/>
      <c r="K28" s="412"/>
    </row>
    <row r="29" spans="1:11" s="414" customFormat="1" ht="22.9" customHeight="1" outlineLevel="1">
      <c r="A29" s="415"/>
      <c r="B29" s="416"/>
      <c r="C29" s="416" t="s">
        <v>2262</v>
      </c>
      <c r="D29" s="417" t="s">
        <v>443</v>
      </c>
      <c r="E29" s="418">
        <v>1</v>
      </c>
      <c r="F29" s="422"/>
      <c r="G29" s="423"/>
      <c r="H29" s="420">
        <f>E29*F29</f>
        <v>0</v>
      </c>
      <c r="I29" s="420">
        <f>E29*G29</f>
        <v>0</v>
      </c>
      <c r="J29" s="420">
        <f>H29+I29</f>
        <v>0</v>
      </c>
      <c r="K29" s="412"/>
    </row>
    <row r="30" spans="1:11" s="414" customFormat="1" ht="22.9" customHeight="1" outlineLevel="1">
      <c r="A30" s="415"/>
      <c r="B30" s="416"/>
      <c r="C30" s="416" t="s">
        <v>2263</v>
      </c>
      <c r="D30" s="417" t="s">
        <v>443</v>
      </c>
      <c r="E30" s="418">
        <v>5</v>
      </c>
      <c r="F30" s="422"/>
      <c r="G30" s="423"/>
      <c r="H30" s="420">
        <f>E30*F30</f>
        <v>0</v>
      </c>
      <c r="I30" s="420">
        <f>E30*G30</f>
        <v>0</v>
      </c>
      <c r="J30" s="420">
        <f>H30+I30</f>
        <v>0</v>
      </c>
      <c r="K30" s="412"/>
    </row>
    <row r="31" spans="1:11" s="414" customFormat="1" ht="22.9" customHeight="1" outlineLevel="1">
      <c r="A31" s="415"/>
      <c r="B31" s="416"/>
      <c r="C31" s="416"/>
      <c r="D31" s="417"/>
      <c r="E31" s="418"/>
      <c r="F31" s="424"/>
      <c r="G31" s="420"/>
      <c r="H31" s="420"/>
      <c r="I31" s="420"/>
      <c r="J31" s="420"/>
      <c r="K31" s="412"/>
    </row>
    <row r="32" spans="1:11" s="414" customFormat="1" ht="24.75" customHeight="1" outlineLevel="1">
      <c r="A32" s="415"/>
      <c r="B32" s="416"/>
      <c r="C32" s="416" t="s">
        <v>2264</v>
      </c>
      <c r="D32" s="417" t="s">
        <v>443</v>
      </c>
      <c r="E32" s="418">
        <v>1</v>
      </c>
      <c r="F32" s="422"/>
      <c r="G32" s="423"/>
      <c r="H32" s="420">
        <f t="shared" ref="H32:H33" si="3">E32*F32</f>
        <v>0</v>
      </c>
      <c r="I32" s="420">
        <f t="shared" ref="I32:I33" si="4">E32*G32</f>
        <v>0</v>
      </c>
      <c r="J32" s="420">
        <f t="shared" ref="J32:J33" si="5">H32+I32</f>
        <v>0</v>
      </c>
      <c r="K32" s="412"/>
    </row>
    <row r="33" spans="1:18" s="414" customFormat="1" ht="22.9" customHeight="1" outlineLevel="1">
      <c r="A33" s="415"/>
      <c r="B33" s="416"/>
      <c r="C33" s="416" t="s">
        <v>2265</v>
      </c>
      <c r="D33" s="417" t="s">
        <v>443</v>
      </c>
      <c r="E33" s="418">
        <v>1</v>
      </c>
      <c r="F33" s="422"/>
      <c r="G33" s="423"/>
      <c r="H33" s="420">
        <f t="shared" si="3"/>
        <v>0</v>
      </c>
      <c r="I33" s="420">
        <f t="shared" si="4"/>
        <v>0</v>
      </c>
      <c r="J33" s="420">
        <f t="shared" si="5"/>
        <v>0</v>
      </c>
      <c r="K33" s="412"/>
    </row>
    <row r="34" spans="1:18" s="414" customFormat="1" ht="16.5" customHeight="1" outlineLevel="1">
      <c r="A34" s="415"/>
      <c r="B34" s="416"/>
      <c r="C34" s="416"/>
      <c r="D34" s="417"/>
      <c r="E34" s="418"/>
      <c r="F34" s="424"/>
      <c r="G34" s="420"/>
      <c r="H34" s="420"/>
      <c r="I34" s="420"/>
      <c r="J34" s="420"/>
      <c r="K34" s="412"/>
    </row>
    <row r="35" spans="1:18" s="414" customFormat="1" ht="25.35" customHeight="1" outlineLevel="1">
      <c r="A35" s="415"/>
      <c r="B35" s="416"/>
      <c r="C35" s="431" t="s">
        <v>2266</v>
      </c>
      <c r="D35" s="417" t="s">
        <v>443</v>
      </c>
      <c r="E35" s="418">
        <v>1</v>
      </c>
      <c r="F35" s="422"/>
      <c r="G35" s="423"/>
      <c r="H35" s="420">
        <f t="shared" ref="H35:H36" si="6">E35*F35</f>
        <v>0</v>
      </c>
      <c r="I35" s="420">
        <f t="shared" ref="I35:I36" si="7">E35*G35</f>
        <v>0</v>
      </c>
      <c r="J35" s="420">
        <f t="shared" ref="J35:J36" si="8">H35+I35</f>
        <v>0</v>
      </c>
      <c r="K35" s="412"/>
    </row>
    <row r="36" spans="1:18" s="414" customFormat="1" ht="27.6" customHeight="1" outlineLevel="1">
      <c r="A36" s="415"/>
      <c r="B36" s="416"/>
      <c r="C36" s="416" t="s">
        <v>2267</v>
      </c>
      <c r="D36" s="417" t="s">
        <v>443</v>
      </c>
      <c r="E36" s="418">
        <v>2</v>
      </c>
      <c r="F36" s="422"/>
      <c r="G36" s="423"/>
      <c r="H36" s="420">
        <f t="shared" si="6"/>
        <v>0</v>
      </c>
      <c r="I36" s="420">
        <f t="shared" si="7"/>
        <v>0</v>
      </c>
      <c r="J36" s="420">
        <f t="shared" si="8"/>
        <v>0</v>
      </c>
      <c r="K36" s="412"/>
    </row>
    <row r="37" spans="1:18" s="414" customFormat="1" ht="27.6" customHeight="1" outlineLevel="1">
      <c r="A37" s="415"/>
      <c r="B37" s="416"/>
      <c r="C37" s="416"/>
      <c r="D37" s="417"/>
      <c r="E37" s="418"/>
      <c r="F37" s="424"/>
      <c r="G37" s="420"/>
      <c r="H37" s="420"/>
      <c r="I37" s="420"/>
      <c r="J37" s="420"/>
      <c r="K37" s="412"/>
    </row>
    <row r="38" spans="1:18" s="383" customFormat="1" ht="16.5" customHeight="1" outlineLevel="1">
      <c r="A38" s="415"/>
      <c r="B38" s="416"/>
      <c r="C38" s="431" t="s">
        <v>2268</v>
      </c>
      <c r="D38" s="417" t="s">
        <v>443</v>
      </c>
      <c r="E38" s="418">
        <v>1</v>
      </c>
      <c r="F38" s="422"/>
      <c r="G38" s="423"/>
      <c r="H38" s="432">
        <f>E38*F38</f>
        <v>0</v>
      </c>
      <c r="I38" s="432">
        <f>E38*G38</f>
        <v>0</v>
      </c>
      <c r="J38" s="432">
        <f>H38+I38</f>
        <v>0</v>
      </c>
      <c r="K38" s="421"/>
      <c r="P38" s="433"/>
      <c r="R38" s="433"/>
    </row>
    <row r="39" spans="1:18" s="383" customFormat="1" ht="16.5" customHeight="1" outlineLevel="1">
      <c r="A39" s="415"/>
      <c r="B39" s="416"/>
      <c r="C39" s="431"/>
      <c r="D39" s="417"/>
      <c r="E39" s="418"/>
      <c r="F39" s="424"/>
      <c r="G39" s="420"/>
      <c r="H39" s="432"/>
      <c r="I39" s="432"/>
      <c r="J39" s="432"/>
      <c r="K39" s="421"/>
      <c r="P39" s="433"/>
      <c r="R39" s="433"/>
    </row>
    <row r="40" spans="1:18" s="383" customFormat="1" ht="24" outlineLevel="2">
      <c r="A40" s="415"/>
      <c r="B40" s="416"/>
      <c r="C40" s="431" t="s">
        <v>2269</v>
      </c>
      <c r="D40" s="417" t="s">
        <v>443</v>
      </c>
      <c r="E40" s="418">
        <v>2</v>
      </c>
      <c r="F40" s="422"/>
      <c r="G40" s="423"/>
      <c r="H40" s="432">
        <f>E40*F40</f>
        <v>0</v>
      </c>
      <c r="I40" s="432">
        <f>E40*G40</f>
        <v>0</v>
      </c>
      <c r="J40" s="432">
        <f>H40+I40</f>
        <v>0</v>
      </c>
      <c r="K40" s="421"/>
      <c r="P40" s="433"/>
      <c r="R40" s="433"/>
    </row>
    <row r="41" spans="1:18" s="383" customFormat="1" outlineLevel="2">
      <c r="A41" s="415"/>
      <c r="B41" s="416"/>
      <c r="C41" s="431"/>
      <c r="D41" s="417"/>
      <c r="E41" s="418"/>
      <c r="F41" s="424"/>
      <c r="G41" s="420"/>
      <c r="H41" s="432"/>
      <c r="I41" s="432"/>
      <c r="J41" s="432"/>
      <c r="K41" s="421"/>
      <c r="P41" s="433"/>
      <c r="R41" s="433"/>
    </row>
    <row r="42" spans="1:18" s="383" customFormat="1" outlineLevel="2">
      <c r="A42" s="415"/>
      <c r="B42" s="416"/>
      <c r="C42" s="434" t="s">
        <v>2270</v>
      </c>
      <c r="D42" s="417"/>
      <c r="E42" s="418"/>
      <c r="F42" s="424"/>
      <c r="G42" s="420"/>
      <c r="H42" s="420"/>
      <c r="I42" s="420"/>
      <c r="J42" s="435">
        <f>SUM(J44:J55)</f>
        <v>0</v>
      </c>
      <c r="K42" s="421"/>
    </row>
    <row r="43" spans="1:18" s="383" customFormat="1" ht="18.2" customHeight="1" outlineLevel="2">
      <c r="A43" s="415"/>
      <c r="B43" s="416"/>
      <c r="C43" s="436"/>
      <c r="D43" s="417"/>
      <c r="E43" s="418"/>
      <c r="F43" s="424"/>
      <c r="G43" s="420"/>
      <c r="H43" s="420"/>
      <c r="I43" s="420"/>
      <c r="J43" s="420"/>
      <c r="K43" s="421"/>
    </row>
    <row r="44" spans="1:18" s="383" customFormat="1" ht="40.5" customHeight="1" outlineLevel="2">
      <c r="A44" s="415"/>
      <c r="B44" s="416"/>
      <c r="C44" s="436" t="s">
        <v>2271</v>
      </c>
      <c r="D44" s="417" t="s">
        <v>443</v>
      </c>
      <c r="E44" s="418">
        <v>2</v>
      </c>
      <c r="F44" s="422"/>
      <c r="G44" s="423"/>
      <c r="H44" s="420">
        <f t="shared" ref="H44:H45" si="9">E44*F44</f>
        <v>0</v>
      </c>
      <c r="I44" s="420">
        <f t="shared" ref="I44:I45" si="10">E44*G44</f>
        <v>0</v>
      </c>
      <c r="J44" s="420">
        <f t="shared" ref="J44:J45" si="11">H44+I44</f>
        <v>0</v>
      </c>
      <c r="K44" s="421"/>
    </row>
    <row r="45" spans="1:18" s="383" customFormat="1" ht="24" outlineLevel="2">
      <c r="A45" s="415"/>
      <c r="B45" s="416"/>
      <c r="C45" s="431" t="s">
        <v>2272</v>
      </c>
      <c r="D45" s="417" t="s">
        <v>443</v>
      </c>
      <c r="E45" s="418">
        <v>22</v>
      </c>
      <c r="F45" s="422"/>
      <c r="G45" s="423"/>
      <c r="H45" s="420">
        <f t="shared" si="9"/>
        <v>0</v>
      </c>
      <c r="I45" s="420">
        <f t="shared" si="10"/>
        <v>0</v>
      </c>
      <c r="J45" s="420">
        <f t="shared" si="11"/>
        <v>0</v>
      </c>
      <c r="K45" s="421"/>
    </row>
    <row r="46" spans="1:18" s="383" customFormat="1" ht="43.5" customHeight="1" outlineLevel="2">
      <c r="A46" s="415"/>
      <c r="B46" s="416"/>
      <c r="C46" s="437"/>
      <c r="D46" s="417"/>
      <c r="E46" s="418"/>
      <c r="F46" s="424"/>
      <c r="G46" s="420"/>
      <c r="H46" s="420"/>
      <c r="I46" s="420"/>
      <c r="J46" s="420"/>
      <c r="K46" s="421"/>
    </row>
    <row r="47" spans="1:18" s="383" customFormat="1" ht="38.85" customHeight="1" outlineLevel="2">
      <c r="A47" s="415"/>
      <c r="B47" s="416"/>
      <c r="C47" s="431" t="s">
        <v>2273</v>
      </c>
      <c r="D47" s="438" t="s">
        <v>443</v>
      </c>
      <c r="E47" s="438">
        <v>3</v>
      </c>
      <c r="F47" s="422"/>
      <c r="G47" s="423"/>
      <c r="H47" s="420">
        <f t="shared" ref="H47:H50" si="12">E47*F47</f>
        <v>0</v>
      </c>
      <c r="I47" s="420">
        <f t="shared" ref="I47:I50" si="13">E47*G47</f>
        <v>0</v>
      </c>
      <c r="J47" s="420">
        <f t="shared" ref="J47:J50" si="14">H47+I47</f>
        <v>0</v>
      </c>
      <c r="K47" s="421"/>
    </row>
    <row r="48" spans="1:18" s="383" customFormat="1" outlineLevel="2">
      <c r="A48" s="415"/>
      <c r="B48" s="416"/>
      <c r="C48" s="436" t="s">
        <v>2274</v>
      </c>
      <c r="D48" s="439" t="s">
        <v>443</v>
      </c>
      <c r="E48" s="439">
        <v>81</v>
      </c>
      <c r="F48" s="422"/>
      <c r="G48" s="423"/>
      <c r="H48" s="420">
        <f t="shared" si="12"/>
        <v>0</v>
      </c>
      <c r="I48" s="420">
        <f t="shared" si="13"/>
        <v>0</v>
      </c>
      <c r="J48" s="420">
        <f t="shared" si="14"/>
        <v>0</v>
      </c>
      <c r="K48" s="421"/>
    </row>
    <row r="49" spans="1:18" s="383" customFormat="1" outlineLevel="2">
      <c r="A49" s="415"/>
      <c r="B49" s="416"/>
      <c r="C49" s="440" t="s">
        <v>2275</v>
      </c>
      <c r="D49" s="439" t="s">
        <v>155</v>
      </c>
      <c r="E49" s="439">
        <v>160</v>
      </c>
      <c r="F49" s="422"/>
      <c r="G49" s="423"/>
      <c r="H49" s="420">
        <f t="shared" si="12"/>
        <v>0</v>
      </c>
      <c r="I49" s="420">
        <f t="shared" si="13"/>
        <v>0</v>
      </c>
      <c r="J49" s="420">
        <f t="shared" si="14"/>
        <v>0</v>
      </c>
      <c r="K49" s="421"/>
    </row>
    <row r="50" spans="1:18" s="383" customFormat="1" ht="21" customHeight="1" outlineLevel="2">
      <c r="A50" s="415"/>
      <c r="B50" s="416"/>
      <c r="C50" s="440" t="s">
        <v>2276</v>
      </c>
      <c r="D50" s="439" t="s">
        <v>443</v>
      </c>
      <c r="E50" s="439">
        <v>47</v>
      </c>
      <c r="F50" s="422"/>
      <c r="G50" s="423"/>
      <c r="H50" s="420">
        <f t="shared" si="12"/>
        <v>0</v>
      </c>
      <c r="I50" s="420">
        <f t="shared" si="13"/>
        <v>0</v>
      </c>
      <c r="J50" s="420">
        <f t="shared" si="14"/>
        <v>0</v>
      </c>
      <c r="K50" s="421"/>
    </row>
    <row r="51" spans="1:18" s="383" customFormat="1" outlineLevel="2">
      <c r="A51" s="415"/>
      <c r="B51" s="416"/>
      <c r="C51" s="436"/>
      <c r="D51" s="439"/>
      <c r="E51" s="439"/>
      <c r="F51" s="424"/>
      <c r="G51" s="420"/>
      <c r="H51" s="420"/>
      <c r="I51" s="420"/>
      <c r="J51" s="420"/>
      <c r="K51" s="421"/>
    </row>
    <row r="52" spans="1:18" s="383" customFormat="1" ht="28.9" customHeight="1" outlineLevel="2">
      <c r="A52" s="415"/>
      <c r="B52" s="416"/>
      <c r="C52" s="436" t="s">
        <v>2277</v>
      </c>
      <c r="D52" s="417" t="s">
        <v>443</v>
      </c>
      <c r="E52" s="418">
        <v>2</v>
      </c>
      <c r="F52" s="422"/>
      <c r="G52" s="423"/>
      <c r="H52" s="420">
        <f>E52*F52</f>
        <v>0</v>
      </c>
      <c r="I52" s="420">
        <f>E52*G52</f>
        <v>0</v>
      </c>
      <c r="J52" s="420">
        <f>H52+I52</f>
        <v>0</v>
      </c>
      <c r="K52" s="421"/>
      <c r="P52" s="433"/>
      <c r="R52" s="433"/>
    </row>
    <row r="53" spans="1:18" s="383" customFormat="1" outlineLevel="2">
      <c r="A53" s="415"/>
      <c r="B53" s="416"/>
      <c r="C53" s="436"/>
      <c r="D53" s="439"/>
      <c r="E53" s="439"/>
      <c r="F53" s="424"/>
      <c r="G53" s="420"/>
      <c r="H53" s="420"/>
      <c r="I53" s="420"/>
      <c r="J53" s="420"/>
      <c r="K53" s="421"/>
    </row>
    <row r="54" spans="1:18" s="383" customFormat="1" ht="25.5" outlineLevel="2">
      <c r="A54" s="415"/>
      <c r="B54" s="416"/>
      <c r="C54" s="436" t="s">
        <v>2278</v>
      </c>
      <c r="D54" s="439" t="s">
        <v>917</v>
      </c>
      <c r="E54" s="439">
        <v>45</v>
      </c>
      <c r="F54" s="422"/>
      <c r="G54" s="423"/>
      <c r="H54" s="420">
        <f t="shared" ref="H54:H55" si="15">E54*F54</f>
        <v>0</v>
      </c>
      <c r="I54" s="420">
        <f t="shared" ref="I54:I55" si="16">E54*G54</f>
        <v>0</v>
      </c>
      <c r="J54" s="420">
        <f t="shared" ref="J54:J55" si="17">H54+I54</f>
        <v>0</v>
      </c>
      <c r="K54" s="421"/>
    </row>
    <row r="55" spans="1:18" s="383" customFormat="1" outlineLevel="2">
      <c r="A55" s="415"/>
      <c r="B55" s="416"/>
      <c r="C55" s="436" t="s">
        <v>2279</v>
      </c>
      <c r="D55" s="439" t="s">
        <v>155</v>
      </c>
      <c r="E55" s="439">
        <v>70</v>
      </c>
      <c r="F55" s="422"/>
      <c r="G55" s="423"/>
      <c r="H55" s="420">
        <f t="shared" si="15"/>
        <v>0</v>
      </c>
      <c r="I55" s="420">
        <f t="shared" si="16"/>
        <v>0</v>
      </c>
      <c r="J55" s="420">
        <f t="shared" si="17"/>
        <v>0</v>
      </c>
      <c r="K55" s="421"/>
    </row>
    <row r="56" spans="1:18" s="383" customFormat="1" outlineLevel="2">
      <c r="A56" s="415"/>
      <c r="B56" s="416"/>
      <c r="C56" s="416"/>
      <c r="D56" s="417"/>
      <c r="E56" s="418"/>
      <c r="F56" s="424"/>
      <c r="G56" s="420"/>
      <c r="H56" s="420"/>
      <c r="I56" s="420"/>
      <c r="J56" s="420"/>
      <c r="K56" s="421"/>
    </row>
    <row r="57" spans="1:18" s="414" customFormat="1" ht="16.5" customHeight="1" outlineLevel="1">
      <c r="A57" s="406"/>
      <c r="B57" s="416"/>
      <c r="C57" s="408" t="s">
        <v>2280</v>
      </c>
      <c r="D57" s="409"/>
      <c r="E57" s="409"/>
      <c r="F57" s="410"/>
      <c r="G57" s="411"/>
      <c r="H57" s="412"/>
      <c r="I57" s="411"/>
      <c r="J57" s="413">
        <f>SUM(J58:J67)</f>
        <v>0</v>
      </c>
      <c r="K57" s="412"/>
    </row>
    <row r="58" spans="1:18" s="383" customFormat="1" outlineLevel="2">
      <c r="A58" s="415"/>
      <c r="B58" s="416"/>
      <c r="C58" s="416" t="s">
        <v>2281</v>
      </c>
      <c r="D58" s="417" t="s">
        <v>155</v>
      </c>
      <c r="E58" s="418">
        <v>160</v>
      </c>
      <c r="F58" s="422"/>
      <c r="G58" s="423"/>
      <c r="H58" s="420">
        <f t="shared" ref="H58:H67" si="18">E58*F58</f>
        <v>0</v>
      </c>
      <c r="I58" s="420">
        <f t="shared" ref="I58:I67" si="19">E58*G58</f>
        <v>0</v>
      </c>
      <c r="J58" s="420">
        <f t="shared" ref="J58:J67" si="20">H58+I58</f>
        <v>0</v>
      </c>
      <c r="K58" s="421"/>
    </row>
    <row r="59" spans="1:18" s="383" customFormat="1" outlineLevel="2">
      <c r="A59" s="415"/>
      <c r="B59" s="416"/>
      <c r="C59" s="416" t="s">
        <v>2282</v>
      </c>
      <c r="D59" s="417" t="s">
        <v>155</v>
      </c>
      <c r="E59" s="418">
        <v>180</v>
      </c>
      <c r="F59" s="422"/>
      <c r="G59" s="423"/>
      <c r="H59" s="420">
        <f t="shared" si="18"/>
        <v>0</v>
      </c>
      <c r="I59" s="420">
        <f t="shared" si="19"/>
        <v>0</v>
      </c>
      <c r="J59" s="420">
        <f t="shared" si="20"/>
        <v>0</v>
      </c>
      <c r="K59" s="421"/>
    </row>
    <row r="60" spans="1:18" s="383" customFormat="1" outlineLevel="2">
      <c r="A60" s="415"/>
      <c r="B60" s="416"/>
      <c r="C60" s="416" t="s">
        <v>2283</v>
      </c>
      <c r="D60" s="417" t="s">
        <v>155</v>
      </c>
      <c r="E60" s="418">
        <v>90</v>
      </c>
      <c r="F60" s="422"/>
      <c r="G60" s="423"/>
      <c r="H60" s="420">
        <f t="shared" si="18"/>
        <v>0</v>
      </c>
      <c r="I60" s="420">
        <f t="shared" si="19"/>
        <v>0</v>
      </c>
      <c r="J60" s="420">
        <f t="shared" si="20"/>
        <v>0</v>
      </c>
      <c r="K60" s="421"/>
    </row>
    <row r="61" spans="1:18" s="383" customFormat="1" outlineLevel="2">
      <c r="A61" s="415"/>
      <c r="B61" s="416"/>
      <c r="C61" s="416" t="s">
        <v>2284</v>
      </c>
      <c r="D61" s="417" t="s">
        <v>155</v>
      </c>
      <c r="E61" s="418">
        <v>70</v>
      </c>
      <c r="F61" s="422"/>
      <c r="G61" s="423"/>
      <c r="H61" s="420">
        <f t="shared" si="18"/>
        <v>0</v>
      </c>
      <c r="I61" s="420">
        <f t="shared" si="19"/>
        <v>0</v>
      </c>
      <c r="J61" s="420">
        <f t="shared" si="20"/>
        <v>0</v>
      </c>
      <c r="K61" s="421"/>
    </row>
    <row r="62" spans="1:18" s="383" customFormat="1" ht="14.25" outlineLevel="2">
      <c r="A62" s="415"/>
      <c r="B62" s="416"/>
      <c r="C62" s="416" t="s">
        <v>2285</v>
      </c>
      <c r="D62" s="417" t="s">
        <v>155</v>
      </c>
      <c r="E62" s="418">
        <v>45</v>
      </c>
      <c r="F62" s="422"/>
      <c r="G62" s="423"/>
      <c r="H62" s="420">
        <f t="shared" si="18"/>
        <v>0</v>
      </c>
      <c r="I62" s="420">
        <f t="shared" si="19"/>
        <v>0</v>
      </c>
      <c r="J62" s="420">
        <f t="shared" si="20"/>
        <v>0</v>
      </c>
      <c r="K62" s="421"/>
    </row>
    <row r="63" spans="1:18" s="383" customFormat="1" outlineLevel="2">
      <c r="A63" s="415"/>
      <c r="B63" s="416"/>
      <c r="C63" s="416" t="s">
        <v>2286</v>
      </c>
      <c r="D63" s="417" t="s">
        <v>155</v>
      </c>
      <c r="E63" s="418">
        <v>30</v>
      </c>
      <c r="F63" s="422"/>
      <c r="G63" s="423"/>
      <c r="H63" s="420">
        <f t="shared" si="18"/>
        <v>0</v>
      </c>
      <c r="I63" s="420">
        <f t="shared" si="19"/>
        <v>0</v>
      </c>
      <c r="J63" s="420">
        <f t="shared" si="20"/>
        <v>0</v>
      </c>
      <c r="K63" s="421"/>
    </row>
    <row r="64" spans="1:18" s="383" customFormat="1" outlineLevel="2">
      <c r="A64" s="415"/>
      <c r="B64" s="416"/>
      <c r="C64" s="416" t="s">
        <v>2287</v>
      </c>
      <c r="D64" s="417" t="s">
        <v>155</v>
      </c>
      <c r="E64" s="418">
        <v>50</v>
      </c>
      <c r="F64" s="422"/>
      <c r="G64" s="423"/>
      <c r="H64" s="420">
        <f t="shared" si="18"/>
        <v>0</v>
      </c>
      <c r="I64" s="420">
        <f t="shared" si="19"/>
        <v>0</v>
      </c>
      <c r="J64" s="420">
        <f t="shared" si="20"/>
        <v>0</v>
      </c>
      <c r="K64" s="421"/>
    </row>
    <row r="65" spans="1:11" s="383" customFormat="1" ht="36" outlineLevel="2">
      <c r="A65" s="415"/>
      <c r="B65" s="416"/>
      <c r="C65" s="416" t="s">
        <v>2288</v>
      </c>
      <c r="D65" s="417" t="s">
        <v>155</v>
      </c>
      <c r="E65" s="418">
        <v>25</v>
      </c>
      <c r="F65" s="422"/>
      <c r="G65" s="423"/>
      <c r="H65" s="420">
        <f t="shared" si="18"/>
        <v>0</v>
      </c>
      <c r="I65" s="420">
        <f t="shared" si="19"/>
        <v>0</v>
      </c>
      <c r="J65" s="420">
        <f t="shared" si="20"/>
        <v>0</v>
      </c>
      <c r="K65" s="421"/>
    </row>
    <row r="66" spans="1:11" s="383" customFormat="1" ht="24" outlineLevel="2">
      <c r="A66" s="415"/>
      <c r="B66" s="416"/>
      <c r="C66" s="416" t="s">
        <v>2289</v>
      </c>
      <c r="D66" s="417" t="s">
        <v>155</v>
      </c>
      <c r="E66" s="418">
        <v>30</v>
      </c>
      <c r="F66" s="422"/>
      <c r="G66" s="423"/>
      <c r="H66" s="420">
        <f t="shared" si="18"/>
        <v>0</v>
      </c>
      <c r="I66" s="420">
        <f t="shared" si="19"/>
        <v>0</v>
      </c>
      <c r="J66" s="420">
        <f t="shared" si="20"/>
        <v>0</v>
      </c>
      <c r="K66" s="421"/>
    </row>
    <row r="67" spans="1:11" s="383" customFormat="1" outlineLevel="2">
      <c r="A67" s="415"/>
      <c r="B67" s="416"/>
      <c r="C67" s="416" t="s">
        <v>2290</v>
      </c>
      <c r="D67" s="417" t="s">
        <v>443</v>
      </c>
      <c r="E67" s="418">
        <v>3</v>
      </c>
      <c r="F67" s="422"/>
      <c r="G67" s="423"/>
      <c r="H67" s="420">
        <f t="shared" si="18"/>
        <v>0</v>
      </c>
      <c r="I67" s="420">
        <f t="shared" si="19"/>
        <v>0</v>
      </c>
      <c r="J67" s="420">
        <f t="shared" si="20"/>
        <v>0</v>
      </c>
      <c r="K67" s="421"/>
    </row>
    <row r="68" spans="1:11" s="383" customFormat="1" outlineLevel="2">
      <c r="A68" s="415"/>
      <c r="B68" s="416"/>
      <c r="C68" s="416"/>
      <c r="D68" s="417"/>
      <c r="E68" s="418"/>
      <c r="F68" s="424"/>
      <c r="G68" s="420"/>
      <c r="H68" s="420"/>
      <c r="I68" s="420"/>
      <c r="J68" s="420"/>
      <c r="K68" s="421"/>
    </row>
    <row r="69" spans="1:11" s="414" customFormat="1" ht="16.5" customHeight="1" outlineLevel="1">
      <c r="A69" s="406"/>
      <c r="B69" s="407"/>
      <c r="C69" s="408" t="s">
        <v>2291</v>
      </c>
      <c r="D69" s="409"/>
      <c r="E69" s="409"/>
      <c r="F69" s="410"/>
      <c r="G69" s="411"/>
      <c r="H69" s="412"/>
      <c r="I69" s="411"/>
      <c r="J69" s="413">
        <f>SUM(J70:J73)</f>
        <v>0</v>
      </c>
      <c r="K69" s="412"/>
    </row>
    <row r="70" spans="1:11" s="383" customFormat="1" ht="24" outlineLevel="2">
      <c r="A70" s="415"/>
      <c r="B70" s="416"/>
      <c r="C70" s="416" t="s">
        <v>2292</v>
      </c>
      <c r="D70" s="417" t="s">
        <v>2243</v>
      </c>
      <c r="E70" s="418">
        <v>1</v>
      </c>
      <c r="F70" s="422"/>
      <c r="G70" s="423"/>
      <c r="H70" s="420">
        <f>E70*F70</f>
        <v>0</v>
      </c>
      <c r="I70" s="420">
        <f t="shared" ref="I70:I73" si="21">E70*G70</f>
        <v>0</v>
      </c>
      <c r="J70" s="420">
        <f t="shared" ref="J70:J73" si="22">H70+I70</f>
        <v>0</v>
      </c>
      <c r="K70" s="421"/>
    </row>
    <row r="71" spans="1:11" s="383" customFormat="1" outlineLevel="2">
      <c r="A71" s="415"/>
      <c r="B71" s="416"/>
      <c r="C71" s="416" t="s">
        <v>2293</v>
      </c>
      <c r="D71" s="417" t="s">
        <v>2243</v>
      </c>
      <c r="E71" s="418">
        <v>1</v>
      </c>
      <c r="F71" s="441"/>
      <c r="G71" s="422"/>
      <c r="H71" s="420"/>
      <c r="I71" s="420">
        <f t="shared" si="21"/>
        <v>0</v>
      </c>
      <c r="J71" s="420">
        <f t="shared" si="22"/>
        <v>0</v>
      </c>
      <c r="K71" s="421"/>
    </row>
    <row r="72" spans="1:11" s="383" customFormat="1" outlineLevel="2">
      <c r="A72" s="415"/>
      <c r="B72" s="416"/>
      <c r="C72" s="416" t="s">
        <v>2294</v>
      </c>
      <c r="D72" s="417" t="s">
        <v>2243</v>
      </c>
      <c r="E72" s="418">
        <v>1</v>
      </c>
      <c r="F72" s="422"/>
      <c r="G72" s="423"/>
      <c r="H72" s="420"/>
      <c r="I72" s="420">
        <f t="shared" si="21"/>
        <v>0</v>
      </c>
      <c r="J72" s="420">
        <f t="shared" si="22"/>
        <v>0</v>
      </c>
      <c r="K72" s="421"/>
    </row>
    <row r="73" spans="1:11" s="383" customFormat="1" outlineLevel="2">
      <c r="A73" s="415"/>
      <c r="B73" s="416"/>
      <c r="C73" s="416" t="s">
        <v>2295</v>
      </c>
      <c r="D73" s="417" t="s">
        <v>2243</v>
      </c>
      <c r="E73" s="418">
        <v>1</v>
      </c>
      <c r="F73" s="422"/>
      <c r="G73" s="423"/>
      <c r="H73" s="420">
        <f>E73*F73</f>
        <v>0</v>
      </c>
      <c r="I73" s="420">
        <f t="shared" si="21"/>
        <v>0</v>
      </c>
      <c r="J73" s="420">
        <f t="shared" si="22"/>
        <v>0</v>
      </c>
      <c r="K73" s="421"/>
    </row>
    <row r="74" spans="1:11" s="383" customFormat="1" outlineLevel="2">
      <c r="A74" s="415"/>
      <c r="B74" s="416"/>
      <c r="C74" s="416"/>
      <c r="D74" s="417"/>
      <c r="E74" s="418"/>
      <c r="F74" s="424"/>
      <c r="G74" s="420"/>
      <c r="H74" s="420"/>
      <c r="I74" s="420"/>
      <c r="J74" s="420"/>
      <c r="K74" s="421"/>
    </row>
    <row r="75" spans="1:11" s="414" customFormat="1" ht="16.5" customHeight="1" outlineLevel="1">
      <c r="A75" s="406"/>
      <c r="B75" s="407"/>
      <c r="C75" s="408" t="s">
        <v>2296</v>
      </c>
      <c r="D75" s="409"/>
      <c r="E75" s="409"/>
      <c r="F75" s="410"/>
      <c r="G75" s="411"/>
      <c r="H75" s="412"/>
      <c r="I75" s="411"/>
      <c r="J75" s="413">
        <f>SUM(J76:J83)</f>
        <v>0</v>
      </c>
      <c r="K75" s="412"/>
    </row>
    <row r="76" spans="1:11" s="383" customFormat="1" outlineLevel="2">
      <c r="A76" s="415"/>
      <c r="B76" s="416"/>
      <c r="C76" s="416" t="s">
        <v>2297</v>
      </c>
      <c r="D76" s="417" t="s">
        <v>2243</v>
      </c>
      <c r="E76" s="418">
        <v>1</v>
      </c>
      <c r="F76" s="422"/>
      <c r="G76" s="423"/>
      <c r="H76" s="420">
        <f t="shared" ref="H76:H83" si="23">E76*F76</f>
        <v>0</v>
      </c>
      <c r="I76" s="420">
        <f t="shared" ref="I76:I83" si="24">E76*G76</f>
        <v>0</v>
      </c>
      <c r="J76" s="420">
        <f t="shared" ref="J76:J83" si="25">H76+I76</f>
        <v>0</v>
      </c>
      <c r="K76" s="421"/>
    </row>
    <row r="77" spans="1:11" s="383" customFormat="1" outlineLevel="2">
      <c r="A77" s="415"/>
      <c r="B77" s="416"/>
      <c r="C77" s="416" t="s">
        <v>2298</v>
      </c>
      <c r="D77" s="417" t="s">
        <v>2243</v>
      </c>
      <c r="E77" s="418">
        <v>1</v>
      </c>
      <c r="F77" s="422"/>
      <c r="G77" s="423"/>
      <c r="H77" s="420">
        <f t="shared" si="23"/>
        <v>0</v>
      </c>
      <c r="I77" s="420">
        <f t="shared" si="24"/>
        <v>0</v>
      </c>
      <c r="J77" s="420">
        <f t="shared" si="25"/>
        <v>0</v>
      </c>
      <c r="K77" s="421"/>
    </row>
    <row r="78" spans="1:11" s="383" customFormat="1" outlineLevel="2">
      <c r="A78" s="415"/>
      <c r="B78" s="416"/>
      <c r="C78" s="416" t="s">
        <v>2299</v>
      </c>
      <c r="D78" s="417" t="s">
        <v>2243</v>
      </c>
      <c r="E78" s="418">
        <v>1</v>
      </c>
      <c r="F78" s="422"/>
      <c r="G78" s="423"/>
      <c r="H78" s="420">
        <f t="shared" si="23"/>
        <v>0</v>
      </c>
      <c r="I78" s="420">
        <f t="shared" si="24"/>
        <v>0</v>
      </c>
      <c r="J78" s="420">
        <f t="shared" si="25"/>
        <v>0</v>
      </c>
      <c r="K78" s="421"/>
    </row>
    <row r="79" spans="1:11" s="383" customFormat="1" outlineLevel="2">
      <c r="A79" s="415"/>
      <c r="B79" s="416"/>
      <c r="C79" s="416" t="s">
        <v>2300</v>
      </c>
      <c r="D79" s="417" t="s">
        <v>2243</v>
      </c>
      <c r="E79" s="418">
        <v>1</v>
      </c>
      <c r="F79" s="422"/>
      <c r="G79" s="423"/>
      <c r="H79" s="420">
        <f t="shared" si="23"/>
        <v>0</v>
      </c>
      <c r="I79" s="420">
        <f t="shared" si="24"/>
        <v>0</v>
      </c>
      <c r="J79" s="420">
        <f t="shared" si="25"/>
        <v>0</v>
      </c>
      <c r="K79" s="421"/>
    </row>
    <row r="80" spans="1:11" s="383" customFormat="1" outlineLevel="2">
      <c r="A80" s="415"/>
      <c r="B80" s="416"/>
      <c r="C80" s="416" t="s">
        <v>2301</v>
      </c>
      <c r="D80" s="417" t="s">
        <v>2243</v>
      </c>
      <c r="E80" s="418">
        <v>1</v>
      </c>
      <c r="F80" s="422"/>
      <c r="G80" s="423"/>
      <c r="H80" s="420">
        <f t="shared" si="23"/>
        <v>0</v>
      </c>
      <c r="I80" s="420">
        <f t="shared" si="24"/>
        <v>0</v>
      </c>
      <c r="J80" s="420">
        <f t="shared" si="25"/>
        <v>0</v>
      </c>
      <c r="K80" s="421"/>
    </row>
    <row r="81" spans="1:11" s="383" customFormat="1" outlineLevel="2">
      <c r="A81" s="415"/>
      <c r="B81" s="416"/>
      <c r="C81" s="416" t="s">
        <v>2302</v>
      </c>
      <c r="D81" s="417" t="s">
        <v>2243</v>
      </c>
      <c r="E81" s="418">
        <v>1</v>
      </c>
      <c r="F81" s="422"/>
      <c r="G81" s="423"/>
      <c r="H81" s="420">
        <f t="shared" si="23"/>
        <v>0</v>
      </c>
      <c r="I81" s="420">
        <f t="shared" si="24"/>
        <v>0</v>
      </c>
      <c r="J81" s="420">
        <f t="shared" si="25"/>
        <v>0</v>
      </c>
      <c r="K81" s="421"/>
    </row>
    <row r="82" spans="1:11" s="383" customFormat="1" outlineLevel="2">
      <c r="A82" s="415"/>
      <c r="B82" s="416"/>
      <c r="C82" s="416" t="s">
        <v>2303</v>
      </c>
      <c r="D82" s="417" t="s">
        <v>2243</v>
      </c>
      <c r="E82" s="418">
        <v>1</v>
      </c>
      <c r="F82" s="422"/>
      <c r="G82" s="423"/>
      <c r="H82" s="420">
        <f t="shared" si="23"/>
        <v>0</v>
      </c>
      <c r="I82" s="420">
        <f t="shared" si="24"/>
        <v>0</v>
      </c>
      <c r="J82" s="420">
        <f t="shared" si="25"/>
        <v>0</v>
      </c>
      <c r="K82" s="421"/>
    </row>
    <row r="83" spans="1:11" s="383" customFormat="1" outlineLevel="2">
      <c r="A83" s="415"/>
      <c r="B83" s="416"/>
      <c r="C83" s="416" t="s">
        <v>2304</v>
      </c>
      <c r="D83" s="417" t="s">
        <v>2243</v>
      </c>
      <c r="E83" s="418">
        <v>1</v>
      </c>
      <c r="F83" s="422"/>
      <c r="G83" s="423"/>
      <c r="H83" s="420">
        <f t="shared" si="23"/>
        <v>0</v>
      </c>
      <c r="I83" s="420">
        <f t="shared" si="24"/>
        <v>0</v>
      </c>
      <c r="J83" s="420">
        <f t="shared" si="25"/>
        <v>0</v>
      </c>
      <c r="K83" s="421"/>
    </row>
    <row r="84" spans="1:11" s="383" customFormat="1" ht="13.5" customHeight="1">
      <c r="A84" s="442"/>
      <c r="B84" s="443"/>
      <c r="C84" s="444"/>
      <c r="D84" s="445"/>
      <c r="E84" s="446"/>
      <c r="F84" s="447"/>
      <c r="G84" s="448"/>
      <c r="H84" s="448"/>
      <c r="I84" s="448"/>
      <c r="J84" s="448"/>
      <c r="K84" s="449"/>
    </row>
  </sheetData>
  <sheetProtection algorithmName="SHA-512" hashValue="wIiHrp1J1JjxFrUOFbzHm/5XJpCQHs9sXT39cruCYwcTkouFqk+gubj2i7RBiMeEMbJBRqeTzZhnPmm21UNnHQ==" saltValue="dIVPXZlvPnRLYjrm0UZEKQ==" spinCount="100000" sheet="1" objects="1" scenarios="1"/>
  <protectedRanges>
    <protectedRange sqref="F12:G84" name="Oblast1"/>
  </protectedRanges>
  <mergeCells count="4">
    <mergeCell ref="A5:A6"/>
    <mergeCell ref="B5:B6"/>
    <mergeCell ref="F5:G5"/>
    <mergeCell ref="H5:I5"/>
  </mergeCells>
  <printOptions horizontalCentered="1"/>
  <pageMargins left="0.55138888888888893" right="0.39374999999999999" top="0.62986111111111109" bottom="0.67013888888888884" header="0.51180555555555551" footer="0.39374999999999999"/>
  <pageSetup paperSize="9" firstPageNumber="0" fitToHeight="9" orientation="landscape" horizontalDpi="300" verticalDpi="300"/>
  <headerFooter alignWithMargins="0">
    <oddFooter>&amp;L&amp;8&amp;F&amp;C&amp;8&amp;P z &amp;N&amp;R&amp;8&amp;D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545" t="s">
        <v>6</v>
      </c>
      <c r="B1" s="545"/>
      <c r="C1" s="546"/>
      <c r="D1" s="545"/>
      <c r="E1" s="545"/>
      <c r="F1" s="545"/>
      <c r="G1" s="545"/>
    </row>
    <row r="2" spans="1:7" ht="24.95" customHeight="1">
      <c r="A2" s="47" t="s">
        <v>7</v>
      </c>
      <c r="B2" s="46"/>
      <c r="C2" s="547"/>
      <c r="D2" s="547"/>
      <c r="E2" s="547"/>
      <c r="F2" s="547"/>
      <c r="G2" s="548"/>
    </row>
    <row r="3" spans="1:7" ht="24.95" customHeight="1">
      <c r="A3" s="47" t="s">
        <v>8</v>
      </c>
      <c r="B3" s="46"/>
      <c r="C3" s="547"/>
      <c r="D3" s="547"/>
      <c r="E3" s="547"/>
      <c r="F3" s="547"/>
      <c r="G3" s="548"/>
    </row>
    <row r="4" spans="1:7" ht="24.95" customHeight="1">
      <c r="A4" s="47" t="s">
        <v>9</v>
      </c>
      <c r="B4" s="46"/>
      <c r="C4" s="547"/>
      <c r="D4" s="547"/>
      <c r="E4" s="547"/>
      <c r="F4" s="547"/>
      <c r="G4" s="548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68</vt:i4>
      </vt:variant>
    </vt:vector>
  </HeadingPairs>
  <TitlesOfParts>
    <vt:vector size="85" baseType="lpstr">
      <vt:lpstr>Pokyny pro vyplnění</vt:lpstr>
      <vt:lpstr>Rekapitulace</vt:lpstr>
      <vt:lpstr>ARS SO01</vt:lpstr>
      <vt:lpstr>ARS střecha SO01</vt:lpstr>
      <vt:lpstr>ARS střecha SO02</vt:lpstr>
      <vt:lpstr>ARS střecha SO03</vt:lpstr>
      <vt:lpstr>ARS střecha SO04</vt:lpstr>
      <vt:lpstr>ÚTSO01</vt:lpstr>
      <vt:lpstr>ZTI SO01</vt:lpstr>
      <vt:lpstr>VZT SO01</vt:lpstr>
      <vt:lpstr>Silnopr SO01</vt:lpstr>
      <vt:lpstr>Slabopr SO01</vt:lpstr>
      <vt:lpstr>Zvuk SO01</vt:lpstr>
      <vt:lpstr>Hrom SO03</vt:lpstr>
      <vt:lpstr>Hrom SO04</vt:lpstr>
      <vt:lpstr>MaR SO01</vt:lpstr>
      <vt:lpstr>VzorPolozky</vt:lpstr>
      <vt:lpstr>Rekapitulace!CenaCelkem</vt:lpstr>
      <vt:lpstr>Rekapitulace!cisloobjektu</vt:lpstr>
      <vt:lpstr>Rekapitulace!CisloStavby</vt:lpstr>
      <vt:lpstr>Rekapitulace!CisloStavebnihoRozpoctu</vt:lpstr>
      <vt:lpstr>Rekapitulace!dadresa</vt:lpstr>
      <vt:lpstr>Rekapitulace!DIČ</vt:lpstr>
      <vt:lpstr>Rekapitulace!dmisto</vt:lpstr>
      <vt:lpstr>Rekapitulace!DPHSni</vt:lpstr>
      <vt:lpstr>Rekapitulace!DPHZakl</vt:lpstr>
      <vt:lpstr>Rekapitulace!dpsc</vt:lpstr>
      <vt:lpstr>'MaR SO01'!Excel_BuiltIn__FilterDatabase_11</vt:lpstr>
      <vt:lpstr>'MaR SO01'!Excel_BuiltIn_Print_Area</vt:lpstr>
      <vt:lpstr>'MaR SO01'!Excel_BuiltIn_Print_Titles</vt:lpstr>
      <vt:lpstr>Rekapitulace!IČO</vt:lpstr>
      <vt:lpstr>Rekapitulace!Mena</vt:lpstr>
      <vt:lpstr>Rekapitulace!MistoStavby</vt:lpstr>
      <vt:lpstr>Rekapitulace!nazevobjektu</vt:lpstr>
      <vt:lpstr>Rekapitulace!NazevStavby</vt:lpstr>
      <vt:lpstr>Rekapitulace!NazevStavebnihoRozpoctu</vt:lpstr>
      <vt:lpstr>'ARS SO01'!Názvy_tisku</vt:lpstr>
      <vt:lpstr>'ARS střecha SO01'!Názvy_tisku</vt:lpstr>
      <vt:lpstr>'ARS střecha SO02'!Názvy_tisku</vt:lpstr>
      <vt:lpstr>'ARS střecha SO03'!Názvy_tisku</vt:lpstr>
      <vt:lpstr>'ARS střecha SO04'!Názvy_tisku</vt:lpstr>
      <vt:lpstr>'Hrom SO03'!Názvy_tisku</vt:lpstr>
      <vt:lpstr>'Hrom SO04'!Názvy_tisku</vt:lpstr>
      <vt:lpstr>'MaR SO01'!Názvy_tisku</vt:lpstr>
      <vt:lpstr>'Silnopr SO01'!Názvy_tisku</vt:lpstr>
      <vt:lpstr>ÚTSO01!Názvy_tisku</vt:lpstr>
      <vt:lpstr>'VZT SO01'!Názvy_tisku</vt:lpstr>
      <vt:lpstr>'ZTI SO01'!Názvy_tisku</vt:lpstr>
      <vt:lpstr>Rekapitulace!oadresa</vt:lpstr>
      <vt:lpstr>Rekapitulace!Objednatel</vt:lpstr>
      <vt:lpstr>'ARS SO01'!Oblast_tisku</vt:lpstr>
      <vt:lpstr>'ARS střecha SO01'!Oblast_tisku</vt:lpstr>
      <vt:lpstr>'ARS střecha SO02'!Oblast_tisku</vt:lpstr>
      <vt:lpstr>'ARS střecha SO03'!Oblast_tisku</vt:lpstr>
      <vt:lpstr>'ARS střecha SO04'!Oblast_tisku</vt:lpstr>
      <vt:lpstr>'Hrom SO03'!Oblast_tisku</vt:lpstr>
      <vt:lpstr>'Hrom SO04'!Oblast_tisku</vt:lpstr>
      <vt:lpstr>'MaR SO01'!Oblast_tisku</vt:lpstr>
      <vt:lpstr>Rekapitulace!Oblast_tisku</vt:lpstr>
      <vt:lpstr>'Silnopr SO01'!Oblast_tisku</vt:lpstr>
      <vt:lpstr>ÚTSO01!Oblast_tisku</vt:lpstr>
      <vt:lpstr>'VZT SO01'!Oblast_tisku</vt:lpstr>
      <vt:lpstr>'ZTI SO01'!Oblast_tisku</vt:lpstr>
      <vt:lpstr>'Zvuk SO01'!Oblast_tisku</vt:lpstr>
      <vt:lpstr>Rekapitulace!odic</vt:lpstr>
      <vt:lpstr>Rekapitulace!oico</vt:lpstr>
      <vt:lpstr>Rekapitulace!omisto</vt:lpstr>
      <vt:lpstr>Rekapitulace!onazev</vt:lpstr>
      <vt:lpstr>Rekapitulace!opsc</vt:lpstr>
      <vt:lpstr>Rekapitulace!padresa</vt:lpstr>
      <vt:lpstr>Rekapitulace!pdic</vt:lpstr>
      <vt:lpstr>Rekapitulace!pico</vt:lpstr>
      <vt:lpstr>Rekapitulace!pmisto</vt:lpstr>
      <vt:lpstr>Rekapitulace!PoptavkaID</vt:lpstr>
      <vt:lpstr>Rekapitulace!pPSC</vt:lpstr>
      <vt:lpstr>Rekapitulace!Projektant</vt:lpstr>
      <vt:lpstr>Rekapitulace!SazbaDPH1</vt:lpstr>
      <vt:lpstr>Rekapitulace!SazbaDPH2</vt:lpstr>
      <vt:lpstr>Rekapitulace!Vypracoval</vt:lpstr>
      <vt:lpstr>Rekapitulace!ZakladDPHSni</vt:lpstr>
      <vt:lpstr>Rekapitulace!ZakladDPHZakl</vt:lpstr>
      <vt:lpstr>Rekapitulace!ZaObjednatele</vt:lpstr>
      <vt:lpstr>Rekapitulace!Zaokrouhleni</vt:lpstr>
      <vt:lpstr>Rekapitulace!ZaZhotovitele</vt:lpstr>
      <vt:lpstr>Rekapitulace!Zhotovitel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kobra</dc:creator>
  <cp:lastModifiedBy>Lukáš Janota</cp:lastModifiedBy>
  <cp:lastPrinted>2023-09-21T08:36:02Z</cp:lastPrinted>
  <dcterms:created xsi:type="dcterms:W3CDTF">2009-04-08T07:15:50Z</dcterms:created>
  <dcterms:modified xsi:type="dcterms:W3CDTF">2024-01-24T07:24:48Z</dcterms:modified>
</cp:coreProperties>
</file>