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01 - Bourání a přípra..." sheetId="2" r:id="rId2"/>
    <sheet name="SO-101 - Komunikace" sheetId="3" r:id="rId3"/>
    <sheet name="SO-401 - Vnořený rozpočet..." sheetId="4" r:id="rId4"/>
    <sheet name="SO-801 - Ohumusování a vý..." sheetId="5" r:id="rId5"/>
    <sheet name="VRN - Vedlejší rozpočtové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'SO-001 - Bourání a přípra...'!$C$119:$K$160</definedName>
    <definedName name="_xlnm.Print_Area" localSheetId="1">'SO-001 - Bourání a přípra...'!$C$4:$J$76,'SO-001 - Bourání a přípra...'!$C$82:$J$101,'SO-001 - Bourání a přípra...'!$C$107:$K$160</definedName>
    <definedName name="_xlnm.Print_Titles" localSheetId="1">'SO-001 - Bourání a přípra...'!$119:$119</definedName>
    <definedName name="_xlnm._FilterDatabase" localSheetId="2" hidden="1">'SO-101 - Komunikace'!$C$129:$K$264</definedName>
    <definedName name="_xlnm.Print_Area" localSheetId="2">'SO-101 - Komunikace'!$C$4:$J$76,'SO-101 - Komunikace'!$C$82:$J$111,'SO-101 - Komunikace'!$C$117:$K$264</definedName>
    <definedName name="_xlnm.Print_Titles" localSheetId="2">'SO-101 - Komunikace'!$129:$129</definedName>
    <definedName name="_xlnm._FilterDatabase" localSheetId="3" hidden="1">'SO-401 - Vnořený rozpočet...'!$C$117:$K$121</definedName>
    <definedName name="_xlnm.Print_Area" localSheetId="3">'SO-401 - Vnořený rozpočet...'!$C$4:$J$76,'SO-401 - Vnořený rozpočet...'!$C$82:$J$99,'SO-401 - Vnořený rozpočet...'!$C$105:$K$121</definedName>
    <definedName name="_xlnm.Print_Titles" localSheetId="3">'SO-401 - Vnořený rozpočet...'!$117:$117</definedName>
    <definedName name="_xlnm._FilterDatabase" localSheetId="4" hidden="1">'SO-801 - Ohumusování a vý...'!$C$119:$K$135</definedName>
    <definedName name="_xlnm.Print_Area" localSheetId="4">'SO-801 - Ohumusování a vý...'!$C$4:$J$76,'SO-801 - Ohumusování a vý...'!$C$82:$J$101,'SO-801 - Ohumusování a vý...'!$C$107:$K$135</definedName>
    <definedName name="_xlnm.Print_Titles" localSheetId="4">'SO-801 - Ohumusování a vý...'!$119:$119</definedName>
    <definedName name="_xlnm._FilterDatabase" localSheetId="5" hidden="1">'VRN - Vedlejší rozpočtové...'!$C$116:$K$125</definedName>
    <definedName name="_xlnm.Print_Area" localSheetId="5">'VRN - Vedlejší rozpočtové...'!$C$4:$J$76,'VRN - Vedlejší rozpočtové...'!$C$82:$J$98,'VRN - Vedlejší rozpočtové...'!$C$104:$K$125</definedName>
    <definedName name="_xlnm.Print_Titles" localSheetId="5">'VRN - Vedlejší rozpočtové...'!$116:$116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F111"/>
  <c r="E109"/>
  <c r="J92"/>
  <c r="F89"/>
  <c r="E87"/>
  <c r="J21"/>
  <c r="E21"/>
  <c r="J113"/>
  <c r="J20"/>
  <c r="J18"/>
  <c r="E18"/>
  <c r="F114"/>
  <c r="J17"/>
  <c r="J15"/>
  <c r="E15"/>
  <c r="F91"/>
  <c r="J14"/>
  <c r="J12"/>
  <c r="J111"/>
  <c r="E7"/>
  <c r="E85"/>
  <c i="5" r="J37"/>
  <c r="J36"/>
  <c i="1" r="AY98"/>
  <c i="5" r="J35"/>
  <c i="1" r="AX98"/>
  <c i="5"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4"/>
  <c r="E112"/>
  <c r="J92"/>
  <c r="F89"/>
  <c r="E87"/>
  <c r="J21"/>
  <c r="E21"/>
  <c r="J116"/>
  <c r="J20"/>
  <c r="J18"/>
  <c r="E18"/>
  <c r="F117"/>
  <c r="J17"/>
  <c r="J15"/>
  <c r="E15"/>
  <c r="F116"/>
  <c r="J14"/>
  <c r="J12"/>
  <c r="J114"/>
  <c r="E7"/>
  <c r="E110"/>
  <c i="4" r="J37"/>
  <c r="J36"/>
  <c i="1" r="AY97"/>
  <c i="4" r="J35"/>
  <c i="1" r="AX97"/>
  <c i="4" r="BI121"/>
  <c r="BH121"/>
  <c r="BG121"/>
  <c r="BF121"/>
  <c r="T121"/>
  <c r="T120"/>
  <c r="T119"/>
  <c r="T118"/>
  <c r="R121"/>
  <c r="R120"/>
  <c r="R119"/>
  <c r="R118"/>
  <c r="P121"/>
  <c r="P120"/>
  <c r="P119"/>
  <c r="P118"/>
  <c i="1" r="AU97"/>
  <c i="4" r="J115"/>
  <c r="F112"/>
  <c r="E110"/>
  <c r="J92"/>
  <c r="F89"/>
  <c r="E87"/>
  <c r="J21"/>
  <c r="E21"/>
  <c r="J91"/>
  <c r="J20"/>
  <c r="J18"/>
  <c r="E18"/>
  <c r="F92"/>
  <c r="J17"/>
  <c r="J15"/>
  <c r="E15"/>
  <c r="F114"/>
  <c r="J14"/>
  <c r="J12"/>
  <c r="J112"/>
  <c r="E7"/>
  <c r="E85"/>
  <c i="3" r="J37"/>
  <c r="J36"/>
  <c i="1" r="AY96"/>
  <c i="3" r="J35"/>
  <c i="1" r="AX96"/>
  <c i="3" r="BI264"/>
  <c r="BH264"/>
  <c r="BG264"/>
  <c r="BF264"/>
  <c r="T264"/>
  <c r="T263"/>
  <c r="R264"/>
  <c r="R263"/>
  <c r="P264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6"/>
  <c r="BH176"/>
  <c r="BG176"/>
  <c r="BF176"/>
  <c r="T176"/>
  <c r="R176"/>
  <c r="P176"/>
  <c r="BI175"/>
  <c r="BH175"/>
  <c r="BG175"/>
  <c r="BF175"/>
  <c r="T175"/>
  <c r="R175"/>
  <c r="P175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J127"/>
  <c r="F124"/>
  <c r="E122"/>
  <c r="J92"/>
  <c r="F89"/>
  <c r="E87"/>
  <c r="J21"/>
  <c r="E21"/>
  <c r="J91"/>
  <c r="J20"/>
  <c r="J18"/>
  <c r="E18"/>
  <c r="F127"/>
  <c r="J17"/>
  <c r="J15"/>
  <c r="E15"/>
  <c r="F91"/>
  <c r="J14"/>
  <c r="J12"/>
  <c r="J124"/>
  <c r="E7"/>
  <c r="E120"/>
  <c i="2" r="J37"/>
  <c r="J36"/>
  <c i="1" r="AY95"/>
  <c i="2" r="J35"/>
  <c i="1" r="AX95"/>
  <c i="2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4"/>
  <c r="E112"/>
  <c r="J92"/>
  <c r="F89"/>
  <c r="E87"/>
  <c r="J21"/>
  <c r="E21"/>
  <c r="J116"/>
  <c r="J20"/>
  <c r="J18"/>
  <c r="E18"/>
  <c r="F117"/>
  <c r="J17"/>
  <c r="J15"/>
  <c r="E15"/>
  <c r="F116"/>
  <c r="J14"/>
  <c r="J12"/>
  <c r="J114"/>
  <c r="E7"/>
  <c r="E110"/>
  <c i="1" r="L90"/>
  <c r="AM90"/>
  <c r="AM89"/>
  <c r="L89"/>
  <c r="AM87"/>
  <c r="L87"/>
  <c r="L85"/>
  <c r="L84"/>
  <c i="2" r="J160"/>
  <c r="BK153"/>
  <c r="BK147"/>
  <c r="BK145"/>
  <c r="J144"/>
  <c r="J139"/>
  <c r="J137"/>
  <c r="J135"/>
  <c r="J133"/>
  <c r="BK130"/>
  <c r="BK125"/>
  <c r="BK123"/>
  <c r="J123"/>
  <c r="BK128"/>
  <c r="BK151"/>
  <c r="J131"/>
  <c i="3" r="BK259"/>
  <c r="BK253"/>
  <c r="BK246"/>
  <c r="J233"/>
  <c r="J225"/>
  <c r="J205"/>
  <c r="J187"/>
  <c r="J169"/>
  <c r="J158"/>
  <c r="J152"/>
  <c r="J142"/>
  <c r="BK248"/>
  <c r="BK238"/>
  <c r="J224"/>
  <c r="J211"/>
  <c r="J186"/>
  <c r="J175"/>
  <c r="J161"/>
  <c r="BK137"/>
  <c r="J264"/>
  <c r="J254"/>
  <c r="J248"/>
  <c r="BK223"/>
  <c r="J204"/>
  <c r="BK185"/>
  <c r="BK168"/>
  <c r="J157"/>
  <c r="BK149"/>
  <c r="BK142"/>
  <c r="J259"/>
  <c r="BK257"/>
  <c r="J249"/>
  <c r="BK242"/>
  <c r="J206"/>
  <c r="J189"/>
  <c r="J181"/>
  <c r="J166"/>
  <c r="BK151"/>
  <c r="J141"/>
  <c i="4" r="F35"/>
  <c i="1" r="BB97"/>
  <c i="5" r="J128"/>
  <c r="J125"/>
  <c r="BK135"/>
  <c r="J130"/>
  <c r="J135"/>
  <c i="6" r="J121"/>
  <c i="2" r="BK158"/>
  <c r="J158"/>
  <c r="J153"/>
  <c r="J147"/>
  <c r="J145"/>
  <c r="J142"/>
  <c r="J138"/>
  <c r="J136"/>
  <c r="J134"/>
  <c r="BK131"/>
  <c r="J126"/>
  <c r="J124"/>
  <c r="J149"/>
  <c r="J127"/>
  <c r="J132"/>
  <c r="J129"/>
  <c i="3" r="J258"/>
  <c r="J251"/>
  <c r="J238"/>
  <c r="J228"/>
  <c r="BK216"/>
  <c r="BK191"/>
  <c r="J185"/>
  <c r="BK161"/>
  <c r="BK156"/>
  <c r="J151"/>
  <c r="BK143"/>
  <c r="BK262"/>
  <c r="J242"/>
  <c r="BK225"/>
  <c r="J216"/>
  <c r="J188"/>
  <c r="BK176"/>
  <c r="J167"/>
  <c r="BK152"/>
  <c r="BK134"/>
  <c r="J261"/>
  <c r="BK251"/>
  <c r="J235"/>
  <c r="J219"/>
  <c r="J197"/>
  <c r="BK181"/>
  <c r="BK159"/>
  <c r="J154"/>
  <c r="J146"/>
  <c r="BK141"/>
  <c r="BK261"/>
  <c r="BK258"/>
  <c r="BK252"/>
  <c r="J246"/>
  <c r="BK205"/>
  <c r="BK187"/>
  <c r="J176"/>
  <c r="J160"/>
  <c r="BK145"/>
  <c r="J134"/>
  <c i="4" r="J121"/>
  <c r="F34"/>
  <c i="1" r="BA97"/>
  <c i="5" r="J131"/>
  <c r="J123"/>
  <c r="J133"/>
  <c r="BK128"/>
  <c r="BK125"/>
  <c i="6" r="BK119"/>
  <c r="BK125"/>
  <c r="BK124"/>
  <c r="J124"/>
  <c i="2" r="BK159"/>
  <c r="BK154"/>
  <c r="BK152"/>
  <c r="BK146"/>
  <c r="BK144"/>
  <c r="BK139"/>
  <c r="BK137"/>
  <c r="BK135"/>
  <c r="BK133"/>
  <c r="BK127"/>
  <c r="J125"/>
  <c r="BK160"/>
  <c i="1" r="AS94"/>
  <c i="2" r="J128"/>
  <c i="3" r="BK254"/>
  <c r="BK250"/>
  <c r="BK235"/>
  <c r="BK226"/>
  <c r="BK197"/>
  <c r="BK186"/>
  <c r="BK166"/>
  <c r="BK154"/>
  <c r="J149"/>
  <c r="J137"/>
  <c r="BK245"/>
  <c r="BK228"/>
  <c r="BK219"/>
  <c r="J191"/>
  <c r="J170"/>
  <c r="J150"/>
  <c r="BK264"/>
  <c r="J256"/>
  <c r="BK249"/>
  <c r="BK224"/>
  <c r="BK206"/>
  <c r="BK184"/>
  <c r="BK169"/>
  <c r="J156"/>
  <c r="J145"/>
  <c r="BK138"/>
  <c r="BK256"/>
  <c r="J250"/>
  <c r="BK220"/>
  <c r="J203"/>
  <c r="BK175"/>
  <c r="J153"/>
  <c r="BK144"/>
  <c r="BK133"/>
  <c i="4" r="F37"/>
  <c i="1" r="BD97"/>
  <c i="5" r="BK133"/>
  <c r="BK124"/>
  <c r="J124"/>
  <c r="BK132"/>
  <c r="J127"/>
  <c i="6" r="J125"/>
  <c r="BK123"/>
  <c r="BK122"/>
  <c r="BK121"/>
  <c r="J119"/>
  <c i="2" r="J159"/>
  <c r="J154"/>
  <c r="J152"/>
  <c r="J146"/>
  <c r="BK142"/>
  <c r="BK138"/>
  <c r="BK136"/>
  <c r="BK134"/>
  <c r="BK132"/>
  <c r="BK126"/>
  <c r="BK124"/>
  <c r="BK149"/>
  <c r="BK129"/>
  <c r="J151"/>
  <c r="J130"/>
  <c i="3" r="J257"/>
  <c r="J245"/>
  <c r="J231"/>
  <c r="J223"/>
  <c r="BK188"/>
  <c r="BK170"/>
  <c r="J159"/>
  <c r="BK153"/>
  <c r="BK146"/>
  <c r="J138"/>
  <c r="BK247"/>
  <c r="BK231"/>
  <c r="J220"/>
  <c r="BK203"/>
  <c r="BK180"/>
  <c r="J168"/>
  <c r="BK160"/>
  <c r="J133"/>
  <c r="J252"/>
  <c r="BK233"/>
  <c r="BK211"/>
  <c r="BK189"/>
  <c r="J180"/>
  <c r="BK158"/>
  <c r="BK150"/>
  <c r="J144"/>
  <c r="J262"/>
  <c r="J253"/>
  <c r="J247"/>
  <c r="J226"/>
  <c r="BK204"/>
  <c r="J184"/>
  <c r="BK167"/>
  <c r="BK157"/>
  <c r="J143"/>
  <c i="4" r="BK121"/>
  <c r="F36"/>
  <c i="1" r="BC97"/>
  <c i="5" r="BK130"/>
  <c r="BK127"/>
  <c r="BK123"/>
  <c r="BK131"/>
  <c r="J132"/>
  <c i="6" r="BK120"/>
  <c r="J122"/>
  <c r="J123"/>
  <c r="J120"/>
  <c i="2" l="1" r="P122"/>
  <c r="P121"/>
  <c r="P120"/>
  <c i="1" r="AU95"/>
  <c i="2" r="P143"/>
  <c r="P150"/>
  <c i="3" r="R132"/>
  <c r="T140"/>
  <c r="R148"/>
  <c r="T155"/>
  <c r="T165"/>
  <c r="P174"/>
  <c r="BK179"/>
  <c r="J179"/>
  <c r="J104"/>
  <c r="P183"/>
  <c r="R190"/>
  <c r="P227"/>
  <c r="R234"/>
  <c r="T255"/>
  <c i="5" r="P122"/>
  <c r="T129"/>
  <c i="2" r="BK122"/>
  <c r="J122"/>
  <c r="J98"/>
  <c r="BK143"/>
  <c r="J143"/>
  <c r="J99"/>
  <c r="BK150"/>
  <c r="J150"/>
  <c r="J100"/>
  <c i="3" r="T132"/>
  <c r="R140"/>
  <c r="P148"/>
  <c r="P155"/>
  <c r="R165"/>
  <c r="R174"/>
  <c r="R179"/>
  <c r="R183"/>
  <c r="P190"/>
  <c r="BK227"/>
  <c r="J227"/>
  <c r="J107"/>
  <c r="P234"/>
  <c r="P255"/>
  <c i="5" r="T122"/>
  <c r="T121"/>
  <c r="T120"/>
  <c r="P129"/>
  <c i="6" r="P118"/>
  <c r="P117"/>
  <c i="1" r="AU99"/>
  <c i="2" r="R122"/>
  <c r="T143"/>
  <c r="R150"/>
  <c i="3" r="BK132"/>
  <c r="J132"/>
  <c r="J98"/>
  <c r="P140"/>
  <c r="BK148"/>
  <c r="J148"/>
  <c r="J100"/>
  <c r="BK155"/>
  <c r="J155"/>
  <c r="J101"/>
  <c r="BK165"/>
  <c r="J165"/>
  <c r="J102"/>
  <c r="T174"/>
  <c r="T179"/>
  <c r="BK183"/>
  <c r="J183"/>
  <c r="J105"/>
  <c r="BK190"/>
  <c r="J190"/>
  <c r="J106"/>
  <c r="R227"/>
  <c r="T234"/>
  <c r="R255"/>
  <c i="5" r="BK122"/>
  <c r="J122"/>
  <c r="J98"/>
  <c r="BK129"/>
  <c r="J129"/>
  <c r="J99"/>
  <c i="6" r="R118"/>
  <c r="R117"/>
  <c i="2" r="T122"/>
  <c r="R143"/>
  <c r="T150"/>
  <c i="3" r="P132"/>
  <c r="BK140"/>
  <c r="J140"/>
  <c r="J99"/>
  <c r="T148"/>
  <c r="R155"/>
  <c r="P165"/>
  <c r="BK174"/>
  <c r="J174"/>
  <c r="J103"/>
  <c r="P179"/>
  <c r="T183"/>
  <c r="T190"/>
  <c r="T227"/>
  <c r="BK234"/>
  <c r="J234"/>
  <c r="J108"/>
  <c r="BK255"/>
  <c r="J255"/>
  <c r="J109"/>
  <c i="5" r="R122"/>
  <c r="R129"/>
  <c i="6" r="BK118"/>
  <c r="BK117"/>
  <c r="J117"/>
  <c r="J96"/>
  <c r="T118"/>
  <c r="T117"/>
  <c i="5" r="BK134"/>
  <c r="J134"/>
  <c r="J100"/>
  <c i="3" r="BK263"/>
  <c r="J263"/>
  <c r="J110"/>
  <c i="4" r="BK120"/>
  <c r="J120"/>
  <c r="J98"/>
  <c i="6" r="J91"/>
  <c r="E107"/>
  <c r="BE122"/>
  <c r="F113"/>
  <c r="BE121"/>
  <c r="J89"/>
  <c r="F92"/>
  <c r="BE119"/>
  <c r="BE120"/>
  <c r="BE123"/>
  <c r="BE124"/>
  <c r="BE125"/>
  <c i="5" r="J89"/>
  <c r="F92"/>
  <c r="BE127"/>
  <c r="BE130"/>
  <c r="BE131"/>
  <c r="BE132"/>
  <c r="J91"/>
  <c r="BE123"/>
  <c r="BE124"/>
  <c r="F91"/>
  <c r="BE128"/>
  <c r="BE133"/>
  <c r="BE135"/>
  <c r="E85"/>
  <c r="BE125"/>
  <c i="4" r="J89"/>
  <c r="E108"/>
  <c r="F115"/>
  <c r="F91"/>
  <c r="J114"/>
  <c r="BE121"/>
  <c i="3" r="F92"/>
  <c r="J126"/>
  <c r="BE146"/>
  <c r="BE150"/>
  <c r="BE151"/>
  <c r="BE152"/>
  <c r="BE154"/>
  <c r="BE156"/>
  <c r="BE157"/>
  <c r="BE168"/>
  <c r="BE169"/>
  <c r="BE176"/>
  <c r="BE185"/>
  <c r="BE188"/>
  <c r="BE189"/>
  <c r="BE191"/>
  <c r="BE211"/>
  <c r="BE216"/>
  <c r="BE223"/>
  <c r="BE224"/>
  <c r="BE231"/>
  <c r="BE233"/>
  <c r="BE235"/>
  <c r="BE245"/>
  <c r="BE253"/>
  <c r="E85"/>
  <c r="J89"/>
  <c r="F126"/>
  <c r="BE134"/>
  <c r="BE145"/>
  <c r="BE153"/>
  <c r="BE160"/>
  <c r="BE170"/>
  <c r="BE186"/>
  <c r="BE187"/>
  <c r="BE197"/>
  <c r="BE225"/>
  <c r="BE226"/>
  <c r="BE228"/>
  <c r="BE238"/>
  <c r="BE242"/>
  <c r="BE246"/>
  <c r="BE258"/>
  <c r="BE262"/>
  <c r="BE264"/>
  <c r="BE138"/>
  <c r="BE141"/>
  <c r="BE142"/>
  <c r="BE143"/>
  <c r="BE149"/>
  <c r="BE158"/>
  <c r="BE161"/>
  <c r="BE166"/>
  <c r="BE181"/>
  <c r="BE184"/>
  <c r="BE204"/>
  <c r="BE205"/>
  <c r="BE220"/>
  <c r="BE249"/>
  <c r="BE250"/>
  <c r="BE251"/>
  <c r="BE252"/>
  <c r="BE254"/>
  <c r="BE257"/>
  <c r="BE259"/>
  <c r="BE133"/>
  <c r="BE137"/>
  <c r="BE144"/>
  <c r="BE159"/>
  <c r="BE167"/>
  <c r="BE175"/>
  <c r="BE180"/>
  <c r="BE203"/>
  <c r="BE206"/>
  <c r="BE219"/>
  <c r="BE247"/>
  <c r="BE248"/>
  <c r="BE256"/>
  <c r="BE261"/>
  <c i="2" r="BE128"/>
  <c r="BE149"/>
  <c r="BE151"/>
  <c r="BE160"/>
  <c r="E85"/>
  <c r="J89"/>
  <c r="F91"/>
  <c r="J91"/>
  <c r="F92"/>
  <c r="BE123"/>
  <c r="BE124"/>
  <c r="BE125"/>
  <c r="BE126"/>
  <c r="BE127"/>
  <c r="BE129"/>
  <c r="BE130"/>
  <c r="BE131"/>
  <c r="BE132"/>
  <c r="BE133"/>
  <c r="BE134"/>
  <c r="BE135"/>
  <c r="BE136"/>
  <c r="BE137"/>
  <c r="BE138"/>
  <c r="BE139"/>
  <c r="BE142"/>
  <c r="BE144"/>
  <c r="BE145"/>
  <c r="BE146"/>
  <c r="BE147"/>
  <c r="BE152"/>
  <c r="BE153"/>
  <c r="BE154"/>
  <c r="BE158"/>
  <c r="BE159"/>
  <c r="F36"/>
  <c i="1" r="BC95"/>
  <c i="3" r="F36"/>
  <c i="1" r="BC96"/>
  <c i="4" r="F33"/>
  <c i="1" r="AZ97"/>
  <c i="5" r="F37"/>
  <c i="1" r="BD98"/>
  <c i="6" r="F34"/>
  <c i="1" r="BA99"/>
  <c i="2" r="J34"/>
  <c i="1" r="AW95"/>
  <c i="3" r="F35"/>
  <c i="1" r="BB96"/>
  <c i="3" r="F34"/>
  <c i="1" r="BA96"/>
  <c i="5" r="F34"/>
  <c i="1" r="BA98"/>
  <c i="5" r="F35"/>
  <c i="1" r="BB98"/>
  <c i="2" r="F37"/>
  <c i="1" r="BD95"/>
  <c i="2" r="F35"/>
  <c i="1" r="BB95"/>
  <c i="3" r="J34"/>
  <c i="1" r="AW96"/>
  <c i="5" r="F36"/>
  <c i="1" r="BC98"/>
  <c i="6" r="F37"/>
  <c i="1" r="BD99"/>
  <c i="6" r="F35"/>
  <c i="1" r="BB99"/>
  <c i="2" r="F34"/>
  <c i="1" r="BA95"/>
  <c i="3" r="F37"/>
  <c i="1" r="BD96"/>
  <c i="4" r="J34"/>
  <c i="1" r="AW97"/>
  <c i="5" r="J34"/>
  <c i="1" r="AW98"/>
  <c i="6" r="F36"/>
  <c i="1" r="BC99"/>
  <c i="6" r="J34"/>
  <c i="1" r="AW99"/>
  <c i="3" l="1" r="P131"/>
  <c r="P130"/>
  <c i="1" r="AU96"/>
  <c i="5" r="P121"/>
  <c r="P120"/>
  <c i="1" r="AU98"/>
  <c i="2" r="R121"/>
  <c r="R120"/>
  <c i="3" r="T131"/>
  <c r="T130"/>
  <c i="5" r="R121"/>
  <c r="R120"/>
  <c i="2" r="T121"/>
  <c r="T120"/>
  <c i="3" r="R131"/>
  <c r="R130"/>
  <c i="2" r="BK121"/>
  <c r="BK120"/>
  <c r="J120"/>
  <c i="3" r="BK131"/>
  <c r="J131"/>
  <c r="J97"/>
  <c i="6" r="J118"/>
  <c r="J97"/>
  <c i="4" r="BK119"/>
  <c r="J119"/>
  <c r="J97"/>
  <c i="5" r="BK121"/>
  <c r="J121"/>
  <c r="J97"/>
  <c i="6" r="J30"/>
  <c i="1" r="AG99"/>
  <c i="2" r="J33"/>
  <c i="1" r="AV95"/>
  <c r="AT95"/>
  <c i="4" r="J33"/>
  <c i="1" r="AV97"/>
  <c r="AT97"/>
  <c i="5" r="J33"/>
  <c i="1" r="AV98"/>
  <c r="AT98"/>
  <c r="BC94"/>
  <c r="W32"/>
  <c r="BB94"/>
  <c r="W31"/>
  <c r="BA94"/>
  <c r="W30"/>
  <c i="2" r="J30"/>
  <c i="1" r="AG95"/>
  <c i="3" r="J33"/>
  <c i="1" r="AV96"/>
  <c r="AT96"/>
  <c i="6" r="F33"/>
  <c i="1" r="AZ99"/>
  <c i="2" r="F33"/>
  <c i="1" r="AZ95"/>
  <c i="5" r="F33"/>
  <c i="1" r="AZ98"/>
  <c i="6" r="J33"/>
  <c i="1" r="AV99"/>
  <c r="AT99"/>
  <c r="AN99"/>
  <c r="BD94"/>
  <c r="W33"/>
  <c i="3" r="F33"/>
  <c i="1" r="AZ96"/>
  <c i="3" l="1" r="BK130"/>
  <c r="J130"/>
  <c r="J96"/>
  <c i="4" r="BK118"/>
  <c r="J118"/>
  <c i="5" r="BK120"/>
  <c r="J120"/>
  <c r="J96"/>
  <c i="2" r="J121"/>
  <c r="J97"/>
  <c r="J96"/>
  <c i="6" r="J39"/>
  <c i="2" r="J39"/>
  <c i="1" r="AN95"/>
  <c r="AU94"/>
  <c i="4" r="J30"/>
  <c i="1" r="AG97"/>
  <c r="AY94"/>
  <c r="AZ94"/>
  <c r="W29"/>
  <c r="AW94"/>
  <c r="AK30"/>
  <c r="AX94"/>
  <c i="4" l="1" r="J39"/>
  <c r="J96"/>
  <c i="1" r="AN97"/>
  <c i="5" r="J30"/>
  <c i="1" r="AG98"/>
  <c r="AV94"/>
  <c r="AK29"/>
  <c i="3" r="J30"/>
  <c i="1" r="AG96"/>
  <c r="AN96"/>
  <c i="5" l="1" r="J39"/>
  <c i="3" r="J39"/>
  <c i="1" r="AN98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<sst xmlns="http://schemas.openxmlformats.org/spreadsheetml/2006/main">
  <si>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</si>
  <si>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</si>
  <si>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</si>
  <si>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</si>
  <si>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{ba930483-f8f6-4069-aa8d-def7eec7bd6a}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</si>
  <si>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</si>
  <si>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</si>
  <si>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</si>
  <si>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</si>
  <si>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</si>
  <si>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</si>
  <si>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</si>
  <si>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</si>
  <si>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</si>
  <si>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20230525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</si>
  <si>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</si>
  <si>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</si>
  <si>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NPK a.s. Chrudimská nemocnice, rozšíření parkovacích ploch</t>
  </si>
  <si>
    <t>KSO:</t>
  </si>
  <si>
    <t>CC-CZ:</t>
  </si>
  <si>
    <t>Místo:</t>
  </si>
  <si>
    <t>Chrudim</t>
  </si>
  <si>
    <t>Datum:</t>
  </si>
  <si>
    <t>15. 11. 2023</t>
  </si>
  <si>
    <t>Zadavatel:</t>
  </si>
  <si>
    <t>IČ:</t>
  </si>
  <si>
    <t>Pardubický kraj Pardubice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</si>
  <si>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</si>
  <si>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</si>
  <si>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</si>
  <si>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</si>
  <si>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</si>
  <si>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</si>
  <si>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</si>
  <si>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Hynek Seiner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</si>
  <si>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</si>
  <si>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</si>
  <si>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</si>
  <si>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</si>
  <si>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</si>
  <si>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</si>
  <si>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</si>
  <si>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</si>
  <si>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</si>
  <si>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</si>
  <si>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</si>
  <si>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</si>
  <si>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</si>
  <si>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</si>
  <si>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</si>
  <si>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</si>
  <si>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</si>
  <si>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</si>
  <si>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</si>
  <si>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</si>
  <si>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</si>
  <si>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</si>
  <si>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</si>
  <si>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</si>
  <si>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</si>
  <si>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</si>
  <si>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</si>
  <si>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</si>
  <si>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</si>
  <si>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</si>
  <si>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</si>
  <si>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</si>
  <si>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</si>
  <si>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</si>
  <si>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</si>
  <si>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</si>
  <si>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</si>
  <si>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</si>
  <si>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</si>
  <si>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</si>
  <si>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</si>
  <si>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</si>
  <si>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</si>
  <si>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</si>
  <si>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</si>
  <si>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</si>
  <si>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SO-001</t>
  </si>
  <si>
    <t>Bourání a příprava území</t>
  </si>
  <si>
    <t>STA</t>
  </si>
  <si>
    <t>1</t>
  </si>
  <si>
    <t>{1d0b1428-65ba-440c-836c-a451bba77177}</t>
  </si>
  <si>
    <t>2</t>
  </si>
  <si>
    <t>SO-101</t>
  </si>
  <si>
    <t>Komunikace</t>
  </si>
  <si>
    <t>{b59687c3-0449-4de7-9cb0-f57d185475d8}</t>
  </si>
  <si>
    <t>SO-401</t>
  </si>
  <si>
    <t>Vnořený rozpočet VO -PC</t>
  </si>
  <si>
    <t>{6fa3dbf3-23ae-4353-8cf9-9e7ec432af6b}</t>
  </si>
  <si>
    <t>SO-801</t>
  </si>
  <si>
    <t>Ohumusování a výsadba stromů</t>
  </si>
  <si>
    <t>{0c1d179b-27e6-4d60-ae10-677cc1107442}</t>
  </si>
  <si>
    <t>VRN</t>
  </si>
  <si>
    <t>Vedlejší rozpočtové náklady</t>
  </si>
  <si>
    <t>{f9cba3fd-af5a-4748-abcb-1109668d7de3}</t>
  </si>
  <si>
    <t>KRYCÍ LIST SOUPISU PRACÍ</t>
  </si>
  <si>
    <t>Objekt:</t>
  </si>
  <si>
    <t>SO-001 - Bourání a příprava území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</si>
  <si>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</si>
  <si>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</si>
  <si>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</si>
  <si>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</si>
  <si>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</si>
  <si>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</si>
  <si>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</si>
  <si>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96 - Bourání konstrukcí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</si>
  <si>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</si>
  <si>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</si>
  <si>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</si>
  <si>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</si>
  <si>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</si>
  <si>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</si>
  <si>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</si>
  <si>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</si>
  <si>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</si>
  <si>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</si>
  <si>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</si>
  <si>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</si>
  <si>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</si>
  <si>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</si>
  <si>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</si>
  <si>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</si>
  <si>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</si>
  <si>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</si>
  <si>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</si>
  <si>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112151355</t>
  </si>
  <si>
    <t>Kácení stromu s postupným spouštěním koruny a kmene D přes 0,5 do 0,6 m</t>
  </si>
  <si>
    <t>kus</t>
  </si>
  <si>
    <t>CS ÚRS 2023 02</t>
  </si>
  <si>
    <t>4</t>
  </si>
  <si>
    <t>-1487286336</t>
  </si>
  <si>
    <t>112251103</t>
  </si>
  <si>
    <t>Odstranění pařezů průměru přes 500 do 700 mm</t>
  </si>
  <si>
    <t>1965659676</t>
  </si>
  <si>
    <t>3</t>
  </si>
  <si>
    <t>162201403</t>
  </si>
  <si>
    <t>Vodorovné přemístění větví stromů listnatých do 1 km D kmene přes 500 do 700 mm</t>
  </si>
  <si>
    <t>1762568275</t>
  </si>
  <si>
    <t>162201407</t>
  </si>
  <si>
    <t>Vodorovné přemístění větví stromů jehličnatých do 1 km D kmene přes 500 do 700 mm</t>
  </si>
  <si>
    <t>1995886432</t>
  </si>
  <si>
    <t>5</t>
  </si>
  <si>
    <t>162301953</t>
  </si>
  <si>
    <t>Příplatek k vodorovnému přemístění kmenů stromů listnatých D kmene přes 500 do 700 mm ZKD 1 km</t>
  </si>
  <si>
    <t>-71776745</t>
  </si>
  <si>
    <t>6</t>
  </si>
  <si>
    <t>162301963</t>
  </si>
  <si>
    <t>Příplatek k vodorovnému přemístění kmenů stromů jehličnatých D kmene přes 500 do 700 mm ZKD 1 km</t>
  </si>
  <si>
    <t>-320122505</t>
  </si>
  <si>
    <t>7</t>
  </si>
  <si>
    <t>162301974</t>
  </si>
  <si>
    <t>Příplatek k vodorovnému přemístění pařezů D přes 700 do 900 mm ZKD 1 km</t>
  </si>
  <si>
    <t>-475703921</t>
  </si>
  <si>
    <t>8</t>
  </si>
  <si>
    <t>122251105</t>
  </si>
  <si>
    <t>Odkopávky a prokopávky nezapažené v hornině třídy těžitelnosti I skupiny 3 objem do 1000 m3 strojně</t>
  </si>
  <si>
    <t>m3</t>
  </si>
  <si>
    <t>-1268573240</t>
  </si>
  <si>
    <t>9</t>
  </si>
  <si>
    <t>162751117</t>
  </si>
  <si>
    <t>Vodorovné přemístění přes 9 000 do 10000 m výkopku/sypaniny z horniny třídy těžitelnosti I skupiny 1 až 3</t>
  </si>
  <si>
    <t>2098685413</t>
  </si>
  <si>
    <t>10</t>
  </si>
  <si>
    <t>167151111</t>
  </si>
  <si>
    <t>Nakládání výkopku z hornin třídy těžitelnosti I skupiny 1 až 3 přes 100 m3</t>
  </si>
  <si>
    <t>527351615</t>
  </si>
  <si>
    <t>11</t>
  </si>
  <si>
    <t>171201233</t>
  </si>
  <si>
    <t>Poplatek za uložení zeminy a kamení na recyklační skládce (skládkovné) kód odpadu 17 05 04</t>
  </si>
  <si>
    <t>1971397443</t>
  </si>
  <si>
    <t>12</t>
  </si>
  <si>
    <t>171251201</t>
  </si>
  <si>
    <t>Uložení sypaniny na skládky nebo meziskládky</t>
  </si>
  <si>
    <t>-297721811</t>
  </si>
  <si>
    <t>13</t>
  </si>
  <si>
    <t>111211101</t>
  </si>
  <si>
    <t>Odstranění křovin a stromů průměru kmene do 100 mm i s kořeny sklonu terénu do 1:5 ručně</t>
  </si>
  <si>
    <t>m2</t>
  </si>
  <si>
    <t>-747176959</t>
  </si>
  <si>
    <t>14</t>
  </si>
  <si>
    <t>111301111</t>
  </si>
  <si>
    <t>Sejmutí drnu tl do 100 mm s přemístěním do 50 m nebo naložením na dopravní prostředek</t>
  </si>
  <si>
    <t>921037638</t>
  </si>
  <si>
    <t>167102111</t>
  </si>
  <si>
    <t>Nakládání drnu ze skládky</t>
  </si>
  <si>
    <t>-78826765</t>
  </si>
  <si>
    <t>16</t>
  </si>
  <si>
    <t>162702111</t>
  </si>
  <si>
    <t>Vodorovné přemístění drnu bez naložení se složením přes 5000 do 6000 m</t>
  </si>
  <si>
    <t>1051765615</t>
  </si>
  <si>
    <t>17</t>
  </si>
  <si>
    <t>997013811</t>
  </si>
  <si>
    <t>Poplatek za uložení na skládce (skládkovné) stavebního odpadu dřevěného kód odpadu 17 02 01</t>
  </si>
  <si>
    <t>t</t>
  </si>
  <si>
    <t>-61590638</t>
  </si>
  <si>
    <t>VV</t>
  </si>
  <si>
    <t>10*0,3*0,3*3,14*12*0,55</t>
  </si>
  <si>
    <t>Součet</t>
  </si>
  <si>
    <t>18</t>
  </si>
  <si>
    <t>181951112</t>
  </si>
  <si>
    <t>Úprava pláně v hornině třídy těžitelnosti I skupiny 1 až 3 se zhutněním strojně</t>
  </si>
  <si>
    <t>2087026147</t>
  </si>
  <si>
    <t>96</t>
  </si>
  <si>
    <t>Bourání konstrukcí</t>
  </si>
  <si>
    <t>19</t>
  </si>
  <si>
    <t>113107162</t>
  </si>
  <si>
    <t>Odstranění podkladu z kameniva drceného tl přes 100 do 200 mm strojně pl přes 50 do 200 m2</t>
  </si>
  <si>
    <t>-1221257665</t>
  </si>
  <si>
    <t>20</t>
  </si>
  <si>
    <t>113107171</t>
  </si>
  <si>
    <t>Odstranění podkladu z betonu prostého tl přes 100 do 150 mm strojně pl přes 50 do 200 m2</t>
  </si>
  <si>
    <t>-433561222</t>
  </si>
  <si>
    <t>767132811</t>
  </si>
  <si>
    <t>Demontáž příček šroubovaných do suti</t>
  </si>
  <si>
    <t>112709185</t>
  </si>
  <si>
    <t>22</t>
  </si>
  <si>
    <t>961044111</t>
  </si>
  <si>
    <t>Bourání základů z betonu prostého</t>
  </si>
  <si>
    <t>-235365499</t>
  </si>
  <si>
    <t>167*0,5</t>
  </si>
  <si>
    <t>23</t>
  </si>
  <si>
    <t>113107182</t>
  </si>
  <si>
    <t>Odstranění podkladu živičného tl přes 50 do 100 mm strojně pl přes 50 do 200 m2</t>
  </si>
  <si>
    <t>-500588696</t>
  </si>
  <si>
    <t>997</t>
  </si>
  <si>
    <t>Přesun sutě</t>
  </si>
  <si>
    <t>24</t>
  </si>
  <si>
    <t>997221551</t>
  </si>
  <si>
    <t>Vodorovná doprava suti ze sypkých materiálů do 1 km</t>
  </si>
  <si>
    <t>2004461758</t>
  </si>
  <si>
    <t>25</t>
  </si>
  <si>
    <t>997221579</t>
  </si>
  <si>
    <t>Příplatek ZKD 1 km u vodorovné dopravy vybouraných hmot</t>
  </si>
  <si>
    <t>1382137102</t>
  </si>
  <si>
    <t>26</t>
  </si>
  <si>
    <t>997221611</t>
  </si>
  <si>
    <t>Nakládání suti na dopravní prostředky pro vodorovnou dopravu</t>
  </si>
  <si>
    <t>1189484659</t>
  </si>
  <si>
    <t>27</t>
  </si>
  <si>
    <t>997013861</t>
  </si>
  <si>
    <t>Poplatek za uložení stavebního odpadu na recyklační skládce (skládkovné) z prostého betonu kód odpadu 17 01 01</t>
  </si>
  <si>
    <t>-1849587934</t>
  </si>
  <si>
    <t>45,5</t>
  </si>
  <si>
    <t>167</t>
  </si>
  <si>
    <t>28</t>
  </si>
  <si>
    <t>997013871</t>
  </si>
  <si>
    <t>Poplatek za uložení stavebního odpadu na recyklační skládce (skládkovné) směsného stavebního a demoličního kód odpadu 17 09 04</t>
  </si>
  <si>
    <t>999186877</t>
  </si>
  <si>
    <t>29</t>
  </si>
  <si>
    <t>997013873</t>
  </si>
  <si>
    <t>Poplatek za uložení stavebního odpadu na recyklační skládce (skládkovné) zeminy a kamení zatříděného do Katalogu odpadů pod kódem 17 05 04</t>
  </si>
  <si>
    <t>922745695</t>
  </si>
  <si>
    <t>30</t>
  </si>
  <si>
    <t>997013875</t>
  </si>
  <si>
    <t>Poplatek za uložení stavebního odpadu na recyklační skládce (skládkovné) asfaltového bez obsahu dehtu zatříděného do Katalogu odpadů pod kódem 17 03 02</t>
  </si>
  <si>
    <t>-134030359</t>
  </si>
  <si>
    <t>SO-101 - Komunikace</t>
  </si>
  <si>
    <t xml:space="preserve">    5 - Komunikace pozemní </t>
  </si>
  <si>
    <t xml:space="preserve">    501 - Komunikace pozemní zatravňovací</t>
  </si>
  <si>
    <t xml:space="preserve">    56 - Asfaltová komunikace celá skladba</t>
  </si>
  <si>
    <t xml:space="preserve">    59 - Komunikace  zámková tl.6 cm</t>
  </si>
  <si>
    <t xml:space="preserve">    596 - Komunikace  zámková tl.8 cm</t>
  </si>
  <si>
    <t xml:space="preserve">    916 - Obruby chodníkové</t>
  </si>
  <si>
    <t xml:space="preserve">    917 - Obruby silniční</t>
  </si>
  <si>
    <t xml:space="preserve">    89 - Uliční vpustě</t>
  </si>
  <si>
    <t xml:space="preserve">    13 - Trativod DN 150 vč.přípojky ve výkopu 0,4*0,8</t>
  </si>
  <si>
    <t xml:space="preserve">    893 - Vsakovací objekty</t>
  </si>
  <si>
    <t xml:space="preserve">    894 - Kanalizační šachta</t>
  </si>
  <si>
    <t xml:space="preserve">    912 - Dopravní značení</t>
  </si>
  <si>
    <t xml:space="preserve">    998 - Přesun hmot</t>
  </si>
  <si>
    <t xml:space="preserve">Komunikace pozemní </t>
  </si>
  <si>
    <t>561011121</t>
  </si>
  <si>
    <t>Zřízení podkladu ze zeminy upravené vápnem, cementem, směsnými pojivy tl do 150 mm pl přes 1000 do 5000 m2</t>
  </si>
  <si>
    <t>1743219416</t>
  </si>
  <si>
    <t>M</t>
  </si>
  <si>
    <t>58530170</t>
  </si>
  <si>
    <t>vápno nehašené CL 90-Q pro úpravu zemin standardní</t>
  </si>
  <si>
    <t>836760682</t>
  </si>
  <si>
    <t>2066*0,015</t>
  </si>
  <si>
    <t>213141111</t>
  </si>
  <si>
    <t>Zřízení vrstvy z geotextilie v rovině nebo ve sklonu do 1:5 š do 3 m</t>
  </si>
  <si>
    <t>-785930677</t>
  </si>
  <si>
    <t>69311225</t>
  </si>
  <si>
    <t>geotextilie netkaná separační, ochranná, filtrační, drenážní PES 100g/m2</t>
  </si>
  <si>
    <t>2049864560</t>
  </si>
  <si>
    <t>2066*1,1845 'Přepočtené koeficientem množství</t>
  </si>
  <si>
    <t>501</t>
  </si>
  <si>
    <t>Komunikace pozemní zatravňovací</t>
  </si>
  <si>
    <t>564801112</t>
  </si>
  <si>
    <t>Podklad ze štěrkodrtě ŠD plochy přes 100 m2 tl 40 mm</t>
  </si>
  <si>
    <t>CS ÚRS 2023 02(1)</t>
  </si>
  <si>
    <t>1153540899</t>
  </si>
  <si>
    <t>5648711161</t>
  </si>
  <si>
    <t>Podklad ze štěrkodrtě ŠD tl. 300 mm</t>
  </si>
  <si>
    <t>-1609880371</t>
  </si>
  <si>
    <t>596412210</t>
  </si>
  <si>
    <t>Kladení dlažby z vegetačních tvárnic pozemních komunikací tl 80 mm pl do 50 m2</t>
  </si>
  <si>
    <t>1423642280</t>
  </si>
  <si>
    <t>BTB.21201</t>
  </si>
  <si>
    <t>dlažba zatravňovací červená "dle specifikace v PD"</t>
  </si>
  <si>
    <t>-1306572447</t>
  </si>
  <si>
    <t>596412213</t>
  </si>
  <si>
    <t>Kladení dlažby z vegetačních tvárnic pozemních komunikací tl 80 mm pl přes 300 m2</t>
  </si>
  <si>
    <t>-270627324</t>
  </si>
  <si>
    <t>59246016</t>
  </si>
  <si>
    <t>dlažba zatravňovací 8cm šedá "dle specifikace v PD"</t>
  </si>
  <si>
    <t>CS ÚRS 2020 02</t>
  </si>
  <si>
    <t>-2064084017</t>
  </si>
  <si>
    <t>994*1,01 'Přepočtené koeficientem množství</t>
  </si>
  <si>
    <t>56</t>
  </si>
  <si>
    <t>Asfaltová komunikace celá skladba</t>
  </si>
  <si>
    <t>577134131</t>
  </si>
  <si>
    <t>Asfaltový beton vrstva obrusná ACO 11 (ABS) tř. I tl 40 mm š do 3 m z modifikovaného asfaltu</t>
  </si>
  <si>
    <t>-1504284693</t>
  </si>
  <si>
    <t>564861011</t>
  </si>
  <si>
    <t>Podklad ze štěrkodrtě ŠD plochy do 100 m2 tl 200 mm</t>
  </si>
  <si>
    <t>944983985</t>
  </si>
  <si>
    <t>567122114</t>
  </si>
  <si>
    <t>Podklad ze směsi stmelené cementem SC C 8/10 (KSC I) tl 150 mm</t>
  </si>
  <si>
    <t>-861084908</t>
  </si>
  <si>
    <t>565135111</t>
  </si>
  <si>
    <t>Asfaltový beton vrstva podkladní ACP 16 (obalované kamenivo OKS) tl 50 mm š do 3 m</t>
  </si>
  <si>
    <t>1602447893</t>
  </si>
  <si>
    <t>573111112</t>
  </si>
  <si>
    <t>Postřik živičný infiltrační s posypem z asfaltu množství 1 kg/m2</t>
  </si>
  <si>
    <t>1267421676</t>
  </si>
  <si>
    <t>573211109</t>
  </si>
  <si>
    <t>Postřik živičný spojovací z asfaltu v množství 0,50 kg/m2</t>
  </si>
  <si>
    <t>2105532878</t>
  </si>
  <si>
    <t>59</t>
  </si>
  <si>
    <t xml:space="preserve">Komunikace  zámková tl.6 cm</t>
  </si>
  <si>
    <t>564801011</t>
  </si>
  <si>
    <t>Podklad ze štěrkodrtě ŠD plochy do 100 m2 tl 30 mm</t>
  </si>
  <si>
    <t>-1278084540</t>
  </si>
  <si>
    <t>218046568</t>
  </si>
  <si>
    <t>596211110</t>
  </si>
  <si>
    <t>Kladení zámkové dlažby komunikací pro pěší ručně tl 60 mm skupiny A pl do 50 m2</t>
  </si>
  <si>
    <t>-1256526516</t>
  </si>
  <si>
    <t>BET.K06N02</t>
  </si>
  <si>
    <t xml:space="preserve">dlažba  pro nevidomá 6cm "dle specifikace v PD"</t>
  </si>
  <si>
    <t>-463745311</t>
  </si>
  <si>
    <t>596211111</t>
  </si>
  <si>
    <t>Kladení zámkové dlažby komunikací pro pěší ručně tl 60 mm skupiny A pl přes 50 do 100 m2</t>
  </si>
  <si>
    <t>-1307240087</t>
  </si>
  <si>
    <t>59245018</t>
  </si>
  <si>
    <t>dlažba zámková 6 cm přírodní "dle speciikace v PD"</t>
  </si>
  <si>
    <t>CS ÚRS 2022 01</t>
  </si>
  <si>
    <t>-1803689543</t>
  </si>
  <si>
    <t>90*1,01</t>
  </si>
  <si>
    <t>90,9*1,01 'Přepočtené koeficientem množství</t>
  </si>
  <si>
    <t>596</t>
  </si>
  <si>
    <t xml:space="preserve">Komunikace  zámková tl.8 cm</t>
  </si>
  <si>
    <t>-1638539834</t>
  </si>
  <si>
    <t>564861111</t>
  </si>
  <si>
    <t>Podklad ze štěrkodrtě ŠD plochy přes 100 m2 tl 200 mm</t>
  </si>
  <si>
    <t>1880298393</t>
  </si>
  <si>
    <t>677565991</t>
  </si>
  <si>
    <t>596211213</t>
  </si>
  <si>
    <t>Kladení zámkové dlažby komunikací pro pěší ručně tl 80 mm skupiny A pl přes 300 m2</t>
  </si>
  <si>
    <t>460823268</t>
  </si>
  <si>
    <t>59245020</t>
  </si>
  <si>
    <t>dlažba zámková tl.8 cm "dle speciikace v PD"</t>
  </si>
  <si>
    <t>-1250230473</t>
  </si>
  <si>
    <t>880*1,01</t>
  </si>
  <si>
    <t>888,8*1,01 'Přepočtené koeficientem množství</t>
  </si>
  <si>
    <t>916</t>
  </si>
  <si>
    <t>Obruby chodníkové</t>
  </si>
  <si>
    <t>916231213</t>
  </si>
  <si>
    <t>Osazení chodníkového obrubníku betonového stojatého s boční opěrou do lože z betonu prostého</t>
  </si>
  <si>
    <t>m</t>
  </si>
  <si>
    <t>570964051</t>
  </si>
  <si>
    <t>59217023</t>
  </si>
  <si>
    <t>obrubník betonový chodníkový 1000x150x250mm</t>
  </si>
  <si>
    <t>1653142260</t>
  </si>
  <si>
    <t>95*1,01</t>
  </si>
  <si>
    <t>917</t>
  </si>
  <si>
    <t>Obruby silniční</t>
  </si>
  <si>
    <t>916131113</t>
  </si>
  <si>
    <t>Osazení silničního obrubníku betonového ležatého s boční opěrou do lože z betonu prostého</t>
  </si>
  <si>
    <t>-792181907</t>
  </si>
  <si>
    <t>31</t>
  </si>
  <si>
    <t>59217031</t>
  </si>
  <si>
    <t>obrubník betonový silniční 1000x150x250mm</t>
  </si>
  <si>
    <t>CS ÚRS 2021 02</t>
  </si>
  <si>
    <t>-2005074177</t>
  </si>
  <si>
    <t>410*1,02 'Přepočtené koeficientem množství</t>
  </si>
  <si>
    <t>89</t>
  </si>
  <si>
    <t>Uliční vpustě</t>
  </si>
  <si>
    <t>32</t>
  </si>
  <si>
    <t>895941101</t>
  </si>
  <si>
    <t>Osazení vpusti kanalizační horské z betonových dílců rozměru 600/600 mm</t>
  </si>
  <si>
    <t>1931851389</t>
  </si>
  <si>
    <t>33</t>
  </si>
  <si>
    <t>59223826</t>
  </si>
  <si>
    <t>vpusť uliční skruž betonová 590x500x50mm</t>
  </si>
  <si>
    <t>CS ÚRS 2021 01</t>
  </si>
  <si>
    <t>762464702</t>
  </si>
  <si>
    <t>34</t>
  </si>
  <si>
    <t>592238740</t>
  </si>
  <si>
    <t>koš pozink. C3 DIN 4052, vysoký, pro rám 500/300</t>
  </si>
  <si>
    <t>-1063801422</t>
  </si>
  <si>
    <t>35</t>
  </si>
  <si>
    <t>592238500</t>
  </si>
  <si>
    <t>dno betonové pro uliční vpusť s výtokovým otvorem TBV 600/400 B</t>
  </si>
  <si>
    <t>-1181788601</t>
  </si>
  <si>
    <t>36</t>
  </si>
  <si>
    <t>895941351</t>
  </si>
  <si>
    <t>Osazení vpusti uliční DN 500 z betonových dílců skruž horní pro čtvercovou vtokovou mříž</t>
  </si>
  <si>
    <t>1929709579</t>
  </si>
  <si>
    <t>37</t>
  </si>
  <si>
    <t>59223250</t>
  </si>
  <si>
    <t>mříž vtoková litinová k uliční vpusti C250/D400 300x500mm</t>
  </si>
  <si>
    <t>CS ÚRS 2023 01</t>
  </si>
  <si>
    <t>-526604124</t>
  </si>
  <si>
    <t>Trativod DN 150 vč.přípojky ve výkopu 0,4*0,8</t>
  </si>
  <si>
    <t>38</t>
  </si>
  <si>
    <t>132251103</t>
  </si>
  <si>
    <t>Hloubení rýh nezapažených š do 800 mm v hornině třídy těžitelnosti I skupiny 3 objem do 100 m3 strojně</t>
  </si>
  <si>
    <t>-816416831</t>
  </si>
  <si>
    <t>20*0,8*1,5</t>
  </si>
  <si>
    <t>Mezisoučet přípojky do trativodu</t>
  </si>
  <si>
    <t>125*0,4*0,8</t>
  </si>
  <si>
    <t>Mezisoučet trativod ve výkopu</t>
  </si>
  <si>
    <t>39</t>
  </si>
  <si>
    <t>167151101</t>
  </si>
  <si>
    <t>Nakládání výkopku z hornin třídy těžitelnosti I skupiny 1 až 3 do 100 m3</t>
  </si>
  <si>
    <t>275300438</t>
  </si>
  <si>
    <t>6,0*3,0*1,0*2</t>
  </si>
  <si>
    <t>Mezisoučet vsakovací objekty</t>
  </si>
  <si>
    <t>40</t>
  </si>
  <si>
    <t>555064279</t>
  </si>
  <si>
    <t>41</t>
  </si>
  <si>
    <t>171201201</t>
  </si>
  <si>
    <t>-1670348690</t>
  </si>
  <si>
    <t>42</t>
  </si>
  <si>
    <t>171201212</t>
  </si>
  <si>
    <t>Poplatek za uložení odpadu ze sypaniny na skládce (skládkovné)</t>
  </si>
  <si>
    <t>2075854278</t>
  </si>
  <si>
    <t>43</t>
  </si>
  <si>
    <t>211971110</t>
  </si>
  <si>
    <t>Zřízení opláštění žeber nebo trativodů geotextilií v rýze nebo zářezu sklonu do 1:2</t>
  </si>
  <si>
    <t>-857521725</t>
  </si>
  <si>
    <t>(2*0,4+0,8)*125</t>
  </si>
  <si>
    <t>(2*0,4*0,8)*20</t>
  </si>
  <si>
    <t>Mezisoučet trativody</t>
  </si>
  <si>
    <t>44</t>
  </si>
  <si>
    <t>69311225.1</t>
  </si>
  <si>
    <t>820400436</t>
  </si>
  <si>
    <t>212,8</t>
  </si>
  <si>
    <t>Mezisoučet</t>
  </si>
  <si>
    <t>212,8*1,1845 'Přepočtené koeficientem množství</t>
  </si>
  <si>
    <t>45</t>
  </si>
  <si>
    <t>212532111</t>
  </si>
  <si>
    <t>Lože pro trativody z kameniva hrubého drceného</t>
  </si>
  <si>
    <t>-1775330178</t>
  </si>
  <si>
    <t>(125+20)*0,8*0,1</t>
  </si>
  <si>
    <t>46</t>
  </si>
  <si>
    <t>212755216</t>
  </si>
  <si>
    <t>Trativody z drenážních trubek plastových flexibilních D 160 mm bez lože</t>
  </si>
  <si>
    <t>-1871891862</t>
  </si>
  <si>
    <t>47</t>
  </si>
  <si>
    <t>211531111</t>
  </si>
  <si>
    <t xml:space="preserve">Výplň  trativodů kamenivem hrubým drceným frakce 16 až 63 mm</t>
  </si>
  <si>
    <t>1878259666</t>
  </si>
  <si>
    <t>0,4*0,8*125</t>
  </si>
  <si>
    <t>Součet trativod</t>
  </si>
  <si>
    <t>48</t>
  </si>
  <si>
    <t>721171907</t>
  </si>
  <si>
    <t>Potrubí z PP vsazení odbočky do hrdla DN 160</t>
  </si>
  <si>
    <t>1669138416</t>
  </si>
  <si>
    <t>49</t>
  </si>
  <si>
    <t>721171917</t>
  </si>
  <si>
    <t>Potrubí z PP propojení potrubí DN 160</t>
  </si>
  <si>
    <t>-1483131328</t>
  </si>
  <si>
    <t>50</t>
  </si>
  <si>
    <t>871315221</t>
  </si>
  <si>
    <t>Kanalizační potrubí z tvrdého PVC jednovrstvé tuhost třídy SN8 DN 160 pro přípojku</t>
  </si>
  <si>
    <t>3008754</t>
  </si>
  <si>
    <t>51</t>
  </si>
  <si>
    <t>721290112</t>
  </si>
  <si>
    <t>Zkouška těsnosti potrubí kanalizace vodou DN 150/DN 200</t>
  </si>
  <si>
    <t>-583781326</t>
  </si>
  <si>
    <t>893</t>
  </si>
  <si>
    <t>Vsakovací objekty</t>
  </si>
  <si>
    <t>52</t>
  </si>
  <si>
    <t>133251102</t>
  </si>
  <si>
    <t>Hloubení šachet nezapažených v hornině třídy těžitelnosti I skupiny 3 objem do 50 m3 vsakovacích objektů</t>
  </si>
  <si>
    <t>622016767</t>
  </si>
  <si>
    <t>Součet vsakovací objekty</t>
  </si>
  <si>
    <t>53</t>
  </si>
  <si>
    <t>897171112</t>
  </si>
  <si>
    <t>Akumulační boxy z PP pro vsakování dešťových vod zatížené osobními automobily objemu přes 10 do 30 m3 vč.seperační geotextilie</t>
  </si>
  <si>
    <t>1055606431</t>
  </si>
  <si>
    <t>2*6,0*3,0*1,0</t>
  </si>
  <si>
    <t>54</t>
  </si>
  <si>
    <t>211571121</t>
  </si>
  <si>
    <t>Výplň vsakovacích objektů kamenivem drobným těženým</t>
  </si>
  <si>
    <t>-71114453</t>
  </si>
  <si>
    <t>894</t>
  </si>
  <si>
    <t>Kanalizační šachta</t>
  </si>
  <si>
    <t>55</t>
  </si>
  <si>
    <t>133251101</t>
  </si>
  <si>
    <t>Hloubení šachet nezapažených v hornině třídy těžitelnosti I skupiny 3 objem do 20 m3</t>
  </si>
  <si>
    <t>1682403277</t>
  </si>
  <si>
    <t>1,2*1,2*2,4*2</t>
  </si>
  <si>
    <t>Součet pro šachtu</t>
  </si>
  <si>
    <t>174151101</t>
  </si>
  <si>
    <t>Zásyp jam, šachet rýh nebo kolem objektů sypaninou se zhutněním</t>
  </si>
  <si>
    <t>-1863997893</t>
  </si>
  <si>
    <t>1,2*1,2*2,0*2</t>
  </si>
  <si>
    <t>-0,6*0,6*3,14*2,0</t>
  </si>
  <si>
    <t>57</t>
  </si>
  <si>
    <t>1429246379</t>
  </si>
  <si>
    <t>6,912-3,499</t>
  </si>
  <si>
    <t>58</t>
  </si>
  <si>
    <t>235972658</t>
  </si>
  <si>
    <t>1392299632</t>
  </si>
  <si>
    <t>60</t>
  </si>
  <si>
    <t>894410101</t>
  </si>
  <si>
    <t>Osazení betonových dílců pro kanalizační šachty DN 1000 šachtové dno výšky 600 mm</t>
  </si>
  <si>
    <t>1799046825</t>
  </si>
  <si>
    <t>61</t>
  </si>
  <si>
    <t>59224064</t>
  </si>
  <si>
    <t>dno betonové šachtové kulaté DN 1000x500, 100x65x15cm</t>
  </si>
  <si>
    <t>-1280310424</t>
  </si>
  <si>
    <t>62</t>
  </si>
  <si>
    <t>894410212</t>
  </si>
  <si>
    <t>Osazení betonových dílců pro kanalizační šachty DN 1000 skruž rovná výšky 500 mm</t>
  </si>
  <si>
    <t>-825118592</t>
  </si>
  <si>
    <t>63</t>
  </si>
  <si>
    <t>59224067</t>
  </si>
  <si>
    <t>skruž betonová DN 1000x500, 100x50x12cm</t>
  </si>
  <si>
    <t>118126462</t>
  </si>
  <si>
    <t>64</t>
  </si>
  <si>
    <t>894410232</t>
  </si>
  <si>
    <t>Osazení betonových dílců pro kanalizační šachty DN 1000 skruž přechodová (konus)</t>
  </si>
  <si>
    <t>-2077321311</t>
  </si>
  <si>
    <t>65</t>
  </si>
  <si>
    <t>59224312</t>
  </si>
  <si>
    <t>kónus šachetní betonový kapsové plastové stupadlo 100x62,5x58cm</t>
  </si>
  <si>
    <t>1886380513</t>
  </si>
  <si>
    <t>66</t>
  </si>
  <si>
    <t>899104112</t>
  </si>
  <si>
    <t>Osazení poklopů litinových, ocelových nebo železobetonových včetně rámů pro třídu zatížení D400, E600</t>
  </si>
  <si>
    <t>890910381</t>
  </si>
  <si>
    <t>67</t>
  </si>
  <si>
    <t>55241017</t>
  </si>
  <si>
    <t>poklop šachtový litinový kruhový DN 600 bez ventilace tř D400 pro běžný provoz</t>
  </si>
  <si>
    <t>-1606567471</t>
  </si>
  <si>
    <t>912</t>
  </si>
  <si>
    <t>Dopravní značení</t>
  </si>
  <si>
    <t>68</t>
  </si>
  <si>
    <t>912211111</t>
  </si>
  <si>
    <t>Montáž směrového sloupku silničního plastového prosté uložení bez betonového základu</t>
  </si>
  <si>
    <t>-819123742</t>
  </si>
  <si>
    <t>69</t>
  </si>
  <si>
    <t>40445235</t>
  </si>
  <si>
    <t>sloupek pro dopravní značku Al D 60mm v 3,5m</t>
  </si>
  <si>
    <t>1935880381</t>
  </si>
  <si>
    <t>70</t>
  </si>
  <si>
    <t>914111111</t>
  </si>
  <si>
    <t>Montáž svislé dopravní značky do velikosti 1 m2 objímkami na sloupek nebo konzolu</t>
  </si>
  <si>
    <t>-1284161457</t>
  </si>
  <si>
    <t>71</t>
  </si>
  <si>
    <t>40445602</t>
  </si>
  <si>
    <t>výstražné dopravní značky A1-A30, A33 1000mm retroreflexní</t>
  </si>
  <si>
    <t>1985400671</t>
  </si>
  <si>
    <t>1,94174757281554*1,03 'Přepočtené koeficientem množství</t>
  </si>
  <si>
    <t>72</t>
  </si>
  <si>
    <t>915351111</t>
  </si>
  <si>
    <t>Předformátované vodorovné dopravní značení číslice nebo písmeno délky do 1 m</t>
  </si>
  <si>
    <t>-1484712854</t>
  </si>
  <si>
    <t>73</t>
  </si>
  <si>
    <t>915321111</t>
  </si>
  <si>
    <t>Předformátované vodorovné dopravní značení přechod pro chodce</t>
  </si>
  <si>
    <t>279188903</t>
  </si>
  <si>
    <t>998</t>
  </si>
  <si>
    <t>Přesun hmot</t>
  </si>
  <si>
    <t>74</t>
  </si>
  <si>
    <t>998225111</t>
  </si>
  <si>
    <t>Přesun hmot pro pozemní komunikace s krytem z kamene, monolitickým betonovým nebo živičným</t>
  </si>
  <si>
    <t>1457251308</t>
  </si>
  <si>
    <t>SO-401 - Vnořený rozpočet VO -PC</t>
  </si>
  <si>
    <t>PSV - Práce a dodávky PSV</t>
  </si>
  <si>
    <t xml:space="preserve">    741 - Elektroinstalace - silnoproud PC</t>
  </si>
  <si>
    <t>PSV</t>
  </si>
  <si>
    <t>Práce a dodávky PSV</t>
  </si>
  <si>
    <t>741</t>
  </si>
  <si>
    <t>Elektroinstalace - silnoproud PC</t>
  </si>
  <si>
    <t>741810002.R</t>
  </si>
  <si>
    <t xml:space="preserve"> Veřejné osvětlení -vnořený rozpočet PC</t>
  </si>
  <si>
    <t>soubor</t>
  </si>
  <si>
    <t>1691160145</t>
  </si>
  <si>
    <t>SO-801 - Ohumusování a výsadba stromů</t>
  </si>
  <si>
    <t xml:space="preserve">    1 - Zemní práce-ohumusování</t>
  </si>
  <si>
    <t xml:space="preserve">    184/4 - Založení trávníku</t>
  </si>
  <si>
    <t>Zemní práce-ohumusování</t>
  </si>
  <si>
    <t>181912112</t>
  </si>
  <si>
    <t>Úprava pláně v hornině třídy těžitelnosti I skupiny 3 se zhutněním ručně</t>
  </si>
  <si>
    <t>-197348480</t>
  </si>
  <si>
    <t>183101214</t>
  </si>
  <si>
    <t>Jamky pro výsadbu s výměnou 50 % půdy zeminy skupiny 1 až 4 obj přes 0,05 do 0,125 m3 v rovině a svahu do 1:5</t>
  </si>
  <si>
    <t>-2105169227</t>
  </si>
  <si>
    <t>10321100</t>
  </si>
  <si>
    <t>zahradní substrát pro výsadbu VL</t>
  </si>
  <si>
    <t>-993523560</t>
  </si>
  <si>
    <t>0,5*0,5*0,5/2*7</t>
  </si>
  <si>
    <t>184004611</t>
  </si>
  <si>
    <t>Výsadba sazenic stromů v jutovém obalu do jamky D 250 mm hl 250 mm bal D do 200 mm</t>
  </si>
  <si>
    <t>-1119223270</t>
  </si>
  <si>
    <t>02650300</t>
  </si>
  <si>
    <t>javor mléč /Acer platanoides/ 20-50cm</t>
  </si>
  <si>
    <t>-1544958361</t>
  </si>
  <si>
    <t>184/4</t>
  </si>
  <si>
    <t>Založení trávníku</t>
  </si>
  <si>
    <t>181351103</t>
  </si>
  <si>
    <t>Rozprostření ornice tl vrstvy do 200 mm pl přes 100 do 500 m2 v rovině nebo ve svahu do 1:5 strojně</t>
  </si>
  <si>
    <t>1306751198</t>
  </si>
  <si>
    <t>-2044075550</t>
  </si>
  <si>
    <t>181411131</t>
  </si>
  <si>
    <t>Založení parkového trávníku výsevem pl do 1000 m2 v rovině a ve svahu do 1:5</t>
  </si>
  <si>
    <t>-2036868360</t>
  </si>
  <si>
    <t>00572410</t>
  </si>
  <si>
    <t>osivo směs travní parková</t>
  </si>
  <si>
    <t>kg</t>
  </si>
  <si>
    <t>906494773</t>
  </si>
  <si>
    <t>-2123473850</t>
  </si>
  <si>
    <t>VRN - Vedlejší rozpočtové náklady</t>
  </si>
  <si>
    <t>030001000</t>
  </si>
  <si>
    <t>Zařízení staveniště</t>
  </si>
  <si>
    <t>%</t>
  </si>
  <si>
    <t>CS ÚRS 2022 02</t>
  </si>
  <si>
    <t>1024</t>
  </si>
  <si>
    <t>-1808537150</t>
  </si>
  <si>
    <t>070001000</t>
  </si>
  <si>
    <t>Provozní vlivy</t>
  </si>
  <si>
    <t>-64467735</t>
  </si>
  <si>
    <t>080001000</t>
  </si>
  <si>
    <t>Další náklady na pracovníky doprava zaměstnanců</t>
  </si>
  <si>
    <t>1296300309</t>
  </si>
  <si>
    <t>012103000</t>
  </si>
  <si>
    <t>Geodetické práce před výstavbou</t>
  </si>
  <si>
    <t>2092927995</t>
  </si>
  <si>
    <t>012303000</t>
  </si>
  <si>
    <t>Geodetické práce po výstavbě</t>
  </si>
  <si>
    <t>-432559924</t>
  </si>
  <si>
    <t>013244000</t>
  </si>
  <si>
    <t>Dokumentace pro provádění stavby</t>
  </si>
  <si>
    <t>-1291285175</t>
  </si>
  <si>
    <t>013254000</t>
  </si>
  <si>
    <t>Dokumentace skutečného provedení stavby</t>
  </si>
  <si>
    <t>597085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</si>
</sst>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27</v>
      </c>
      <c r="AN17" s="26" t="s">
        <v>1</v>
      </c>
      <c r="AR17" s="21"/>
      <c r="BE17" s="30"/>
      <c r="BS17" s="18" t="s">
        <v>32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33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34</v>
      </c>
      <c r="AK20" s="31" t="s">
        <v>27</v>
      </c>
      <c r="AN20" s="26" t="s">
        <v>1</v>
      </c>
      <c r="AR20" s="21"/>
      <c r="BE20" s="30"/>
      <c r="BS20" s="18" t="s">
        <v>32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14.4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40</v>
      </c>
      <c r="E29" s="3"/>
      <c r="F29" s="31" t="s">
        <v>41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42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43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44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45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50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51</v>
      </c>
      <c r="AI60" s="40"/>
      <c r="AJ60" s="40"/>
      <c r="AK60" s="40"/>
      <c r="AL60" s="40"/>
      <c r="AM60" s="57" t="s">
        <v>52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53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54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51</v>
      </c>
      <c r="AI75" s="40"/>
      <c r="AJ75" s="40"/>
      <c r="AK75" s="40"/>
      <c r="AL75" s="40"/>
      <c r="AM75" s="57" t="s">
        <v>52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20230525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NPK a.s. Chrudimská nemocnice, rozšíření parkovacích ploch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Chrudim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15. 11. 2023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6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Pardubický kraj Pardubice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56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6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33</v>
      </c>
      <c r="AJ90" s="37"/>
      <c r="AK90" s="37"/>
      <c r="AL90" s="37"/>
      <c r="AM90" s="69" t="str">
        <f>IF(E20="","",E20)</f>
        <v>Hynek Seiner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57</v>
      </c>
      <c r="D92" s="79"/>
      <c r="E92" s="79"/>
      <c r="F92" s="79"/>
      <c r="G92" s="79"/>
      <c r="H92" s="80"/>
      <c r="I92" s="81" t="s">
        <v>58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59</v>
      </c>
      <c r="AH92" s="79"/>
      <c r="AI92" s="79"/>
      <c r="AJ92" s="79"/>
      <c r="AK92" s="79"/>
      <c r="AL92" s="79"/>
      <c r="AM92" s="79"/>
      <c r="AN92" s="81" t="s">
        <v>60</v>
      </c>
      <c r="AO92" s="79"/>
      <c r="AP92" s="83"/>
      <c r="AQ92" s="84" t="s">
        <v>61</v>
      </c>
      <c r="AR92" s="38"/>
      <c r="AS92" s="85" t="s">
        <v>62</v>
      </c>
      <c r="AT92" s="86" t="s">
        <v>63</v>
      </c>
      <c r="AU92" s="86" t="s">
        <v>64</v>
      </c>
      <c r="AV92" s="86" t="s">
        <v>65</v>
      </c>
      <c r="AW92" s="86" t="s">
        <v>66</v>
      </c>
      <c r="AX92" s="86" t="s">
        <v>67</v>
      </c>
      <c r="AY92" s="86" t="s">
        <v>68</v>
      </c>
      <c r="AZ92" s="86" t="s">
        <v>69</v>
      </c>
      <c r="BA92" s="86" t="s">
        <v>70</v>
      </c>
      <c r="BB92" s="86" t="s">
        <v>71</v>
      </c>
      <c r="BC92" s="86" t="s">
        <v>72</v>
      </c>
      <c r="BD92" s="87" t="s">
        <v>73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74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ROUND(SUM(AG95:AG99),2)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ROUND(SUM(AS95:AS99),2)</f>
        <v>0</v>
      </c>
      <c r="AT94" s="98">
        <f>ROUND(SUM(AV94:AW94),2)</f>
        <v>0</v>
      </c>
      <c r="AU94" s="99">
        <f>ROUND(SUM(AU95:AU99),5)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ROUND(SUM(AZ95:AZ99),2)</f>
        <v>0</v>
      </c>
      <c r="BA94" s="98">
        <f>ROUND(SUM(BA95:BA99),2)</f>
        <v>0</v>
      </c>
      <c r="BB94" s="98">
        <f>ROUND(SUM(BB95:BB99),2)</f>
        <v>0</v>
      </c>
      <c r="BC94" s="98">
        <f>ROUND(SUM(BC95:BC99),2)</f>
        <v>0</v>
      </c>
      <c r="BD94" s="100">
        <f>ROUND(SUM(BD95:BD99),2)</f>
        <v>0</v>
      </c>
      <c r="BE94" s="6"/>
      <c r="BS94" s="101" t="s">
        <v>75</v>
      </c>
      <c r="BT94" s="101" t="s">
        <v>76</v>
      </c>
      <c r="BU94" s="102" t="s">
        <v>77</v>
      </c>
      <c r="BV94" s="101" t="s">
        <v>78</v>
      </c>
      <c r="BW94" s="101" t="s">
        <v>4</v>
      </c>
      <c r="BX94" s="101" t="s">
        <v>79</v>
      </c>
      <c r="CL94" s="101" t="s">
        <v>1</v>
      </c>
    </row>
    <row r="95" s="7" customFormat="1" ht="14.4" customHeight="1">
      <c r="A95" s="103" t="s">
        <v>80</v>
      </c>
      <c r="B95" s="104"/>
      <c r="C95" s="105"/>
      <c r="D95" s="106" t="s">
        <v>81</v>
      </c>
      <c r="E95" s="106"/>
      <c r="F95" s="106"/>
      <c r="G95" s="106"/>
      <c r="H95" s="106"/>
      <c r="I95" s="107"/>
      <c r="J95" s="106" t="s">
        <v>82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'SO-001 - Bourání a přípra...'!J30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83</v>
      </c>
      <c r="AR95" s="104"/>
      <c r="AS95" s="110">
        <v>0</v>
      </c>
      <c r="AT95" s="111">
        <f>ROUND(SUM(AV95:AW95),2)</f>
        <v>0</v>
      </c>
      <c r="AU95" s="112">
        <f>'SO-001 - Bourání a přípra...'!P120</f>
        <v>0</v>
      </c>
      <c r="AV95" s="111">
        <f>'SO-001 - Bourání a přípra...'!J33</f>
        <v>0</v>
      </c>
      <c r="AW95" s="111">
        <f>'SO-001 - Bourání a přípra...'!J34</f>
        <v>0</v>
      </c>
      <c r="AX95" s="111">
        <f>'SO-001 - Bourání a přípra...'!J35</f>
        <v>0</v>
      </c>
      <c r="AY95" s="111">
        <f>'SO-001 - Bourání a přípra...'!J36</f>
        <v>0</v>
      </c>
      <c r="AZ95" s="111">
        <f>'SO-001 - Bourání a přípra...'!F33</f>
        <v>0</v>
      </c>
      <c r="BA95" s="111">
        <f>'SO-001 - Bourání a přípra...'!F34</f>
        <v>0</v>
      </c>
      <c r="BB95" s="111">
        <f>'SO-001 - Bourání a přípra...'!F35</f>
        <v>0</v>
      </c>
      <c r="BC95" s="111">
        <f>'SO-001 - Bourání a přípra...'!F36</f>
        <v>0</v>
      </c>
      <c r="BD95" s="113">
        <f>'SO-001 - Bourání a přípra...'!F37</f>
        <v>0</v>
      </c>
      <c r="BE95" s="7"/>
      <c r="BT95" s="114" t="s">
        <v>84</v>
      </c>
      <c r="BV95" s="114" t="s">
        <v>78</v>
      </c>
      <c r="BW95" s="114" t="s">
        <v>85</v>
      </c>
      <c r="BX95" s="114" t="s">
        <v>4</v>
      </c>
      <c r="CL95" s="114" t="s">
        <v>1</v>
      </c>
      <c r="CM95" s="114" t="s">
        <v>86</v>
      </c>
    </row>
    <row r="96" s="7" customFormat="1" ht="14.4" customHeight="1">
      <c r="A96" s="103" t="s">
        <v>80</v>
      </c>
      <c r="B96" s="104"/>
      <c r="C96" s="105"/>
      <c r="D96" s="106" t="s">
        <v>87</v>
      </c>
      <c r="E96" s="106"/>
      <c r="F96" s="106"/>
      <c r="G96" s="106"/>
      <c r="H96" s="106"/>
      <c r="I96" s="107"/>
      <c r="J96" s="106" t="s">
        <v>88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'SO-101 - Komunikace'!J30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83</v>
      </c>
      <c r="AR96" s="104"/>
      <c r="AS96" s="110">
        <v>0</v>
      </c>
      <c r="AT96" s="111">
        <f>ROUND(SUM(AV96:AW96),2)</f>
        <v>0</v>
      </c>
      <c r="AU96" s="112">
        <f>'SO-101 - Komunikace'!P130</f>
        <v>0</v>
      </c>
      <c r="AV96" s="111">
        <f>'SO-101 - Komunikace'!J33</f>
        <v>0</v>
      </c>
      <c r="AW96" s="111">
        <f>'SO-101 - Komunikace'!J34</f>
        <v>0</v>
      </c>
      <c r="AX96" s="111">
        <f>'SO-101 - Komunikace'!J35</f>
        <v>0</v>
      </c>
      <c r="AY96" s="111">
        <f>'SO-101 - Komunikace'!J36</f>
        <v>0</v>
      </c>
      <c r="AZ96" s="111">
        <f>'SO-101 - Komunikace'!F33</f>
        <v>0</v>
      </c>
      <c r="BA96" s="111">
        <f>'SO-101 - Komunikace'!F34</f>
        <v>0</v>
      </c>
      <c r="BB96" s="111">
        <f>'SO-101 - Komunikace'!F35</f>
        <v>0</v>
      </c>
      <c r="BC96" s="111">
        <f>'SO-101 - Komunikace'!F36</f>
        <v>0</v>
      </c>
      <c r="BD96" s="113">
        <f>'SO-101 - Komunikace'!F37</f>
        <v>0</v>
      </c>
      <c r="BE96" s="7"/>
      <c r="BT96" s="114" t="s">
        <v>84</v>
      </c>
      <c r="BV96" s="114" t="s">
        <v>78</v>
      </c>
      <c r="BW96" s="114" t="s">
        <v>89</v>
      </c>
      <c r="BX96" s="114" t="s">
        <v>4</v>
      </c>
      <c r="CL96" s="114" t="s">
        <v>1</v>
      </c>
      <c r="CM96" s="114" t="s">
        <v>86</v>
      </c>
    </row>
    <row r="97" s="7" customFormat="1" ht="14.4" customHeight="1">
      <c r="A97" s="103" t="s">
        <v>80</v>
      </c>
      <c r="B97" s="104"/>
      <c r="C97" s="105"/>
      <c r="D97" s="106" t="s">
        <v>90</v>
      </c>
      <c r="E97" s="106"/>
      <c r="F97" s="106"/>
      <c r="G97" s="106"/>
      <c r="H97" s="106"/>
      <c r="I97" s="107"/>
      <c r="J97" s="106" t="s">
        <v>91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'SO-401 - Vnořený rozpočet...'!J30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83</v>
      </c>
      <c r="AR97" s="104"/>
      <c r="AS97" s="110">
        <v>0</v>
      </c>
      <c r="AT97" s="111">
        <f>ROUND(SUM(AV97:AW97),2)</f>
        <v>0</v>
      </c>
      <c r="AU97" s="112">
        <f>'SO-401 - Vnořený rozpočet...'!P118</f>
        <v>0</v>
      </c>
      <c r="AV97" s="111">
        <f>'SO-401 - Vnořený rozpočet...'!J33</f>
        <v>0</v>
      </c>
      <c r="AW97" s="111">
        <f>'SO-401 - Vnořený rozpočet...'!J34</f>
        <v>0</v>
      </c>
      <c r="AX97" s="111">
        <f>'SO-401 - Vnořený rozpočet...'!J35</f>
        <v>0</v>
      </c>
      <c r="AY97" s="111">
        <f>'SO-401 - Vnořený rozpočet...'!J36</f>
        <v>0</v>
      </c>
      <c r="AZ97" s="111">
        <f>'SO-401 - Vnořený rozpočet...'!F33</f>
        <v>0</v>
      </c>
      <c r="BA97" s="111">
        <f>'SO-401 - Vnořený rozpočet...'!F34</f>
        <v>0</v>
      </c>
      <c r="BB97" s="111">
        <f>'SO-401 - Vnořený rozpočet...'!F35</f>
        <v>0</v>
      </c>
      <c r="BC97" s="111">
        <f>'SO-401 - Vnořený rozpočet...'!F36</f>
        <v>0</v>
      </c>
      <c r="BD97" s="113">
        <f>'SO-401 - Vnořený rozpočet...'!F37</f>
        <v>0</v>
      </c>
      <c r="BE97" s="7"/>
      <c r="BT97" s="114" t="s">
        <v>84</v>
      </c>
      <c r="BV97" s="114" t="s">
        <v>78</v>
      </c>
      <c r="BW97" s="114" t="s">
        <v>92</v>
      </c>
      <c r="BX97" s="114" t="s">
        <v>4</v>
      </c>
      <c r="CL97" s="114" t="s">
        <v>1</v>
      </c>
      <c r="CM97" s="114" t="s">
        <v>86</v>
      </c>
    </row>
    <row r="98" s="7" customFormat="1" ht="14.4" customHeight="1">
      <c r="A98" s="103" t="s">
        <v>80</v>
      </c>
      <c r="B98" s="104"/>
      <c r="C98" s="105"/>
      <c r="D98" s="106" t="s">
        <v>93</v>
      </c>
      <c r="E98" s="106"/>
      <c r="F98" s="106"/>
      <c r="G98" s="106"/>
      <c r="H98" s="106"/>
      <c r="I98" s="107"/>
      <c r="J98" s="106" t="s">
        <v>94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'SO-801 - Ohumusování a vý...'!J30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83</v>
      </c>
      <c r="AR98" s="104"/>
      <c r="AS98" s="110">
        <v>0</v>
      </c>
      <c r="AT98" s="111">
        <f>ROUND(SUM(AV98:AW98),2)</f>
        <v>0</v>
      </c>
      <c r="AU98" s="112">
        <f>'SO-801 - Ohumusování a vý...'!P120</f>
        <v>0</v>
      </c>
      <c r="AV98" s="111">
        <f>'SO-801 - Ohumusování a vý...'!J33</f>
        <v>0</v>
      </c>
      <c r="AW98" s="111">
        <f>'SO-801 - Ohumusování a vý...'!J34</f>
        <v>0</v>
      </c>
      <c r="AX98" s="111">
        <f>'SO-801 - Ohumusování a vý...'!J35</f>
        <v>0</v>
      </c>
      <c r="AY98" s="111">
        <f>'SO-801 - Ohumusování a vý...'!J36</f>
        <v>0</v>
      </c>
      <c r="AZ98" s="111">
        <f>'SO-801 - Ohumusování a vý...'!F33</f>
        <v>0</v>
      </c>
      <c r="BA98" s="111">
        <f>'SO-801 - Ohumusování a vý...'!F34</f>
        <v>0</v>
      </c>
      <c r="BB98" s="111">
        <f>'SO-801 - Ohumusování a vý...'!F35</f>
        <v>0</v>
      </c>
      <c r="BC98" s="111">
        <f>'SO-801 - Ohumusování a vý...'!F36</f>
        <v>0</v>
      </c>
      <c r="BD98" s="113">
        <f>'SO-801 - Ohumusování a vý...'!F37</f>
        <v>0</v>
      </c>
      <c r="BE98" s="7"/>
      <c r="BT98" s="114" t="s">
        <v>84</v>
      </c>
      <c r="BV98" s="114" t="s">
        <v>78</v>
      </c>
      <c r="BW98" s="114" t="s">
        <v>95</v>
      </c>
      <c r="BX98" s="114" t="s">
        <v>4</v>
      </c>
      <c r="CL98" s="114" t="s">
        <v>1</v>
      </c>
      <c r="CM98" s="114" t="s">
        <v>86</v>
      </c>
    </row>
    <row r="99" s="7" customFormat="1" ht="14.4" customHeight="1">
      <c r="A99" s="103" t="s">
        <v>80</v>
      </c>
      <c r="B99" s="104"/>
      <c r="C99" s="105"/>
      <c r="D99" s="106" t="s">
        <v>96</v>
      </c>
      <c r="E99" s="106"/>
      <c r="F99" s="106"/>
      <c r="G99" s="106"/>
      <c r="H99" s="106"/>
      <c r="I99" s="107"/>
      <c r="J99" s="106" t="s">
        <v>97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'VRN - Vedlejší rozpočtové...'!J30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83</v>
      </c>
      <c r="AR99" s="104"/>
      <c r="AS99" s="115">
        <v>0</v>
      </c>
      <c r="AT99" s="116">
        <f>ROUND(SUM(AV99:AW99),2)</f>
        <v>0</v>
      </c>
      <c r="AU99" s="117">
        <f>'VRN - Vedlejší rozpočtové...'!P117</f>
        <v>0</v>
      </c>
      <c r="AV99" s="116">
        <f>'VRN - Vedlejší rozpočtové...'!J33</f>
        <v>0</v>
      </c>
      <c r="AW99" s="116">
        <f>'VRN - Vedlejší rozpočtové...'!J34</f>
        <v>0</v>
      </c>
      <c r="AX99" s="116">
        <f>'VRN - Vedlejší rozpočtové...'!J35</f>
        <v>0</v>
      </c>
      <c r="AY99" s="116">
        <f>'VRN - Vedlejší rozpočtové...'!J36</f>
        <v>0</v>
      </c>
      <c r="AZ99" s="116">
        <f>'VRN - Vedlejší rozpočtové...'!F33</f>
        <v>0</v>
      </c>
      <c r="BA99" s="116">
        <f>'VRN - Vedlejší rozpočtové...'!F34</f>
        <v>0</v>
      </c>
      <c r="BB99" s="116">
        <f>'VRN - Vedlejší rozpočtové...'!F35</f>
        <v>0</v>
      </c>
      <c r="BC99" s="116">
        <f>'VRN - Vedlejší rozpočtové...'!F36</f>
        <v>0</v>
      </c>
      <c r="BD99" s="118">
        <f>'VRN - Vedlejší rozpočtové...'!F37</f>
        <v>0</v>
      </c>
      <c r="BE99" s="7"/>
      <c r="BT99" s="114" t="s">
        <v>84</v>
      </c>
      <c r="BV99" s="114" t="s">
        <v>78</v>
      </c>
      <c r="BW99" s="114" t="s">
        <v>98</v>
      </c>
      <c r="BX99" s="114" t="s">
        <v>4</v>
      </c>
      <c r="CL99" s="114" t="s">
        <v>1</v>
      </c>
      <c r="CM99" s="114" t="s">
        <v>86</v>
      </c>
    </row>
    <row r="100" s="2" customFormat="1" ht="30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38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-001 - Bourání a přípra...'!C2" display="/"/>
    <hyperlink ref="A96" location="'SO-101 - Komunikace'!C2" display="/"/>
    <hyperlink ref="A97" location="'SO-401 - Vnořený rozpočet...'!C2" display="/"/>
    <hyperlink ref="A98" location="'SO-801 - Ohumusování a vý...'!C2" display="/"/>
    <hyperlink ref="A9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99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4.4" customHeight="1">
      <c r="B7" s="21"/>
      <c r="E7" s="120" t="str">
        <f>'Rekapitulace stavby'!K6</f>
        <v>NPK a.s. Chrudimská nemocnice, rozšíření parkovacích ploch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38"/>
      <c r="C9" s="37"/>
      <c r="D9" s="37"/>
      <c r="E9" s="66" t="s">
        <v>101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15. 11. 2023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>Pardubický kraj Pardubice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27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ROUND(J120,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ROUND((SUM(BE120:BE160)),  2)</f>
        <v>0</v>
      </c>
      <c r="G33" s="37"/>
      <c r="H33" s="37"/>
      <c r="I33" s="127">
        <v>0.20999999999999999</v>
      </c>
      <c r="J33" s="126">
        <f>ROUND(((SUM(BE120:BE160))*I33),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ROUND((SUM(BF120:BF160)),  2)</f>
        <v>0</v>
      </c>
      <c r="G34" s="37"/>
      <c r="H34" s="37"/>
      <c r="I34" s="127">
        <v>0.14999999999999999</v>
      </c>
      <c r="J34" s="126">
        <f>ROUND(((SUM(BF120:BF160))*I34),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ROUND((SUM(BG120:BG160)),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ROUND((SUM(BH120:BH160)),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ROUND((SUM(BI120:BI160)),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7"/>
      <c r="D85" s="37"/>
      <c r="E85" s="120" t="str">
        <f>E7</f>
        <v>NPK a.s. Chrudimská nemocnice, rozšíření parkovacích ploch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7"/>
      <c r="D87" s="37"/>
      <c r="E87" s="66" t="str">
        <f>E9</f>
        <v>SO-001 - Bourání a příprava území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Chrudim</v>
      </c>
      <c r="G89" s="37"/>
      <c r="H89" s="37"/>
      <c r="I89" s="31" t="s">
        <v>22</v>
      </c>
      <c r="J89" s="68" t="str">
        <f>IF(J12="","",J12)</f>
        <v>15. 11. 2023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6" customHeight="1">
      <c r="A91" s="37"/>
      <c r="B91" s="38"/>
      <c r="C91" s="31" t="s">
        <v>24</v>
      </c>
      <c r="D91" s="37"/>
      <c r="E91" s="37"/>
      <c r="F91" s="26" t="str">
        <f>E15</f>
        <v>Pardubický kraj Pardubice</v>
      </c>
      <c r="G91" s="37"/>
      <c r="H91" s="37"/>
      <c r="I91" s="31" t="s">
        <v>30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Hynek Seiner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103</v>
      </c>
      <c r="D94" s="128"/>
      <c r="E94" s="128"/>
      <c r="F94" s="128"/>
      <c r="G94" s="128"/>
      <c r="H94" s="128"/>
      <c r="I94" s="128"/>
      <c r="J94" s="137" t="s">
        <v>104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105</v>
      </c>
      <c r="D96" s="37"/>
      <c r="E96" s="37"/>
      <c r="F96" s="37"/>
      <c r="G96" s="37"/>
      <c r="H96" s="37"/>
      <c r="I96" s="37"/>
      <c r="J96" s="95">
        <f>J120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39"/>
      <c r="C97" s="9"/>
      <c r="D97" s="140" t="s">
        <v>107</v>
      </c>
      <c r="E97" s="141"/>
      <c r="F97" s="141"/>
      <c r="G97" s="141"/>
      <c r="H97" s="141"/>
      <c r="I97" s="141"/>
      <c r="J97" s="142">
        <f>J121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108</v>
      </c>
      <c r="E98" s="145"/>
      <c r="F98" s="145"/>
      <c r="G98" s="145"/>
      <c r="H98" s="145"/>
      <c r="I98" s="145"/>
      <c r="J98" s="146">
        <f>J122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109</v>
      </c>
      <c r="E99" s="145"/>
      <c r="F99" s="145"/>
      <c r="G99" s="145"/>
      <c r="H99" s="145"/>
      <c r="I99" s="145"/>
      <c r="J99" s="146">
        <f>J143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110</v>
      </c>
      <c r="E100" s="145"/>
      <c r="F100" s="145"/>
      <c r="G100" s="145"/>
      <c r="H100" s="145"/>
      <c r="I100" s="145"/>
      <c r="J100" s="146">
        <f>J150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111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4.4" customHeight="1">
      <c r="A110" s="37"/>
      <c r="B110" s="38"/>
      <c r="C110" s="37"/>
      <c r="D110" s="37"/>
      <c r="E110" s="120" t="str">
        <f>E7</f>
        <v>NPK a.s. Chrudimská nemocnice, rozšíření parkovacích ploch</v>
      </c>
      <c r="F110" s="31"/>
      <c r="G110" s="31"/>
      <c r="H110" s="31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100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6" customHeight="1">
      <c r="A112" s="37"/>
      <c r="B112" s="38"/>
      <c r="C112" s="37"/>
      <c r="D112" s="37"/>
      <c r="E112" s="66" t="str">
        <f>E9</f>
        <v>SO-001 - Bourání a příprava území</v>
      </c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7"/>
      <c r="E114" s="37"/>
      <c r="F114" s="26" t="str">
        <f>F12</f>
        <v>Chrudim</v>
      </c>
      <c r="G114" s="37"/>
      <c r="H114" s="37"/>
      <c r="I114" s="31" t="s">
        <v>22</v>
      </c>
      <c r="J114" s="68" t="str">
        <f>IF(J12="","",J12)</f>
        <v>15. 11. 2023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6" customHeight="1">
      <c r="A116" s="37"/>
      <c r="B116" s="38"/>
      <c r="C116" s="31" t="s">
        <v>24</v>
      </c>
      <c r="D116" s="37"/>
      <c r="E116" s="37"/>
      <c r="F116" s="26" t="str">
        <f>E15</f>
        <v>Pardubický kraj Pardubice</v>
      </c>
      <c r="G116" s="37"/>
      <c r="H116" s="37"/>
      <c r="I116" s="31" t="s">
        <v>30</v>
      </c>
      <c r="J116" s="35" t="str">
        <f>E21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6" customHeight="1">
      <c r="A117" s="37"/>
      <c r="B117" s="38"/>
      <c r="C117" s="31" t="s">
        <v>28</v>
      </c>
      <c r="D117" s="37"/>
      <c r="E117" s="37"/>
      <c r="F117" s="26" t="str">
        <f>IF(E18="","",E18)</f>
        <v>Vyplň údaj</v>
      </c>
      <c r="G117" s="37"/>
      <c r="H117" s="37"/>
      <c r="I117" s="31" t="s">
        <v>33</v>
      </c>
      <c r="J117" s="35" t="str">
        <f>E24</f>
        <v>Hynek Seiner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47"/>
      <c r="B119" s="148"/>
      <c r="C119" s="149" t="s">
        <v>112</v>
      </c>
      <c r="D119" s="150" t="s">
        <v>61</v>
      </c>
      <c r="E119" s="150" t="s">
        <v>57</v>
      </c>
      <c r="F119" s="150" t="s">
        <v>58</v>
      </c>
      <c r="G119" s="150" t="s">
        <v>113</v>
      </c>
      <c r="H119" s="150" t="s">
        <v>114</v>
      </c>
      <c r="I119" s="150" t="s">
        <v>115</v>
      </c>
      <c r="J119" s="150" t="s">
        <v>104</v>
      </c>
      <c r="K119" s="151" t="s">
        <v>116</v>
      </c>
      <c r="L119" s="152"/>
      <c r="M119" s="85" t="s">
        <v>1</v>
      </c>
      <c r="N119" s="86" t="s">
        <v>40</v>
      </c>
      <c r="O119" s="86" t="s">
        <v>117</v>
      </c>
      <c r="P119" s="86" t="s">
        <v>118</v>
      </c>
      <c r="Q119" s="86" t="s">
        <v>119</v>
      </c>
      <c r="R119" s="86" t="s">
        <v>120</v>
      </c>
      <c r="S119" s="86" t="s">
        <v>121</v>
      </c>
      <c r="T119" s="87" t="s">
        <v>122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="2" customFormat="1" ht="22.8" customHeight="1">
      <c r="A120" s="37"/>
      <c r="B120" s="38"/>
      <c r="C120" s="92" t="s">
        <v>123</v>
      </c>
      <c r="D120" s="37"/>
      <c r="E120" s="37"/>
      <c r="F120" s="37"/>
      <c r="G120" s="37"/>
      <c r="H120" s="37"/>
      <c r="I120" s="37"/>
      <c r="J120" s="153">
        <f>BK120</f>
        <v>0</v>
      </c>
      <c r="K120" s="37"/>
      <c r="L120" s="38"/>
      <c r="M120" s="88"/>
      <c r="N120" s="72"/>
      <c r="O120" s="89"/>
      <c r="P120" s="154">
        <f>P121</f>
        <v>0</v>
      </c>
      <c r="Q120" s="89"/>
      <c r="R120" s="154">
        <f>R121</f>
        <v>0</v>
      </c>
      <c r="S120" s="89"/>
      <c r="T120" s="155">
        <f>T121</f>
        <v>286.90600000000001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75</v>
      </c>
      <c r="AU120" s="18" t="s">
        <v>106</v>
      </c>
      <c r="BK120" s="156">
        <f>BK121</f>
        <v>0</v>
      </c>
    </row>
    <row r="121" s="12" customFormat="1" ht="25.92" customHeight="1">
      <c r="A121" s="12"/>
      <c r="B121" s="157"/>
      <c r="C121" s="12"/>
      <c r="D121" s="158" t="s">
        <v>75</v>
      </c>
      <c r="E121" s="159" t="s">
        <v>124</v>
      </c>
      <c r="F121" s="159" t="s">
        <v>125</v>
      </c>
      <c r="G121" s="12"/>
      <c r="H121" s="12"/>
      <c r="I121" s="160"/>
      <c r="J121" s="161">
        <f>BK121</f>
        <v>0</v>
      </c>
      <c r="K121" s="12"/>
      <c r="L121" s="157"/>
      <c r="M121" s="162"/>
      <c r="N121" s="163"/>
      <c r="O121" s="163"/>
      <c r="P121" s="164">
        <f>P122+P143+P150</f>
        <v>0</v>
      </c>
      <c r="Q121" s="163"/>
      <c r="R121" s="164">
        <f>R122+R143+R150</f>
        <v>0</v>
      </c>
      <c r="S121" s="163"/>
      <c r="T121" s="165">
        <f>T122+T143+T150</f>
        <v>286.90600000000001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84</v>
      </c>
      <c r="AT121" s="166" t="s">
        <v>75</v>
      </c>
      <c r="AU121" s="166" t="s">
        <v>76</v>
      </c>
      <c r="AY121" s="158" t="s">
        <v>126</v>
      </c>
      <c r="BK121" s="167">
        <f>BK122+BK143+BK150</f>
        <v>0</v>
      </c>
    </row>
    <row r="122" s="12" customFormat="1" ht="22.8" customHeight="1">
      <c r="A122" s="12"/>
      <c r="B122" s="157"/>
      <c r="C122" s="12"/>
      <c r="D122" s="158" t="s">
        <v>75</v>
      </c>
      <c r="E122" s="168" t="s">
        <v>84</v>
      </c>
      <c r="F122" s="168" t="s">
        <v>127</v>
      </c>
      <c r="G122" s="12"/>
      <c r="H122" s="12"/>
      <c r="I122" s="160"/>
      <c r="J122" s="169">
        <f>BK122</f>
        <v>0</v>
      </c>
      <c r="K122" s="12"/>
      <c r="L122" s="157"/>
      <c r="M122" s="162"/>
      <c r="N122" s="163"/>
      <c r="O122" s="163"/>
      <c r="P122" s="164">
        <f>SUM(P123:P142)</f>
        <v>0</v>
      </c>
      <c r="Q122" s="163"/>
      <c r="R122" s="164">
        <f>SUM(R123:R142)</f>
        <v>0</v>
      </c>
      <c r="S122" s="163"/>
      <c r="T122" s="165">
        <f>SUM(T123:T142)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84</v>
      </c>
      <c r="AT122" s="166" t="s">
        <v>75</v>
      </c>
      <c r="AU122" s="166" t="s">
        <v>84</v>
      </c>
      <c r="AY122" s="158" t="s">
        <v>126</v>
      </c>
      <c r="BK122" s="167">
        <f>SUM(BK123:BK142)</f>
        <v>0</v>
      </c>
    </row>
    <row r="123" s="2" customFormat="1" ht="22.2" customHeight="1">
      <c r="A123" s="37"/>
      <c r="B123" s="170"/>
      <c r="C123" s="171" t="s">
        <v>84</v>
      </c>
      <c r="D123" s="171" t="s">
        <v>128</v>
      </c>
      <c r="E123" s="172" t="s">
        <v>129</v>
      </c>
      <c r="F123" s="173" t="s">
        <v>130</v>
      </c>
      <c r="G123" s="174" t="s">
        <v>131</v>
      </c>
      <c r="H123" s="175">
        <v>10</v>
      </c>
      <c r="I123" s="176"/>
      <c r="J123" s="177">
        <f>ROUND(I123*H123,2)</f>
        <v>0</v>
      </c>
      <c r="K123" s="173" t="s">
        <v>132</v>
      </c>
      <c r="L123" s="38"/>
      <c r="M123" s="178" t="s">
        <v>1</v>
      </c>
      <c r="N123" s="179" t="s">
        <v>41</v>
      </c>
      <c r="O123" s="76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2" t="s">
        <v>133</v>
      </c>
      <c r="AT123" s="182" t="s">
        <v>128</v>
      </c>
      <c r="AU123" s="182" t="s">
        <v>86</v>
      </c>
      <c r="AY123" s="18" t="s">
        <v>126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8" t="s">
        <v>84</v>
      </c>
      <c r="BK123" s="183">
        <f>ROUND(I123*H123,2)</f>
        <v>0</v>
      </c>
      <c r="BL123" s="18" t="s">
        <v>133</v>
      </c>
      <c r="BM123" s="182" t="s">
        <v>134</v>
      </c>
    </row>
    <row r="124" s="2" customFormat="1" ht="14.4" customHeight="1">
      <c r="A124" s="37"/>
      <c r="B124" s="170"/>
      <c r="C124" s="171" t="s">
        <v>86</v>
      </c>
      <c r="D124" s="171" t="s">
        <v>128</v>
      </c>
      <c r="E124" s="172" t="s">
        <v>135</v>
      </c>
      <c r="F124" s="173" t="s">
        <v>136</v>
      </c>
      <c r="G124" s="174" t="s">
        <v>131</v>
      </c>
      <c r="H124" s="175">
        <v>15</v>
      </c>
      <c r="I124" s="176"/>
      <c r="J124" s="177">
        <f>ROUND(I124*H124,2)</f>
        <v>0</v>
      </c>
      <c r="K124" s="173" t="s">
        <v>132</v>
      </c>
      <c r="L124" s="38"/>
      <c r="M124" s="178" t="s">
        <v>1</v>
      </c>
      <c r="N124" s="179" t="s">
        <v>41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133</v>
      </c>
      <c r="AT124" s="182" t="s">
        <v>128</v>
      </c>
      <c r="AU124" s="182" t="s">
        <v>86</v>
      </c>
      <c r="AY124" s="18" t="s">
        <v>126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84</v>
      </c>
      <c r="BK124" s="183">
        <f>ROUND(I124*H124,2)</f>
        <v>0</v>
      </c>
      <c r="BL124" s="18" t="s">
        <v>133</v>
      </c>
      <c r="BM124" s="182" t="s">
        <v>137</v>
      </c>
    </row>
    <row r="125" s="2" customFormat="1" ht="22.2" customHeight="1">
      <c r="A125" s="37"/>
      <c r="B125" s="170"/>
      <c r="C125" s="171" t="s">
        <v>138</v>
      </c>
      <c r="D125" s="171" t="s">
        <v>128</v>
      </c>
      <c r="E125" s="172" t="s">
        <v>139</v>
      </c>
      <c r="F125" s="173" t="s">
        <v>140</v>
      </c>
      <c r="G125" s="174" t="s">
        <v>131</v>
      </c>
      <c r="H125" s="175">
        <v>8</v>
      </c>
      <c r="I125" s="176"/>
      <c r="J125" s="177">
        <f>ROUND(I125*H125,2)</f>
        <v>0</v>
      </c>
      <c r="K125" s="173" t="s">
        <v>132</v>
      </c>
      <c r="L125" s="38"/>
      <c r="M125" s="178" t="s">
        <v>1</v>
      </c>
      <c r="N125" s="179" t="s">
        <v>41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133</v>
      </c>
      <c r="AT125" s="182" t="s">
        <v>128</v>
      </c>
      <c r="AU125" s="182" t="s">
        <v>86</v>
      </c>
      <c r="AY125" s="18" t="s">
        <v>126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84</v>
      </c>
      <c r="BK125" s="183">
        <f>ROUND(I125*H125,2)</f>
        <v>0</v>
      </c>
      <c r="BL125" s="18" t="s">
        <v>133</v>
      </c>
      <c r="BM125" s="182" t="s">
        <v>141</v>
      </c>
    </row>
    <row r="126" s="2" customFormat="1" ht="22.2" customHeight="1">
      <c r="A126" s="37"/>
      <c r="B126" s="170"/>
      <c r="C126" s="171" t="s">
        <v>133</v>
      </c>
      <c r="D126" s="171" t="s">
        <v>128</v>
      </c>
      <c r="E126" s="172" t="s">
        <v>142</v>
      </c>
      <c r="F126" s="173" t="s">
        <v>143</v>
      </c>
      <c r="G126" s="174" t="s">
        <v>131</v>
      </c>
      <c r="H126" s="175">
        <v>2</v>
      </c>
      <c r="I126" s="176"/>
      <c r="J126" s="177">
        <f>ROUND(I126*H126,2)</f>
        <v>0</v>
      </c>
      <c r="K126" s="173" t="s">
        <v>132</v>
      </c>
      <c r="L126" s="38"/>
      <c r="M126" s="178" t="s">
        <v>1</v>
      </c>
      <c r="N126" s="179" t="s">
        <v>41</v>
      </c>
      <c r="O126" s="76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2" t="s">
        <v>133</v>
      </c>
      <c r="AT126" s="182" t="s">
        <v>128</v>
      </c>
      <c r="AU126" s="182" t="s">
        <v>86</v>
      </c>
      <c r="AY126" s="18" t="s">
        <v>126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8" t="s">
        <v>84</v>
      </c>
      <c r="BK126" s="183">
        <f>ROUND(I126*H126,2)</f>
        <v>0</v>
      </c>
      <c r="BL126" s="18" t="s">
        <v>133</v>
      </c>
      <c r="BM126" s="182" t="s">
        <v>144</v>
      </c>
    </row>
    <row r="127" s="2" customFormat="1" ht="30" customHeight="1">
      <c r="A127" s="37"/>
      <c r="B127" s="170"/>
      <c r="C127" s="171" t="s">
        <v>145</v>
      </c>
      <c r="D127" s="171" t="s">
        <v>128</v>
      </c>
      <c r="E127" s="172" t="s">
        <v>146</v>
      </c>
      <c r="F127" s="173" t="s">
        <v>147</v>
      </c>
      <c r="G127" s="174" t="s">
        <v>131</v>
      </c>
      <c r="H127" s="175">
        <v>8</v>
      </c>
      <c r="I127" s="176"/>
      <c r="J127" s="177">
        <f>ROUND(I127*H127,2)</f>
        <v>0</v>
      </c>
      <c r="K127" s="173" t="s">
        <v>132</v>
      </c>
      <c r="L127" s="38"/>
      <c r="M127" s="178" t="s">
        <v>1</v>
      </c>
      <c r="N127" s="179" t="s">
        <v>41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133</v>
      </c>
      <c r="AT127" s="182" t="s">
        <v>128</v>
      </c>
      <c r="AU127" s="182" t="s">
        <v>86</v>
      </c>
      <c r="AY127" s="18" t="s">
        <v>126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84</v>
      </c>
      <c r="BK127" s="183">
        <f>ROUND(I127*H127,2)</f>
        <v>0</v>
      </c>
      <c r="BL127" s="18" t="s">
        <v>133</v>
      </c>
      <c r="BM127" s="182" t="s">
        <v>148</v>
      </c>
    </row>
    <row r="128" s="2" customFormat="1" ht="30" customHeight="1">
      <c r="A128" s="37"/>
      <c r="B128" s="170"/>
      <c r="C128" s="171" t="s">
        <v>149</v>
      </c>
      <c r="D128" s="171" t="s">
        <v>128</v>
      </c>
      <c r="E128" s="172" t="s">
        <v>150</v>
      </c>
      <c r="F128" s="173" t="s">
        <v>151</v>
      </c>
      <c r="G128" s="174" t="s">
        <v>131</v>
      </c>
      <c r="H128" s="175">
        <v>2</v>
      </c>
      <c r="I128" s="176"/>
      <c r="J128" s="177">
        <f>ROUND(I128*H128,2)</f>
        <v>0</v>
      </c>
      <c r="K128" s="173" t="s">
        <v>132</v>
      </c>
      <c r="L128" s="38"/>
      <c r="M128" s="178" t="s">
        <v>1</v>
      </c>
      <c r="N128" s="179" t="s">
        <v>41</v>
      </c>
      <c r="O128" s="76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133</v>
      </c>
      <c r="AT128" s="182" t="s">
        <v>128</v>
      </c>
      <c r="AU128" s="182" t="s">
        <v>86</v>
      </c>
      <c r="AY128" s="18" t="s">
        <v>126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84</v>
      </c>
      <c r="BK128" s="183">
        <f>ROUND(I128*H128,2)</f>
        <v>0</v>
      </c>
      <c r="BL128" s="18" t="s">
        <v>133</v>
      </c>
      <c r="BM128" s="182" t="s">
        <v>152</v>
      </c>
    </row>
    <row r="129" s="2" customFormat="1" ht="22.2" customHeight="1">
      <c r="A129" s="37"/>
      <c r="B129" s="170"/>
      <c r="C129" s="171" t="s">
        <v>153</v>
      </c>
      <c r="D129" s="171" t="s">
        <v>128</v>
      </c>
      <c r="E129" s="172" t="s">
        <v>154</v>
      </c>
      <c r="F129" s="173" t="s">
        <v>155</v>
      </c>
      <c r="G129" s="174" t="s">
        <v>131</v>
      </c>
      <c r="H129" s="175">
        <v>10</v>
      </c>
      <c r="I129" s="176"/>
      <c r="J129" s="177">
        <f>ROUND(I129*H129,2)</f>
        <v>0</v>
      </c>
      <c r="K129" s="173" t="s">
        <v>132</v>
      </c>
      <c r="L129" s="38"/>
      <c r="M129" s="178" t="s">
        <v>1</v>
      </c>
      <c r="N129" s="179" t="s">
        <v>41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133</v>
      </c>
      <c r="AT129" s="182" t="s">
        <v>128</v>
      </c>
      <c r="AU129" s="182" t="s">
        <v>86</v>
      </c>
      <c r="AY129" s="18" t="s">
        <v>126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84</v>
      </c>
      <c r="BK129" s="183">
        <f>ROUND(I129*H129,2)</f>
        <v>0</v>
      </c>
      <c r="BL129" s="18" t="s">
        <v>133</v>
      </c>
      <c r="BM129" s="182" t="s">
        <v>156</v>
      </c>
    </row>
    <row r="130" s="2" customFormat="1" ht="30" customHeight="1">
      <c r="A130" s="37"/>
      <c r="B130" s="170"/>
      <c r="C130" s="171" t="s">
        <v>157</v>
      </c>
      <c r="D130" s="171" t="s">
        <v>128</v>
      </c>
      <c r="E130" s="172" t="s">
        <v>158</v>
      </c>
      <c r="F130" s="173" t="s">
        <v>159</v>
      </c>
      <c r="G130" s="174" t="s">
        <v>160</v>
      </c>
      <c r="H130" s="175">
        <v>548</v>
      </c>
      <c r="I130" s="176"/>
      <c r="J130" s="177">
        <f>ROUND(I130*H130,2)</f>
        <v>0</v>
      </c>
      <c r="K130" s="173" t="s">
        <v>132</v>
      </c>
      <c r="L130" s="38"/>
      <c r="M130" s="178" t="s">
        <v>1</v>
      </c>
      <c r="N130" s="179" t="s">
        <v>41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133</v>
      </c>
      <c r="AT130" s="182" t="s">
        <v>128</v>
      </c>
      <c r="AU130" s="182" t="s">
        <v>86</v>
      </c>
      <c r="AY130" s="18" t="s">
        <v>126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84</v>
      </c>
      <c r="BK130" s="183">
        <f>ROUND(I130*H130,2)</f>
        <v>0</v>
      </c>
      <c r="BL130" s="18" t="s">
        <v>133</v>
      </c>
      <c r="BM130" s="182" t="s">
        <v>161</v>
      </c>
    </row>
    <row r="131" s="2" customFormat="1" ht="34.8" customHeight="1">
      <c r="A131" s="37"/>
      <c r="B131" s="170"/>
      <c r="C131" s="171" t="s">
        <v>162</v>
      </c>
      <c r="D131" s="171" t="s">
        <v>128</v>
      </c>
      <c r="E131" s="172" t="s">
        <v>163</v>
      </c>
      <c r="F131" s="173" t="s">
        <v>164</v>
      </c>
      <c r="G131" s="174" t="s">
        <v>160</v>
      </c>
      <c r="H131" s="175">
        <v>548</v>
      </c>
      <c r="I131" s="176"/>
      <c r="J131" s="177">
        <f>ROUND(I131*H131,2)</f>
        <v>0</v>
      </c>
      <c r="K131" s="173" t="s">
        <v>132</v>
      </c>
      <c r="L131" s="38"/>
      <c r="M131" s="178" t="s">
        <v>1</v>
      </c>
      <c r="N131" s="179" t="s">
        <v>41</v>
      </c>
      <c r="O131" s="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133</v>
      </c>
      <c r="AT131" s="182" t="s">
        <v>128</v>
      </c>
      <c r="AU131" s="182" t="s">
        <v>86</v>
      </c>
      <c r="AY131" s="18" t="s">
        <v>126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84</v>
      </c>
      <c r="BK131" s="183">
        <f>ROUND(I131*H131,2)</f>
        <v>0</v>
      </c>
      <c r="BL131" s="18" t="s">
        <v>133</v>
      </c>
      <c r="BM131" s="182" t="s">
        <v>165</v>
      </c>
    </row>
    <row r="132" s="2" customFormat="1" ht="22.2" customHeight="1">
      <c r="A132" s="37"/>
      <c r="B132" s="170"/>
      <c r="C132" s="171" t="s">
        <v>166</v>
      </c>
      <c r="D132" s="171" t="s">
        <v>128</v>
      </c>
      <c r="E132" s="172" t="s">
        <v>167</v>
      </c>
      <c r="F132" s="173" t="s">
        <v>168</v>
      </c>
      <c r="G132" s="174" t="s">
        <v>160</v>
      </c>
      <c r="H132" s="175">
        <v>548</v>
      </c>
      <c r="I132" s="176"/>
      <c r="J132" s="177">
        <f>ROUND(I132*H132,2)</f>
        <v>0</v>
      </c>
      <c r="K132" s="173" t="s">
        <v>132</v>
      </c>
      <c r="L132" s="38"/>
      <c r="M132" s="178" t="s">
        <v>1</v>
      </c>
      <c r="N132" s="179" t="s">
        <v>41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133</v>
      </c>
      <c r="AT132" s="182" t="s">
        <v>128</v>
      </c>
      <c r="AU132" s="182" t="s">
        <v>86</v>
      </c>
      <c r="AY132" s="18" t="s">
        <v>126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84</v>
      </c>
      <c r="BK132" s="183">
        <f>ROUND(I132*H132,2)</f>
        <v>0</v>
      </c>
      <c r="BL132" s="18" t="s">
        <v>133</v>
      </c>
      <c r="BM132" s="182" t="s">
        <v>169</v>
      </c>
    </row>
    <row r="133" s="2" customFormat="1" ht="30" customHeight="1">
      <c r="A133" s="37"/>
      <c r="B133" s="170"/>
      <c r="C133" s="171" t="s">
        <v>170</v>
      </c>
      <c r="D133" s="171" t="s">
        <v>128</v>
      </c>
      <c r="E133" s="172" t="s">
        <v>171</v>
      </c>
      <c r="F133" s="173" t="s">
        <v>172</v>
      </c>
      <c r="G133" s="174" t="s">
        <v>160</v>
      </c>
      <c r="H133" s="175">
        <v>548</v>
      </c>
      <c r="I133" s="176"/>
      <c r="J133" s="177">
        <f>ROUND(I133*H133,2)</f>
        <v>0</v>
      </c>
      <c r="K133" s="173" t="s">
        <v>132</v>
      </c>
      <c r="L133" s="38"/>
      <c r="M133" s="178" t="s">
        <v>1</v>
      </c>
      <c r="N133" s="179" t="s">
        <v>41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133</v>
      </c>
      <c r="AT133" s="182" t="s">
        <v>128</v>
      </c>
      <c r="AU133" s="182" t="s">
        <v>86</v>
      </c>
      <c r="AY133" s="18" t="s">
        <v>126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84</v>
      </c>
      <c r="BK133" s="183">
        <f>ROUND(I133*H133,2)</f>
        <v>0</v>
      </c>
      <c r="BL133" s="18" t="s">
        <v>133</v>
      </c>
      <c r="BM133" s="182" t="s">
        <v>173</v>
      </c>
    </row>
    <row r="134" s="2" customFormat="1" ht="14.4" customHeight="1">
      <c r="A134" s="37"/>
      <c r="B134" s="170"/>
      <c r="C134" s="171" t="s">
        <v>174</v>
      </c>
      <c r="D134" s="171" t="s">
        <v>128</v>
      </c>
      <c r="E134" s="172" t="s">
        <v>175</v>
      </c>
      <c r="F134" s="173" t="s">
        <v>176</v>
      </c>
      <c r="G134" s="174" t="s">
        <v>160</v>
      </c>
      <c r="H134" s="175">
        <v>548</v>
      </c>
      <c r="I134" s="176"/>
      <c r="J134" s="177">
        <f>ROUND(I134*H134,2)</f>
        <v>0</v>
      </c>
      <c r="K134" s="173" t="s">
        <v>132</v>
      </c>
      <c r="L134" s="38"/>
      <c r="M134" s="178" t="s">
        <v>1</v>
      </c>
      <c r="N134" s="179" t="s">
        <v>41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133</v>
      </c>
      <c r="AT134" s="182" t="s">
        <v>128</v>
      </c>
      <c r="AU134" s="182" t="s">
        <v>86</v>
      </c>
      <c r="AY134" s="18" t="s">
        <v>126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84</v>
      </c>
      <c r="BK134" s="183">
        <f>ROUND(I134*H134,2)</f>
        <v>0</v>
      </c>
      <c r="BL134" s="18" t="s">
        <v>133</v>
      </c>
      <c r="BM134" s="182" t="s">
        <v>177</v>
      </c>
    </row>
    <row r="135" s="2" customFormat="1" ht="22.2" customHeight="1">
      <c r="A135" s="37"/>
      <c r="B135" s="170"/>
      <c r="C135" s="171" t="s">
        <v>178</v>
      </c>
      <c r="D135" s="171" t="s">
        <v>128</v>
      </c>
      <c r="E135" s="172" t="s">
        <v>179</v>
      </c>
      <c r="F135" s="173" t="s">
        <v>180</v>
      </c>
      <c r="G135" s="174" t="s">
        <v>181</v>
      </c>
      <c r="H135" s="175">
        <v>20</v>
      </c>
      <c r="I135" s="176"/>
      <c r="J135" s="177">
        <f>ROUND(I135*H135,2)</f>
        <v>0</v>
      </c>
      <c r="K135" s="173" t="s">
        <v>132</v>
      </c>
      <c r="L135" s="38"/>
      <c r="M135" s="178" t="s">
        <v>1</v>
      </c>
      <c r="N135" s="179" t="s">
        <v>41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133</v>
      </c>
      <c r="AT135" s="182" t="s">
        <v>128</v>
      </c>
      <c r="AU135" s="182" t="s">
        <v>86</v>
      </c>
      <c r="AY135" s="18" t="s">
        <v>126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84</v>
      </c>
      <c r="BK135" s="183">
        <f>ROUND(I135*H135,2)</f>
        <v>0</v>
      </c>
      <c r="BL135" s="18" t="s">
        <v>133</v>
      </c>
      <c r="BM135" s="182" t="s">
        <v>182</v>
      </c>
    </row>
    <row r="136" s="2" customFormat="1" ht="22.2" customHeight="1">
      <c r="A136" s="37"/>
      <c r="B136" s="170"/>
      <c r="C136" s="171" t="s">
        <v>183</v>
      </c>
      <c r="D136" s="171" t="s">
        <v>128</v>
      </c>
      <c r="E136" s="172" t="s">
        <v>184</v>
      </c>
      <c r="F136" s="173" t="s">
        <v>185</v>
      </c>
      <c r="G136" s="174" t="s">
        <v>181</v>
      </c>
      <c r="H136" s="175">
        <v>1825</v>
      </c>
      <c r="I136" s="176"/>
      <c r="J136" s="177">
        <f>ROUND(I136*H136,2)</f>
        <v>0</v>
      </c>
      <c r="K136" s="173" t="s">
        <v>132</v>
      </c>
      <c r="L136" s="38"/>
      <c r="M136" s="178" t="s">
        <v>1</v>
      </c>
      <c r="N136" s="179" t="s">
        <v>41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133</v>
      </c>
      <c r="AT136" s="182" t="s">
        <v>128</v>
      </c>
      <c r="AU136" s="182" t="s">
        <v>86</v>
      </c>
      <c r="AY136" s="18" t="s">
        <v>126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84</v>
      </c>
      <c r="BK136" s="183">
        <f>ROUND(I136*H136,2)</f>
        <v>0</v>
      </c>
      <c r="BL136" s="18" t="s">
        <v>133</v>
      </c>
      <c r="BM136" s="182" t="s">
        <v>186</v>
      </c>
    </row>
    <row r="137" s="2" customFormat="1" ht="14.4" customHeight="1">
      <c r="A137" s="37"/>
      <c r="B137" s="170"/>
      <c r="C137" s="171" t="s">
        <v>8</v>
      </c>
      <c r="D137" s="171" t="s">
        <v>128</v>
      </c>
      <c r="E137" s="172" t="s">
        <v>187</v>
      </c>
      <c r="F137" s="173" t="s">
        <v>188</v>
      </c>
      <c r="G137" s="174" t="s">
        <v>181</v>
      </c>
      <c r="H137" s="175">
        <v>1825</v>
      </c>
      <c r="I137" s="176"/>
      <c r="J137" s="177">
        <f>ROUND(I137*H137,2)</f>
        <v>0</v>
      </c>
      <c r="K137" s="173" t="s">
        <v>132</v>
      </c>
      <c r="L137" s="38"/>
      <c r="M137" s="178" t="s">
        <v>1</v>
      </c>
      <c r="N137" s="179" t="s">
        <v>41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133</v>
      </c>
      <c r="AT137" s="182" t="s">
        <v>128</v>
      </c>
      <c r="AU137" s="182" t="s">
        <v>86</v>
      </c>
      <c r="AY137" s="18" t="s">
        <v>126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84</v>
      </c>
      <c r="BK137" s="183">
        <f>ROUND(I137*H137,2)</f>
        <v>0</v>
      </c>
      <c r="BL137" s="18" t="s">
        <v>133</v>
      </c>
      <c r="BM137" s="182" t="s">
        <v>189</v>
      </c>
    </row>
    <row r="138" s="2" customFormat="1" ht="22.2" customHeight="1">
      <c r="A138" s="37"/>
      <c r="B138" s="170"/>
      <c r="C138" s="171" t="s">
        <v>190</v>
      </c>
      <c r="D138" s="171" t="s">
        <v>128</v>
      </c>
      <c r="E138" s="172" t="s">
        <v>191</v>
      </c>
      <c r="F138" s="173" t="s">
        <v>192</v>
      </c>
      <c r="G138" s="174" t="s">
        <v>181</v>
      </c>
      <c r="H138" s="175">
        <v>1825</v>
      </c>
      <c r="I138" s="176"/>
      <c r="J138" s="177">
        <f>ROUND(I138*H138,2)</f>
        <v>0</v>
      </c>
      <c r="K138" s="173" t="s">
        <v>132</v>
      </c>
      <c r="L138" s="38"/>
      <c r="M138" s="178" t="s">
        <v>1</v>
      </c>
      <c r="N138" s="179" t="s">
        <v>41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133</v>
      </c>
      <c r="AT138" s="182" t="s">
        <v>128</v>
      </c>
      <c r="AU138" s="182" t="s">
        <v>86</v>
      </c>
      <c r="AY138" s="18" t="s">
        <v>126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84</v>
      </c>
      <c r="BK138" s="183">
        <f>ROUND(I138*H138,2)</f>
        <v>0</v>
      </c>
      <c r="BL138" s="18" t="s">
        <v>133</v>
      </c>
      <c r="BM138" s="182" t="s">
        <v>193</v>
      </c>
    </row>
    <row r="139" s="2" customFormat="1" ht="30" customHeight="1">
      <c r="A139" s="37"/>
      <c r="B139" s="170"/>
      <c r="C139" s="171" t="s">
        <v>194</v>
      </c>
      <c r="D139" s="171" t="s">
        <v>128</v>
      </c>
      <c r="E139" s="172" t="s">
        <v>195</v>
      </c>
      <c r="F139" s="173" t="s">
        <v>196</v>
      </c>
      <c r="G139" s="174" t="s">
        <v>197</v>
      </c>
      <c r="H139" s="175">
        <v>18.652000000000001</v>
      </c>
      <c r="I139" s="176"/>
      <c r="J139" s="177">
        <f>ROUND(I139*H139,2)</f>
        <v>0</v>
      </c>
      <c r="K139" s="173" t="s">
        <v>132</v>
      </c>
      <c r="L139" s="38"/>
      <c r="M139" s="178" t="s">
        <v>1</v>
      </c>
      <c r="N139" s="179" t="s">
        <v>41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133</v>
      </c>
      <c r="AT139" s="182" t="s">
        <v>128</v>
      </c>
      <c r="AU139" s="182" t="s">
        <v>86</v>
      </c>
      <c r="AY139" s="18" t="s">
        <v>126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84</v>
      </c>
      <c r="BK139" s="183">
        <f>ROUND(I139*H139,2)</f>
        <v>0</v>
      </c>
      <c r="BL139" s="18" t="s">
        <v>133</v>
      </c>
      <c r="BM139" s="182" t="s">
        <v>198</v>
      </c>
    </row>
    <row r="140" s="13" customFormat="1">
      <c r="A140" s="13"/>
      <c r="B140" s="184"/>
      <c r="C140" s="13"/>
      <c r="D140" s="185" t="s">
        <v>199</v>
      </c>
      <c r="E140" s="186" t="s">
        <v>1</v>
      </c>
      <c r="F140" s="187" t="s">
        <v>200</v>
      </c>
      <c r="G140" s="13"/>
      <c r="H140" s="188">
        <v>18.652000000000001</v>
      </c>
      <c r="I140" s="189"/>
      <c r="J140" s="13"/>
      <c r="K140" s="13"/>
      <c r="L140" s="184"/>
      <c r="M140" s="190"/>
      <c r="N140" s="191"/>
      <c r="O140" s="191"/>
      <c r="P140" s="191"/>
      <c r="Q140" s="191"/>
      <c r="R140" s="191"/>
      <c r="S140" s="191"/>
      <c r="T140" s="19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199</v>
      </c>
      <c r="AU140" s="186" t="s">
        <v>86</v>
      </c>
      <c r="AV140" s="13" t="s">
        <v>86</v>
      </c>
      <c r="AW140" s="13" t="s">
        <v>32</v>
      </c>
      <c r="AX140" s="13" t="s">
        <v>76</v>
      </c>
      <c r="AY140" s="186" t="s">
        <v>126</v>
      </c>
    </row>
    <row r="141" s="14" customFormat="1">
      <c r="A141" s="14"/>
      <c r="B141" s="193"/>
      <c r="C141" s="14"/>
      <c r="D141" s="185" t="s">
        <v>199</v>
      </c>
      <c r="E141" s="194" t="s">
        <v>1</v>
      </c>
      <c r="F141" s="195" t="s">
        <v>201</v>
      </c>
      <c r="G141" s="14"/>
      <c r="H141" s="196">
        <v>18.652000000000001</v>
      </c>
      <c r="I141" s="197"/>
      <c r="J141" s="14"/>
      <c r="K141" s="14"/>
      <c r="L141" s="193"/>
      <c r="M141" s="198"/>
      <c r="N141" s="199"/>
      <c r="O141" s="199"/>
      <c r="P141" s="199"/>
      <c r="Q141" s="199"/>
      <c r="R141" s="199"/>
      <c r="S141" s="199"/>
      <c r="T141" s="20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4" t="s">
        <v>199</v>
      </c>
      <c r="AU141" s="194" t="s">
        <v>86</v>
      </c>
      <c r="AV141" s="14" t="s">
        <v>133</v>
      </c>
      <c r="AW141" s="14" t="s">
        <v>32</v>
      </c>
      <c r="AX141" s="14" t="s">
        <v>84</v>
      </c>
      <c r="AY141" s="194" t="s">
        <v>126</v>
      </c>
    </row>
    <row r="142" s="2" customFormat="1" ht="22.2" customHeight="1">
      <c r="A142" s="37"/>
      <c r="B142" s="170"/>
      <c r="C142" s="171" t="s">
        <v>202</v>
      </c>
      <c r="D142" s="171" t="s">
        <v>128</v>
      </c>
      <c r="E142" s="172" t="s">
        <v>203</v>
      </c>
      <c r="F142" s="173" t="s">
        <v>204</v>
      </c>
      <c r="G142" s="174" t="s">
        <v>181</v>
      </c>
      <c r="H142" s="175">
        <v>2066</v>
      </c>
      <c r="I142" s="176"/>
      <c r="J142" s="177">
        <f>ROUND(I142*H142,2)</f>
        <v>0</v>
      </c>
      <c r="K142" s="173" t="s">
        <v>132</v>
      </c>
      <c r="L142" s="38"/>
      <c r="M142" s="178" t="s">
        <v>1</v>
      </c>
      <c r="N142" s="179" t="s">
        <v>41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133</v>
      </c>
      <c r="AT142" s="182" t="s">
        <v>128</v>
      </c>
      <c r="AU142" s="182" t="s">
        <v>86</v>
      </c>
      <c r="AY142" s="18" t="s">
        <v>126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84</v>
      </c>
      <c r="BK142" s="183">
        <f>ROUND(I142*H142,2)</f>
        <v>0</v>
      </c>
      <c r="BL142" s="18" t="s">
        <v>133</v>
      </c>
      <c r="BM142" s="182" t="s">
        <v>205</v>
      </c>
    </row>
    <row r="143" s="12" customFormat="1" ht="22.8" customHeight="1">
      <c r="A143" s="12"/>
      <c r="B143" s="157"/>
      <c r="C143" s="12"/>
      <c r="D143" s="158" t="s">
        <v>75</v>
      </c>
      <c r="E143" s="168" t="s">
        <v>206</v>
      </c>
      <c r="F143" s="168" t="s">
        <v>207</v>
      </c>
      <c r="G143" s="12"/>
      <c r="H143" s="12"/>
      <c r="I143" s="160"/>
      <c r="J143" s="169">
        <f>BK143</f>
        <v>0</v>
      </c>
      <c r="K143" s="12"/>
      <c r="L143" s="157"/>
      <c r="M143" s="162"/>
      <c r="N143" s="163"/>
      <c r="O143" s="163"/>
      <c r="P143" s="164">
        <f>SUM(P144:P149)</f>
        <v>0</v>
      </c>
      <c r="Q143" s="163"/>
      <c r="R143" s="164">
        <f>SUM(R144:R149)</f>
        <v>0</v>
      </c>
      <c r="S143" s="163"/>
      <c r="T143" s="165">
        <f>SUM(T144:T149)</f>
        <v>286.90600000000001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8" t="s">
        <v>84</v>
      </c>
      <c r="AT143" s="166" t="s">
        <v>75</v>
      </c>
      <c r="AU143" s="166" t="s">
        <v>84</v>
      </c>
      <c r="AY143" s="158" t="s">
        <v>126</v>
      </c>
      <c r="BK143" s="167">
        <f>SUM(BK144:BK149)</f>
        <v>0</v>
      </c>
    </row>
    <row r="144" s="2" customFormat="1" ht="30" customHeight="1">
      <c r="A144" s="37"/>
      <c r="B144" s="170"/>
      <c r="C144" s="171" t="s">
        <v>208</v>
      </c>
      <c r="D144" s="171" t="s">
        <v>128</v>
      </c>
      <c r="E144" s="172" t="s">
        <v>209</v>
      </c>
      <c r="F144" s="173" t="s">
        <v>210</v>
      </c>
      <c r="G144" s="174" t="s">
        <v>181</v>
      </c>
      <c r="H144" s="175">
        <v>140</v>
      </c>
      <c r="I144" s="176"/>
      <c r="J144" s="177">
        <f>ROUND(I144*H144,2)</f>
        <v>0</v>
      </c>
      <c r="K144" s="173" t="s">
        <v>132</v>
      </c>
      <c r="L144" s="38"/>
      <c r="M144" s="178" t="s">
        <v>1</v>
      </c>
      <c r="N144" s="179" t="s">
        <v>41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0.28999999999999998</v>
      </c>
      <c r="T144" s="181">
        <f>S144*H144</f>
        <v>40.599999999999994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133</v>
      </c>
      <c r="AT144" s="182" t="s">
        <v>128</v>
      </c>
      <c r="AU144" s="182" t="s">
        <v>86</v>
      </c>
      <c r="AY144" s="18" t="s">
        <v>126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84</v>
      </c>
      <c r="BK144" s="183">
        <f>ROUND(I144*H144,2)</f>
        <v>0</v>
      </c>
      <c r="BL144" s="18" t="s">
        <v>133</v>
      </c>
      <c r="BM144" s="182" t="s">
        <v>211</v>
      </c>
    </row>
    <row r="145" s="2" customFormat="1" ht="22.2" customHeight="1">
      <c r="A145" s="37"/>
      <c r="B145" s="170"/>
      <c r="C145" s="171" t="s">
        <v>212</v>
      </c>
      <c r="D145" s="171" t="s">
        <v>128</v>
      </c>
      <c r="E145" s="172" t="s">
        <v>213</v>
      </c>
      <c r="F145" s="173" t="s">
        <v>214</v>
      </c>
      <c r="G145" s="174" t="s">
        <v>181</v>
      </c>
      <c r="H145" s="175">
        <v>140</v>
      </c>
      <c r="I145" s="176"/>
      <c r="J145" s="177">
        <f>ROUND(I145*H145,2)</f>
        <v>0</v>
      </c>
      <c r="K145" s="173" t="s">
        <v>132</v>
      </c>
      <c r="L145" s="38"/>
      <c r="M145" s="178" t="s">
        <v>1</v>
      </c>
      <c r="N145" s="179" t="s">
        <v>41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0.32500000000000001</v>
      </c>
      <c r="T145" s="181">
        <f>S145*H145</f>
        <v>45.5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133</v>
      </c>
      <c r="AT145" s="182" t="s">
        <v>128</v>
      </c>
      <c r="AU145" s="182" t="s">
        <v>86</v>
      </c>
      <c r="AY145" s="18" t="s">
        <v>126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84</v>
      </c>
      <c r="BK145" s="183">
        <f>ROUND(I145*H145,2)</f>
        <v>0</v>
      </c>
      <c r="BL145" s="18" t="s">
        <v>133</v>
      </c>
      <c r="BM145" s="182" t="s">
        <v>215</v>
      </c>
    </row>
    <row r="146" s="2" customFormat="1" ht="14.4" customHeight="1">
      <c r="A146" s="37"/>
      <c r="B146" s="170"/>
      <c r="C146" s="171" t="s">
        <v>7</v>
      </c>
      <c r="D146" s="171" t="s">
        <v>128</v>
      </c>
      <c r="E146" s="172" t="s">
        <v>216</v>
      </c>
      <c r="F146" s="173" t="s">
        <v>217</v>
      </c>
      <c r="G146" s="174" t="s">
        <v>181</v>
      </c>
      <c r="H146" s="175">
        <v>167</v>
      </c>
      <c r="I146" s="176"/>
      <c r="J146" s="177">
        <f>ROUND(I146*H146,2)</f>
        <v>0</v>
      </c>
      <c r="K146" s="173" t="s">
        <v>132</v>
      </c>
      <c r="L146" s="38"/>
      <c r="M146" s="178" t="s">
        <v>1</v>
      </c>
      <c r="N146" s="179" t="s">
        <v>41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0.017999999999999999</v>
      </c>
      <c r="T146" s="181">
        <f>S146*H146</f>
        <v>3.0059999999999998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190</v>
      </c>
      <c r="AT146" s="182" t="s">
        <v>128</v>
      </c>
      <c r="AU146" s="182" t="s">
        <v>86</v>
      </c>
      <c r="AY146" s="18" t="s">
        <v>126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84</v>
      </c>
      <c r="BK146" s="183">
        <f>ROUND(I146*H146,2)</f>
        <v>0</v>
      </c>
      <c r="BL146" s="18" t="s">
        <v>190</v>
      </c>
      <c r="BM146" s="182" t="s">
        <v>218</v>
      </c>
    </row>
    <row r="147" s="2" customFormat="1" ht="14.4" customHeight="1">
      <c r="A147" s="37"/>
      <c r="B147" s="170"/>
      <c r="C147" s="171" t="s">
        <v>219</v>
      </c>
      <c r="D147" s="171" t="s">
        <v>128</v>
      </c>
      <c r="E147" s="172" t="s">
        <v>220</v>
      </c>
      <c r="F147" s="173" t="s">
        <v>221</v>
      </c>
      <c r="G147" s="174" t="s">
        <v>160</v>
      </c>
      <c r="H147" s="175">
        <v>83.5</v>
      </c>
      <c r="I147" s="176"/>
      <c r="J147" s="177">
        <f>ROUND(I147*H147,2)</f>
        <v>0</v>
      </c>
      <c r="K147" s="173" t="s">
        <v>132</v>
      </c>
      <c r="L147" s="38"/>
      <c r="M147" s="178" t="s">
        <v>1</v>
      </c>
      <c r="N147" s="179" t="s">
        <v>41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2</v>
      </c>
      <c r="T147" s="181">
        <f>S147*H147</f>
        <v>167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133</v>
      </c>
      <c r="AT147" s="182" t="s">
        <v>128</v>
      </c>
      <c r="AU147" s="182" t="s">
        <v>86</v>
      </c>
      <c r="AY147" s="18" t="s">
        <v>126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84</v>
      </c>
      <c r="BK147" s="183">
        <f>ROUND(I147*H147,2)</f>
        <v>0</v>
      </c>
      <c r="BL147" s="18" t="s">
        <v>133</v>
      </c>
      <c r="BM147" s="182" t="s">
        <v>222</v>
      </c>
    </row>
    <row r="148" s="13" customFormat="1">
      <c r="A148" s="13"/>
      <c r="B148" s="184"/>
      <c r="C148" s="13"/>
      <c r="D148" s="185" t="s">
        <v>199</v>
      </c>
      <c r="E148" s="186" t="s">
        <v>1</v>
      </c>
      <c r="F148" s="187" t="s">
        <v>223</v>
      </c>
      <c r="G148" s="13"/>
      <c r="H148" s="188">
        <v>83.5</v>
      </c>
      <c r="I148" s="189"/>
      <c r="J148" s="13"/>
      <c r="K148" s="13"/>
      <c r="L148" s="184"/>
      <c r="M148" s="190"/>
      <c r="N148" s="191"/>
      <c r="O148" s="191"/>
      <c r="P148" s="191"/>
      <c r="Q148" s="191"/>
      <c r="R148" s="191"/>
      <c r="S148" s="191"/>
      <c r="T148" s="19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6" t="s">
        <v>199</v>
      </c>
      <c r="AU148" s="186" t="s">
        <v>86</v>
      </c>
      <c r="AV148" s="13" t="s">
        <v>86</v>
      </c>
      <c r="AW148" s="13" t="s">
        <v>32</v>
      </c>
      <c r="AX148" s="13" t="s">
        <v>84</v>
      </c>
      <c r="AY148" s="186" t="s">
        <v>126</v>
      </c>
    </row>
    <row r="149" s="2" customFormat="1" ht="22.2" customHeight="1">
      <c r="A149" s="37"/>
      <c r="B149" s="170"/>
      <c r="C149" s="171" t="s">
        <v>224</v>
      </c>
      <c r="D149" s="171" t="s">
        <v>128</v>
      </c>
      <c r="E149" s="172" t="s">
        <v>225</v>
      </c>
      <c r="F149" s="173" t="s">
        <v>226</v>
      </c>
      <c r="G149" s="174" t="s">
        <v>181</v>
      </c>
      <c r="H149" s="175">
        <v>140</v>
      </c>
      <c r="I149" s="176"/>
      <c r="J149" s="177">
        <f>ROUND(I149*H149,2)</f>
        <v>0</v>
      </c>
      <c r="K149" s="173" t="s">
        <v>132</v>
      </c>
      <c r="L149" s="38"/>
      <c r="M149" s="178" t="s">
        <v>1</v>
      </c>
      <c r="N149" s="179" t="s">
        <v>41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0.22</v>
      </c>
      <c r="T149" s="181">
        <f>S149*H149</f>
        <v>30.800000000000001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133</v>
      </c>
      <c r="AT149" s="182" t="s">
        <v>128</v>
      </c>
      <c r="AU149" s="182" t="s">
        <v>86</v>
      </c>
      <c r="AY149" s="18" t="s">
        <v>126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84</v>
      </c>
      <c r="BK149" s="183">
        <f>ROUND(I149*H149,2)</f>
        <v>0</v>
      </c>
      <c r="BL149" s="18" t="s">
        <v>133</v>
      </c>
      <c r="BM149" s="182" t="s">
        <v>227</v>
      </c>
    </row>
    <row r="150" s="12" customFormat="1" ht="22.8" customHeight="1">
      <c r="A150" s="12"/>
      <c r="B150" s="157"/>
      <c r="C150" s="12"/>
      <c r="D150" s="158" t="s">
        <v>75</v>
      </c>
      <c r="E150" s="168" t="s">
        <v>228</v>
      </c>
      <c r="F150" s="168" t="s">
        <v>229</v>
      </c>
      <c r="G150" s="12"/>
      <c r="H150" s="12"/>
      <c r="I150" s="160"/>
      <c r="J150" s="169">
        <f>BK150</f>
        <v>0</v>
      </c>
      <c r="K150" s="12"/>
      <c r="L150" s="157"/>
      <c r="M150" s="162"/>
      <c r="N150" s="163"/>
      <c r="O150" s="163"/>
      <c r="P150" s="164">
        <f>SUM(P151:P160)</f>
        <v>0</v>
      </c>
      <c r="Q150" s="163"/>
      <c r="R150" s="164">
        <f>SUM(R151:R160)</f>
        <v>0</v>
      </c>
      <c r="S150" s="163"/>
      <c r="T150" s="165">
        <f>SUM(T151:T160)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8" t="s">
        <v>84</v>
      </c>
      <c r="AT150" s="166" t="s">
        <v>75</v>
      </c>
      <c r="AU150" s="166" t="s">
        <v>84</v>
      </c>
      <c r="AY150" s="158" t="s">
        <v>126</v>
      </c>
      <c r="BK150" s="167">
        <f>SUM(BK151:BK160)</f>
        <v>0</v>
      </c>
    </row>
    <row r="151" s="2" customFormat="1" ht="19.8" customHeight="1">
      <c r="A151" s="37"/>
      <c r="B151" s="170"/>
      <c r="C151" s="171" t="s">
        <v>230</v>
      </c>
      <c r="D151" s="171" t="s">
        <v>128</v>
      </c>
      <c r="E151" s="172" t="s">
        <v>231</v>
      </c>
      <c r="F151" s="173" t="s">
        <v>232</v>
      </c>
      <c r="G151" s="174" t="s">
        <v>197</v>
      </c>
      <c r="H151" s="175">
        <v>286.90600000000001</v>
      </c>
      <c r="I151" s="176"/>
      <c r="J151" s="177">
        <f>ROUND(I151*H151,2)</f>
        <v>0</v>
      </c>
      <c r="K151" s="173" t="s">
        <v>132</v>
      </c>
      <c r="L151" s="38"/>
      <c r="M151" s="178" t="s">
        <v>1</v>
      </c>
      <c r="N151" s="179" t="s">
        <v>41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133</v>
      </c>
      <c r="AT151" s="182" t="s">
        <v>128</v>
      </c>
      <c r="AU151" s="182" t="s">
        <v>86</v>
      </c>
      <c r="AY151" s="18" t="s">
        <v>126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84</v>
      </c>
      <c r="BK151" s="183">
        <f>ROUND(I151*H151,2)</f>
        <v>0</v>
      </c>
      <c r="BL151" s="18" t="s">
        <v>133</v>
      </c>
      <c r="BM151" s="182" t="s">
        <v>233</v>
      </c>
    </row>
    <row r="152" s="2" customFormat="1" ht="22.2" customHeight="1">
      <c r="A152" s="37"/>
      <c r="B152" s="170"/>
      <c r="C152" s="171" t="s">
        <v>234</v>
      </c>
      <c r="D152" s="171" t="s">
        <v>128</v>
      </c>
      <c r="E152" s="172" t="s">
        <v>235</v>
      </c>
      <c r="F152" s="173" t="s">
        <v>236</v>
      </c>
      <c r="G152" s="174" t="s">
        <v>197</v>
      </c>
      <c r="H152" s="175">
        <v>286.90600000000001</v>
      </c>
      <c r="I152" s="176"/>
      <c r="J152" s="177">
        <f>ROUND(I152*H152,2)</f>
        <v>0</v>
      </c>
      <c r="K152" s="173" t="s">
        <v>132</v>
      </c>
      <c r="L152" s="38"/>
      <c r="M152" s="178" t="s">
        <v>1</v>
      </c>
      <c r="N152" s="179" t="s">
        <v>41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133</v>
      </c>
      <c r="AT152" s="182" t="s">
        <v>128</v>
      </c>
      <c r="AU152" s="182" t="s">
        <v>86</v>
      </c>
      <c r="AY152" s="18" t="s">
        <v>126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84</v>
      </c>
      <c r="BK152" s="183">
        <f>ROUND(I152*H152,2)</f>
        <v>0</v>
      </c>
      <c r="BL152" s="18" t="s">
        <v>133</v>
      </c>
      <c r="BM152" s="182" t="s">
        <v>237</v>
      </c>
    </row>
    <row r="153" s="2" customFormat="1" ht="22.2" customHeight="1">
      <c r="A153" s="37"/>
      <c r="B153" s="170"/>
      <c r="C153" s="171" t="s">
        <v>238</v>
      </c>
      <c r="D153" s="171" t="s">
        <v>128</v>
      </c>
      <c r="E153" s="172" t="s">
        <v>239</v>
      </c>
      <c r="F153" s="173" t="s">
        <v>240</v>
      </c>
      <c r="G153" s="174" t="s">
        <v>197</v>
      </c>
      <c r="H153" s="175">
        <v>286.90600000000001</v>
      </c>
      <c r="I153" s="176"/>
      <c r="J153" s="177">
        <f>ROUND(I153*H153,2)</f>
        <v>0</v>
      </c>
      <c r="K153" s="173" t="s">
        <v>132</v>
      </c>
      <c r="L153" s="38"/>
      <c r="M153" s="178" t="s">
        <v>1</v>
      </c>
      <c r="N153" s="179" t="s">
        <v>41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133</v>
      </c>
      <c r="AT153" s="182" t="s">
        <v>128</v>
      </c>
      <c r="AU153" s="182" t="s">
        <v>86</v>
      </c>
      <c r="AY153" s="18" t="s">
        <v>126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84</v>
      </c>
      <c r="BK153" s="183">
        <f>ROUND(I153*H153,2)</f>
        <v>0</v>
      </c>
      <c r="BL153" s="18" t="s">
        <v>133</v>
      </c>
      <c r="BM153" s="182" t="s">
        <v>241</v>
      </c>
    </row>
    <row r="154" s="2" customFormat="1" ht="34.8" customHeight="1">
      <c r="A154" s="37"/>
      <c r="B154" s="170"/>
      <c r="C154" s="171" t="s">
        <v>242</v>
      </c>
      <c r="D154" s="171" t="s">
        <v>128</v>
      </c>
      <c r="E154" s="172" t="s">
        <v>243</v>
      </c>
      <c r="F154" s="173" t="s">
        <v>244</v>
      </c>
      <c r="G154" s="174" t="s">
        <v>197</v>
      </c>
      <c r="H154" s="175">
        <v>212.5</v>
      </c>
      <c r="I154" s="176"/>
      <c r="J154" s="177">
        <f>ROUND(I154*H154,2)</f>
        <v>0</v>
      </c>
      <c r="K154" s="173" t="s">
        <v>132</v>
      </c>
      <c r="L154" s="38"/>
      <c r="M154" s="178" t="s">
        <v>1</v>
      </c>
      <c r="N154" s="179" t="s">
        <v>41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133</v>
      </c>
      <c r="AT154" s="182" t="s">
        <v>128</v>
      </c>
      <c r="AU154" s="182" t="s">
        <v>86</v>
      </c>
      <c r="AY154" s="18" t="s">
        <v>126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84</v>
      </c>
      <c r="BK154" s="183">
        <f>ROUND(I154*H154,2)</f>
        <v>0</v>
      </c>
      <c r="BL154" s="18" t="s">
        <v>133</v>
      </c>
      <c r="BM154" s="182" t="s">
        <v>245</v>
      </c>
    </row>
    <row r="155" s="13" customFormat="1">
      <c r="A155" s="13"/>
      <c r="B155" s="184"/>
      <c r="C155" s="13"/>
      <c r="D155" s="185" t="s">
        <v>199</v>
      </c>
      <c r="E155" s="186" t="s">
        <v>1</v>
      </c>
      <c r="F155" s="187" t="s">
        <v>246</v>
      </c>
      <c r="G155" s="13"/>
      <c r="H155" s="188">
        <v>45.5</v>
      </c>
      <c r="I155" s="189"/>
      <c r="J155" s="13"/>
      <c r="K155" s="13"/>
      <c r="L155" s="184"/>
      <c r="M155" s="190"/>
      <c r="N155" s="191"/>
      <c r="O155" s="191"/>
      <c r="P155" s="191"/>
      <c r="Q155" s="191"/>
      <c r="R155" s="191"/>
      <c r="S155" s="191"/>
      <c r="T155" s="19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6" t="s">
        <v>199</v>
      </c>
      <c r="AU155" s="186" t="s">
        <v>86</v>
      </c>
      <c r="AV155" s="13" t="s">
        <v>86</v>
      </c>
      <c r="AW155" s="13" t="s">
        <v>32</v>
      </c>
      <c r="AX155" s="13" t="s">
        <v>76</v>
      </c>
      <c r="AY155" s="186" t="s">
        <v>126</v>
      </c>
    </row>
    <row r="156" s="13" customFormat="1">
      <c r="A156" s="13"/>
      <c r="B156" s="184"/>
      <c r="C156" s="13"/>
      <c r="D156" s="185" t="s">
        <v>199</v>
      </c>
      <c r="E156" s="186" t="s">
        <v>1</v>
      </c>
      <c r="F156" s="187" t="s">
        <v>247</v>
      </c>
      <c r="G156" s="13"/>
      <c r="H156" s="188">
        <v>167</v>
      </c>
      <c r="I156" s="189"/>
      <c r="J156" s="13"/>
      <c r="K156" s="13"/>
      <c r="L156" s="184"/>
      <c r="M156" s="190"/>
      <c r="N156" s="191"/>
      <c r="O156" s="191"/>
      <c r="P156" s="191"/>
      <c r="Q156" s="191"/>
      <c r="R156" s="191"/>
      <c r="S156" s="191"/>
      <c r="T156" s="19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6" t="s">
        <v>199</v>
      </c>
      <c r="AU156" s="186" t="s">
        <v>86</v>
      </c>
      <c r="AV156" s="13" t="s">
        <v>86</v>
      </c>
      <c r="AW156" s="13" t="s">
        <v>32</v>
      </c>
      <c r="AX156" s="13" t="s">
        <v>76</v>
      </c>
      <c r="AY156" s="186" t="s">
        <v>126</v>
      </c>
    </row>
    <row r="157" s="14" customFormat="1">
      <c r="A157" s="14"/>
      <c r="B157" s="193"/>
      <c r="C157" s="14"/>
      <c r="D157" s="185" t="s">
        <v>199</v>
      </c>
      <c r="E157" s="194" t="s">
        <v>1</v>
      </c>
      <c r="F157" s="195" t="s">
        <v>201</v>
      </c>
      <c r="G157" s="14"/>
      <c r="H157" s="196">
        <v>212.5</v>
      </c>
      <c r="I157" s="197"/>
      <c r="J157" s="14"/>
      <c r="K157" s="14"/>
      <c r="L157" s="193"/>
      <c r="M157" s="198"/>
      <c r="N157" s="199"/>
      <c r="O157" s="199"/>
      <c r="P157" s="199"/>
      <c r="Q157" s="199"/>
      <c r="R157" s="199"/>
      <c r="S157" s="199"/>
      <c r="T157" s="20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4" t="s">
        <v>199</v>
      </c>
      <c r="AU157" s="194" t="s">
        <v>86</v>
      </c>
      <c r="AV157" s="14" t="s">
        <v>133</v>
      </c>
      <c r="AW157" s="14" t="s">
        <v>32</v>
      </c>
      <c r="AX157" s="14" t="s">
        <v>84</v>
      </c>
      <c r="AY157" s="194" t="s">
        <v>126</v>
      </c>
    </row>
    <row r="158" s="2" customFormat="1" ht="34.8" customHeight="1">
      <c r="A158" s="37"/>
      <c r="B158" s="170"/>
      <c r="C158" s="171" t="s">
        <v>248</v>
      </c>
      <c r="D158" s="171" t="s">
        <v>128</v>
      </c>
      <c r="E158" s="172" t="s">
        <v>249</v>
      </c>
      <c r="F158" s="173" t="s">
        <v>250</v>
      </c>
      <c r="G158" s="174" t="s">
        <v>197</v>
      </c>
      <c r="H158" s="175">
        <v>3.0059999999999998</v>
      </c>
      <c r="I158" s="176"/>
      <c r="J158" s="177">
        <f>ROUND(I158*H158,2)</f>
        <v>0</v>
      </c>
      <c r="K158" s="173" t="s">
        <v>132</v>
      </c>
      <c r="L158" s="38"/>
      <c r="M158" s="178" t="s">
        <v>1</v>
      </c>
      <c r="N158" s="179" t="s">
        <v>41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133</v>
      </c>
      <c r="AT158" s="182" t="s">
        <v>128</v>
      </c>
      <c r="AU158" s="182" t="s">
        <v>86</v>
      </c>
      <c r="AY158" s="18" t="s">
        <v>126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84</v>
      </c>
      <c r="BK158" s="183">
        <f>ROUND(I158*H158,2)</f>
        <v>0</v>
      </c>
      <c r="BL158" s="18" t="s">
        <v>133</v>
      </c>
      <c r="BM158" s="182" t="s">
        <v>251</v>
      </c>
    </row>
    <row r="159" s="2" customFormat="1" ht="40.2" customHeight="1">
      <c r="A159" s="37"/>
      <c r="B159" s="170"/>
      <c r="C159" s="171" t="s">
        <v>252</v>
      </c>
      <c r="D159" s="171" t="s">
        <v>128</v>
      </c>
      <c r="E159" s="172" t="s">
        <v>253</v>
      </c>
      <c r="F159" s="173" t="s">
        <v>254</v>
      </c>
      <c r="G159" s="174" t="s">
        <v>197</v>
      </c>
      <c r="H159" s="175">
        <v>40.600000000000001</v>
      </c>
      <c r="I159" s="176"/>
      <c r="J159" s="177">
        <f>ROUND(I159*H159,2)</f>
        <v>0</v>
      </c>
      <c r="K159" s="173" t="s">
        <v>132</v>
      </c>
      <c r="L159" s="38"/>
      <c r="M159" s="178" t="s">
        <v>1</v>
      </c>
      <c r="N159" s="179" t="s">
        <v>41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133</v>
      </c>
      <c r="AT159" s="182" t="s">
        <v>128</v>
      </c>
      <c r="AU159" s="182" t="s">
        <v>86</v>
      </c>
      <c r="AY159" s="18" t="s">
        <v>126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84</v>
      </c>
      <c r="BK159" s="183">
        <f>ROUND(I159*H159,2)</f>
        <v>0</v>
      </c>
      <c r="BL159" s="18" t="s">
        <v>133</v>
      </c>
      <c r="BM159" s="182" t="s">
        <v>255</v>
      </c>
    </row>
    <row r="160" s="2" customFormat="1" ht="40.2" customHeight="1">
      <c r="A160" s="37"/>
      <c r="B160" s="170"/>
      <c r="C160" s="171" t="s">
        <v>256</v>
      </c>
      <c r="D160" s="171" t="s">
        <v>128</v>
      </c>
      <c r="E160" s="172" t="s">
        <v>257</v>
      </c>
      <c r="F160" s="173" t="s">
        <v>258</v>
      </c>
      <c r="G160" s="174" t="s">
        <v>197</v>
      </c>
      <c r="H160" s="175">
        <v>30.800000000000001</v>
      </c>
      <c r="I160" s="176"/>
      <c r="J160" s="177">
        <f>ROUND(I160*H160,2)</f>
        <v>0</v>
      </c>
      <c r="K160" s="173" t="s">
        <v>132</v>
      </c>
      <c r="L160" s="38"/>
      <c r="M160" s="201" t="s">
        <v>1</v>
      </c>
      <c r="N160" s="202" t="s">
        <v>41</v>
      </c>
      <c r="O160" s="203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133</v>
      </c>
      <c r="AT160" s="182" t="s">
        <v>128</v>
      </c>
      <c r="AU160" s="182" t="s">
        <v>86</v>
      </c>
      <c r="AY160" s="18" t="s">
        <v>126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84</v>
      </c>
      <c r="BK160" s="183">
        <f>ROUND(I160*H160,2)</f>
        <v>0</v>
      </c>
      <c r="BL160" s="18" t="s">
        <v>133</v>
      </c>
      <c r="BM160" s="182" t="s">
        <v>259</v>
      </c>
    </row>
    <row r="161" s="2" customFormat="1" ht="6.96" customHeight="1">
      <c r="A161" s="37"/>
      <c r="B161" s="59"/>
      <c r="C161" s="60"/>
      <c r="D161" s="60"/>
      <c r="E161" s="60"/>
      <c r="F161" s="60"/>
      <c r="G161" s="60"/>
      <c r="H161" s="60"/>
      <c r="I161" s="60"/>
      <c r="J161" s="60"/>
      <c r="K161" s="60"/>
      <c r="L161" s="38"/>
      <c r="M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</row>
  </sheetData>
  <autoFilter ref="C119:K16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99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4.4" customHeight="1">
      <c r="B7" s="21"/>
      <c r="E7" s="120" t="str">
        <f>'Rekapitulace stavby'!K6</f>
        <v>NPK a.s. Chrudimská nemocnice, rozšíření parkovacích ploch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38"/>
      <c r="C9" s="37"/>
      <c r="D9" s="37"/>
      <c r="E9" s="66" t="s">
        <v>260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15. 11. 2023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>Pardubický kraj Pardubice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27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ROUND(J130,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ROUND((SUM(BE130:BE264)),  2)</f>
        <v>0</v>
      </c>
      <c r="G33" s="37"/>
      <c r="H33" s="37"/>
      <c r="I33" s="127">
        <v>0.20999999999999999</v>
      </c>
      <c r="J33" s="126">
        <f>ROUND(((SUM(BE130:BE264))*I33),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ROUND((SUM(BF130:BF264)),  2)</f>
        <v>0</v>
      </c>
      <c r="G34" s="37"/>
      <c r="H34" s="37"/>
      <c r="I34" s="127">
        <v>0.14999999999999999</v>
      </c>
      <c r="J34" s="126">
        <f>ROUND(((SUM(BF130:BF264))*I34),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ROUND((SUM(BG130:BG264)),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ROUND((SUM(BH130:BH264)),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ROUND((SUM(BI130:BI264)),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7"/>
      <c r="D85" s="37"/>
      <c r="E85" s="120" t="str">
        <f>E7</f>
        <v>NPK a.s. Chrudimská nemocnice, rozšíření parkovacích ploch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7"/>
      <c r="D87" s="37"/>
      <c r="E87" s="66" t="str">
        <f>E9</f>
        <v>SO-101 - Komunikace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Chrudim</v>
      </c>
      <c r="G89" s="37"/>
      <c r="H89" s="37"/>
      <c r="I89" s="31" t="s">
        <v>22</v>
      </c>
      <c r="J89" s="68" t="str">
        <f>IF(J12="","",J12)</f>
        <v>15. 11. 2023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6" customHeight="1">
      <c r="A91" s="37"/>
      <c r="B91" s="38"/>
      <c r="C91" s="31" t="s">
        <v>24</v>
      </c>
      <c r="D91" s="37"/>
      <c r="E91" s="37"/>
      <c r="F91" s="26" t="str">
        <f>E15</f>
        <v>Pardubický kraj Pardubice</v>
      </c>
      <c r="G91" s="37"/>
      <c r="H91" s="37"/>
      <c r="I91" s="31" t="s">
        <v>30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Hynek Seiner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103</v>
      </c>
      <c r="D94" s="128"/>
      <c r="E94" s="128"/>
      <c r="F94" s="128"/>
      <c r="G94" s="128"/>
      <c r="H94" s="128"/>
      <c r="I94" s="128"/>
      <c r="J94" s="137" t="s">
        <v>104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105</v>
      </c>
      <c r="D96" s="37"/>
      <c r="E96" s="37"/>
      <c r="F96" s="37"/>
      <c r="G96" s="37"/>
      <c r="H96" s="37"/>
      <c r="I96" s="37"/>
      <c r="J96" s="95">
        <f>J130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39"/>
      <c r="C97" s="9"/>
      <c r="D97" s="140" t="s">
        <v>107</v>
      </c>
      <c r="E97" s="141"/>
      <c r="F97" s="141"/>
      <c r="G97" s="141"/>
      <c r="H97" s="141"/>
      <c r="I97" s="141"/>
      <c r="J97" s="142">
        <f>J131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261</v>
      </c>
      <c r="E98" s="145"/>
      <c r="F98" s="145"/>
      <c r="G98" s="145"/>
      <c r="H98" s="145"/>
      <c r="I98" s="145"/>
      <c r="J98" s="146">
        <f>J132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262</v>
      </c>
      <c r="E99" s="145"/>
      <c r="F99" s="145"/>
      <c r="G99" s="145"/>
      <c r="H99" s="145"/>
      <c r="I99" s="145"/>
      <c r="J99" s="146">
        <f>J140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263</v>
      </c>
      <c r="E100" s="145"/>
      <c r="F100" s="145"/>
      <c r="G100" s="145"/>
      <c r="H100" s="145"/>
      <c r="I100" s="145"/>
      <c r="J100" s="146">
        <f>J148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264</v>
      </c>
      <c r="E101" s="145"/>
      <c r="F101" s="145"/>
      <c r="G101" s="145"/>
      <c r="H101" s="145"/>
      <c r="I101" s="145"/>
      <c r="J101" s="146">
        <f>J155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265</v>
      </c>
      <c r="E102" s="145"/>
      <c r="F102" s="145"/>
      <c r="G102" s="145"/>
      <c r="H102" s="145"/>
      <c r="I102" s="145"/>
      <c r="J102" s="146">
        <f>J165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266</v>
      </c>
      <c r="E103" s="145"/>
      <c r="F103" s="145"/>
      <c r="G103" s="145"/>
      <c r="H103" s="145"/>
      <c r="I103" s="145"/>
      <c r="J103" s="146">
        <f>J174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267</v>
      </c>
      <c r="E104" s="145"/>
      <c r="F104" s="145"/>
      <c r="G104" s="145"/>
      <c r="H104" s="145"/>
      <c r="I104" s="145"/>
      <c r="J104" s="146">
        <f>J179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268</v>
      </c>
      <c r="E105" s="145"/>
      <c r="F105" s="145"/>
      <c r="G105" s="145"/>
      <c r="H105" s="145"/>
      <c r="I105" s="145"/>
      <c r="J105" s="146">
        <f>J183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269</v>
      </c>
      <c r="E106" s="145"/>
      <c r="F106" s="145"/>
      <c r="G106" s="145"/>
      <c r="H106" s="145"/>
      <c r="I106" s="145"/>
      <c r="J106" s="146">
        <f>J190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270</v>
      </c>
      <c r="E107" s="145"/>
      <c r="F107" s="145"/>
      <c r="G107" s="145"/>
      <c r="H107" s="145"/>
      <c r="I107" s="145"/>
      <c r="J107" s="146">
        <f>J227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271</v>
      </c>
      <c r="E108" s="145"/>
      <c r="F108" s="145"/>
      <c r="G108" s="145"/>
      <c r="H108" s="145"/>
      <c r="I108" s="145"/>
      <c r="J108" s="146">
        <f>J234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272</v>
      </c>
      <c r="E109" s="145"/>
      <c r="F109" s="145"/>
      <c r="G109" s="145"/>
      <c r="H109" s="145"/>
      <c r="I109" s="145"/>
      <c r="J109" s="146">
        <f>J255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273</v>
      </c>
      <c r="E110" s="145"/>
      <c r="F110" s="145"/>
      <c r="G110" s="145"/>
      <c r="H110" s="145"/>
      <c r="I110" s="145"/>
      <c r="J110" s="146">
        <f>J263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111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4.4" customHeight="1">
      <c r="A120" s="37"/>
      <c r="B120" s="38"/>
      <c r="C120" s="37"/>
      <c r="D120" s="37"/>
      <c r="E120" s="120" t="str">
        <f>E7</f>
        <v>NPK a.s. Chrudimská nemocnice, rozšíření parkovacích ploch</v>
      </c>
      <c r="F120" s="31"/>
      <c r="G120" s="31"/>
      <c r="H120" s="31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100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6" customHeight="1">
      <c r="A122" s="37"/>
      <c r="B122" s="38"/>
      <c r="C122" s="37"/>
      <c r="D122" s="37"/>
      <c r="E122" s="66" t="str">
        <f>E9</f>
        <v>SO-101 - Komunikace</v>
      </c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7"/>
      <c r="E124" s="37"/>
      <c r="F124" s="26" t="str">
        <f>F12</f>
        <v>Chrudim</v>
      </c>
      <c r="G124" s="37"/>
      <c r="H124" s="37"/>
      <c r="I124" s="31" t="s">
        <v>22</v>
      </c>
      <c r="J124" s="68" t="str">
        <f>IF(J12="","",J12)</f>
        <v>15. 11. 2023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6" customHeight="1">
      <c r="A126" s="37"/>
      <c r="B126" s="38"/>
      <c r="C126" s="31" t="s">
        <v>24</v>
      </c>
      <c r="D126" s="37"/>
      <c r="E126" s="37"/>
      <c r="F126" s="26" t="str">
        <f>E15</f>
        <v>Pardubický kraj Pardubice</v>
      </c>
      <c r="G126" s="37"/>
      <c r="H126" s="37"/>
      <c r="I126" s="31" t="s">
        <v>30</v>
      </c>
      <c r="J126" s="35" t="str">
        <f>E21</f>
        <v xml:space="preserve"> 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6" customHeight="1">
      <c r="A127" s="37"/>
      <c r="B127" s="38"/>
      <c r="C127" s="31" t="s">
        <v>28</v>
      </c>
      <c r="D127" s="37"/>
      <c r="E127" s="37"/>
      <c r="F127" s="26" t="str">
        <f>IF(E18="","",E18)</f>
        <v>Vyplň údaj</v>
      </c>
      <c r="G127" s="37"/>
      <c r="H127" s="37"/>
      <c r="I127" s="31" t="s">
        <v>33</v>
      </c>
      <c r="J127" s="35" t="str">
        <f>E24</f>
        <v>Hynek Seiner</v>
      </c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47"/>
      <c r="B129" s="148"/>
      <c r="C129" s="149" t="s">
        <v>112</v>
      </c>
      <c r="D129" s="150" t="s">
        <v>61</v>
      </c>
      <c r="E129" s="150" t="s">
        <v>57</v>
      </c>
      <c r="F129" s="150" t="s">
        <v>58</v>
      </c>
      <c r="G129" s="150" t="s">
        <v>113</v>
      </c>
      <c r="H129" s="150" t="s">
        <v>114</v>
      </c>
      <c r="I129" s="150" t="s">
        <v>115</v>
      </c>
      <c r="J129" s="150" t="s">
        <v>104</v>
      </c>
      <c r="K129" s="151" t="s">
        <v>116</v>
      </c>
      <c r="L129" s="152"/>
      <c r="M129" s="85" t="s">
        <v>1</v>
      </c>
      <c r="N129" s="86" t="s">
        <v>40</v>
      </c>
      <c r="O129" s="86" t="s">
        <v>117</v>
      </c>
      <c r="P129" s="86" t="s">
        <v>118</v>
      </c>
      <c r="Q129" s="86" t="s">
        <v>119</v>
      </c>
      <c r="R129" s="86" t="s">
        <v>120</v>
      </c>
      <c r="S129" s="86" t="s">
        <v>121</v>
      </c>
      <c r="T129" s="87" t="s">
        <v>122</v>
      </c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</row>
    <row r="130" s="2" customFormat="1" ht="22.8" customHeight="1">
      <c r="A130" s="37"/>
      <c r="B130" s="38"/>
      <c r="C130" s="92" t="s">
        <v>123</v>
      </c>
      <c r="D130" s="37"/>
      <c r="E130" s="37"/>
      <c r="F130" s="37"/>
      <c r="G130" s="37"/>
      <c r="H130" s="37"/>
      <c r="I130" s="37"/>
      <c r="J130" s="153">
        <f>BK130</f>
        <v>0</v>
      </c>
      <c r="K130" s="37"/>
      <c r="L130" s="38"/>
      <c r="M130" s="88"/>
      <c r="N130" s="72"/>
      <c r="O130" s="89"/>
      <c r="P130" s="154">
        <f>P131</f>
        <v>0</v>
      </c>
      <c r="Q130" s="89"/>
      <c r="R130" s="154">
        <f>R131</f>
        <v>2328.7805268999996</v>
      </c>
      <c r="S130" s="89"/>
      <c r="T130" s="155">
        <f>T131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75</v>
      </c>
      <c r="AU130" s="18" t="s">
        <v>106</v>
      </c>
      <c r="BK130" s="156">
        <f>BK131</f>
        <v>0</v>
      </c>
    </row>
    <row r="131" s="12" customFormat="1" ht="25.92" customHeight="1">
      <c r="A131" s="12"/>
      <c r="B131" s="157"/>
      <c r="C131" s="12"/>
      <c r="D131" s="158" t="s">
        <v>75</v>
      </c>
      <c r="E131" s="159" t="s">
        <v>124</v>
      </c>
      <c r="F131" s="159" t="s">
        <v>125</v>
      </c>
      <c r="G131" s="12"/>
      <c r="H131" s="12"/>
      <c r="I131" s="160"/>
      <c r="J131" s="161">
        <f>BK131</f>
        <v>0</v>
      </c>
      <c r="K131" s="12"/>
      <c r="L131" s="157"/>
      <c r="M131" s="162"/>
      <c r="N131" s="163"/>
      <c r="O131" s="163"/>
      <c r="P131" s="164">
        <f>P132+P140+P148+P155+P165+P174+P179+P183+P190+P227+P234+P255+P263</f>
        <v>0</v>
      </c>
      <c r="Q131" s="163"/>
      <c r="R131" s="164">
        <f>R132+R140+R148+R155+R165+R174+R179+R183+R190+R227+R234+R255+R263</f>
        <v>2328.7805268999996</v>
      </c>
      <c r="S131" s="163"/>
      <c r="T131" s="165">
        <f>T132+T140+T148+T155+T165+T174+T179+T183+T190+T227+T234+T255+T263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8" t="s">
        <v>84</v>
      </c>
      <c r="AT131" s="166" t="s">
        <v>75</v>
      </c>
      <c r="AU131" s="166" t="s">
        <v>76</v>
      </c>
      <c r="AY131" s="158" t="s">
        <v>126</v>
      </c>
      <c r="BK131" s="167">
        <f>BK132+BK140+BK148+BK155+BK165+BK174+BK179+BK183+BK190+BK227+BK234+BK255+BK263</f>
        <v>0</v>
      </c>
    </row>
    <row r="132" s="12" customFormat="1" ht="22.8" customHeight="1">
      <c r="A132" s="12"/>
      <c r="B132" s="157"/>
      <c r="C132" s="12"/>
      <c r="D132" s="158" t="s">
        <v>75</v>
      </c>
      <c r="E132" s="168" t="s">
        <v>145</v>
      </c>
      <c r="F132" s="168" t="s">
        <v>274</v>
      </c>
      <c r="G132" s="12"/>
      <c r="H132" s="12"/>
      <c r="I132" s="160"/>
      <c r="J132" s="169">
        <f>BK132</f>
        <v>0</v>
      </c>
      <c r="K132" s="12"/>
      <c r="L132" s="157"/>
      <c r="M132" s="162"/>
      <c r="N132" s="163"/>
      <c r="O132" s="163"/>
      <c r="P132" s="164">
        <f>SUM(P133:P139)</f>
        <v>0</v>
      </c>
      <c r="Q132" s="163"/>
      <c r="R132" s="164">
        <f>SUM(R133:R139)</f>
        <v>31.441317699999999</v>
      </c>
      <c r="S132" s="163"/>
      <c r="T132" s="165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8" t="s">
        <v>84</v>
      </c>
      <c r="AT132" s="166" t="s">
        <v>75</v>
      </c>
      <c r="AU132" s="166" t="s">
        <v>84</v>
      </c>
      <c r="AY132" s="158" t="s">
        <v>126</v>
      </c>
      <c r="BK132" s="167">
        <f>SUM(BK133:BK139)</f>
        <v>0</v>
      </c>
    </row>
    <row r="133" s="2" customFormat="1" ht="34.8" customHeight="1">
      <c r="A133" s="37"/>
      <c r="B133" s="170"/>
      <c r="C133" s="171" t="s">
        <v>84</v>
      </c>
      <c r="D133" s="171" t="s">
        <v>128</v>
      </c>
      <c r="E133" s="172" t="s">
        <v>275</v>
      </c>
      <c r="F133" s="173" t="s">
        <v>276</v>
      </c>
      <c r="G133" s="174" t="s">
        <v>181</v>
      </c>
      <c r="H133" s="175">
        <v>2066</v>
      </c>
      <c r="I133" s="176"/>
      <c r="J133" s="177">
        <f>ROUND(I133*H133,2)</f>
        <v>0</v>
      </c>
      <c r="K133" s="173" t="s">
        <v>132</v>
      </c>
      <c r="L133" s="38"/>
      <c r="M133" s="178" t="s">
        <v>1</v>
      </c>
      <c r="N133" s="179" t="s">
        <v>41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133</v>
      </c>
      <c r="AT133" s="182" t="s">
        <v>128</v>
      </c>
      <c r="AU133" s="182" t="s">
        <v>86</v>
      </c>
      <c r="AY133" s="18" t="s">
        <v>126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84</v>
      </c>
      <c r="BK133" s="183">
        <f>ROUND(I133*H133,2)</f>
        <v>0</v>
      </c>
      <c r="BL133" s="18" t="s">
        <v>133</v>
      </c>
      <c r="BM133" s="182" t="s">
        <v>277</v>
      </c>
    </row>
    <row r="134" s="2" customFormat="1" ht="19.8" customHeight="1">
      <c r="A134" s="37"/>
      <c r="B134" s="170"/>
      <c r="C134" s="206" t="s">
        <v>86</v>
      </c>
      <c r="D134" s="206" t="s">
        <v>278</v>
      </c>
      <c r="E134" s="207" t="s">
        <v>279</v>
      </c>
      <c r="F134" s="208" t="s">
        <v>280</v>
      </c>
      <c r="G134" s="209" t="s">
        <v>197</v>
      </c>
      <c r="H134" s="210">
        <v>30.989999999999998</v>
      </c>
      <c r="I134" s="211"/>
      <c r="J134" s="212">
        <f>ROUND(I134*H134,2)</f>
        <v>0</v>
      </c>
      <c r="K134" s="208" t="s">
        <v>132</v>
      </c>
      <c r="L134" s="213"/>
      <c r="M134" s="214" t="s">
        <v>1</v>
      </c>
      <c r="N134" s="215" t="s">
        <v>41</v>
      </c>
      <c r="O134" s="76"/>
      <c r="P134" s="180">
        <f>O134*H134</f>
        <v>0</v>
      </c>
      <c r="Q134" s="180">
        <v>1</v>
      </c>
      <c r="R134" s="180">
        <f>Q134*H134</f>
        <v>30.989999999999998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157</v>
      </c>
      <c r="AT134" s="182" t="s">
        <v>278</v>
      </c>
      <c r="AU134" s="182" t="s">
        <v>86</v>
      </c>
      <c r="AY134" s="18" t="s">
        <v>126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84</v>
      </c>
      <c r="BK134" s="183">
        <f>ROUND(I134*H134,2)</f>
        <v>0</v>
      </c>
      <c r="BL134" s="18" t="s">
        <v>133</v>
      </c>
      <c r="BM134" s="182" t="s">
        <v>281</v>
      </c>
    </row>
    <row r="135" s="13" customFormat="1">
      <c r="A135" s="13"/>
      <c r="B135" s="184"/>
      <c r="C135" s="13"/>
      <c r="D135" s="185" t="s">
        <v>199</v>
      </c>
      <c r="E135" s="186" t="s">
        <v>1</v>
      </c>
      <c r="F135" s="187" t="s">
        <v>282</v>
      </c>
      <c r="G135" s="13"/>
      <c r="H135" s="188">
        <v>30.989999999999998</v>
      </c>
      <c r="I135" s="189"/>
      <c r="J135" s="13"/>
      <c r="K135" s="13"/>
      <c r="L135" s="184"/>
      <c r="M135" s="190"/>
      <c r="N135" s="191"/>
      <c r="O135" s="191"/>
      <c r="P135" s="191"/>
      <c r="Q135" s="191"/>
      <c r="R135" s="191"/>
      <c r="S135" s="191"/>
      <c r="T135" s="19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6" t="s">
        <v>199</v>
      </c>
      <c r="AU135" s="186" t="s">
        <v>86</v>
      </c>
      <c r="AV135" s="13" t="s">
        <v>86</v>
      </c>
      <c r="AW135" s="13" t="s">
        <v>32</v>
      </c>
      <c r="AX135" s="13" t="s">
        <v>76</v>
      </c>
      <c r="AY135" s="186" t="s">
        <v>126</v>
      </c>
    </row>
    <row r="136" s="14" customFormat="1">
      <c r="A136" s="14"/>
      <c r="B136" s="193"/>
      <c r="C136" s="14"/>
      <c r="D136" s="185" t="s">
        <v>199</v>
      </c>
      <c r="E136" s="194" t="s">
        <v>1</v>
      </c>
      <c r="F136" s="195" t="s">
        <v>201</v>
      </c>
      <c r="G136" s="14"/>
      <c r="H136" s="196">
        <v>30.989999999999998</v>
      </c>
      <c r="I136" s="197"/>
      <c r="J136" s="14"/>
      <c r="K136" s="14"/>
      <c r="L136" s="193"/>
      <c r="M136" s="198"/>
      <c r="N136" s="199"/>
      <c r="O136" s="199"/>
      <c r="P136" s="199"/>
      <c r="Q136" s="199"/>
      <c r="R136" s="199"/>
      <c r="S136" s="199"/>
      <c r="T136" s="20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4" t="s">
        <v>199</v>
      </c>
      <c r="AU136" s="194" t="s">
        <v>86</v>
      </c>
      <c r="AV136" s="14" t="s">
        <v>133</v>
      </c>
      <c r="AW136" s="14" t="s">
        <v>32</v>
      </c>
      <c r="AX136" s="14" t="s">
        <v>84</v>
      </c>
      <c r="AY136" s="194" t="s">
        <v>126</v>
      </c>
    </row>
    <row r="137" s="2" customFormat="1" ht="22.2" customHeight="1">
      <c r="A137" s="37"/>
      <c r="B137" s="170"/>
      <c r="C137" s="171" t="s">
        <v>138</v>
      </c>
      <c r="D137" s="171" t="s">
        <v>128</v>
      </c>
      <c r="E137" s="172" t="s">
        <v>283</v>
      </c>
      <c r="F137" s="173" t="s">
        <v>284</v>
      </c>
      <c r="G137" s="174" t="s">
        <v>181</v>
      </c>
      <c r="H137" s="175">
        <v>2066</v>
      </c>
      <c r="I137" s="176"/>
      <c r="J137" s="177">
        <f>ROUND(I137*H137,2)</f>
        <v>0</v>
      </c>
      <c r="K137" s="173" t="s">
        <v>132</v>
      </c>
      <c r="L137" s="38"/>
      <c r="M137" s="178" t="s">
        <v>1</v>
      </c>
      <c r="N137" s="179" t="s">
        <v>41</v>
      </c>
      <c r="O137" s="76"/>
      <c r="P137" s="180">
        <f>O137*H137</f>
        <v>0</v>
      </c>
      <c r="Q137" s="180">
        <v>0.00010000000000000001</v>
      </c>
      <c r="R137" s="180">
        <f>Q137*H137</f>
        <v>0.20660000000000001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133</v>
      </c>
      <c r="AT137" s="182" t="s">
        <v>128</v>
      </c>
      <c r="AU137" s="182" t="s">
        <v>86</v>
      </c>
      <c r="AY137" s="18" t="s">
        <v>126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84</v>
      </c>
      <c r="BK137" s="183">
        <f>ROUND(I137*H137,2)</f>
        <v>0</v>
      </c>
      <c r="BL137" s="18" t="s">
        <v>133</v>
      </c>
      <c r="BM137" s="182" t="s">
        <v>285</v>
      </c>
    </row>
    <row r="138" s="2" customFormat="1" ht="22.2" customHeight="1">
      <c r="A138" s="37"/>
      <c r="B138" s="170"/>
      <c r="C138" s="206" t="s">
        <v>133</v>
      </c>
      <c r="D138" s="206" t="s">
        <v>278</v>
      </c>
      <c r="E138" s="207" t="s">
        <v>286</v>
      </c>
      <c r="F138" s="208" t="s">
        <v>287</v>
      </c>
      <c r="G138" s="209" t="s">
        <v>181</v>
      </c>
      <c r="H138" s="210">
        <v>2447.1770000000001</v>
      </c>
      <c r="I138" s="211"/>
      <c r="J138" s="212">
        <f>ROUND(I138*H138,2)</f>
        <v>0</v>
      </c>
      <c r="K138" s="208" t="s">
        <v>132</v>
      </c>
      <c r="L138" s="213"/>
      <c r="M138" s="214" t="s">
        <v>1</v>
      </c>
      <c r="N138" s="215" t="s">
        <v>41</v>
      </c>
      <c r="O138" s="76"/>
      <c r="P138" s="180">
        <f>O138*H138</f>
        <v>0</v>
      </c>
      <c r="Q138" s="180">
        <v>0.00010000000000000001</v>
      </c>
      <c r="R138" s="180">
        <f>Q138*H138</f>
        <v>0.24471770000000004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157</v>
      </c>
      <c r="AT138" s="182" t="s">
        <v>278</v>
      </c>
      <c r="AU138" s="182" t="s">
        <v>86</v>
      </c>
      <c r="AY138" s="18" t="s">
        <v>126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84</v>
      </c>
      <c r="BK138" s="183">
        <f>ROUND(I138*H138,2)</f>
        <v>0</v>
      </c>
      <c r="BL138" s="18" t="s">
        <v>133</v>
      </c>
      <c r="BM138" s="182" t="s">
        <v>288</v>
      </c>
    </row>
    <row r="139" s="13" customFormat="1">
      <c r="A139" s="13"/>
      <c r="B139" s="184"/>
      <c r="C139" s="13"/>
      <c r="D139" s="185" t="s">
        <v>199</v>
      </c>
      <c r="E139" s="13"/>
      <c r="F139" s="187" t="s">
        <v>289</v>
      </c>
      <c r="G139" s="13"/>
      <c r="H139" s="188">
        <v>2447.1770000000001</v>
      </c>
      <c r="I139" s="189"/>
      <c r="J139" s="13"/>
      <c r="K139" s="13"/>
      <c r="L139" s="184"/>
      <c r="M139" s="190"/>
      <c r="N139" s="191"/>
      <c r="O139" s="191"/>
      <c r="P139" s="191"/>
      <c r="Q139" s="191"/>
      <c r="R139" s="191"/>
      <c r="S139" s="191"/>
      <c r="T139" s="19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6" t="s">
        <v>199</v>
      </c>
      <c r="AU139" s="186" t="s">
        <v>86</v>
      </c>
      <c r="AV139" s="13" t="s">
        <v>86</v>
      </c>
      <c r="AW139" s="13" t="s">
        <v>3</v>
      </c>
      <c r="AX139" s="13" t="s">
        <v>84</v>
      </c>
      <c r="AY139" s="186" t="s">
        <v>126</v>
      </c>
    </row>
    <row r="140" s="12" customFormat="1" ht="22.8" customHeight="1">
      <c r="A140" s="12"/>
      <c r="B140" s="157"/>
      <c r="C140" s="12"/>
      <c r="D140" s="158" t="s">
        <v>75</v>
      </c>
      <c r="E140" s="168" t="s">
        <v>290</v>
      </c>
      <c r="F140" s="168" t="s">
        <v>291</v>
      </c>
      <c r="G140" s="12"/>
      <c r="H140" s="12"/>
      <c r="I140" s="160"/>
      <c r="J140" s="169">
        <f>BK140</f>
        <v>0</v>
      </c>
      <c r="K140" s="12"/>
      <c r="L140" s="157"/>
      <c r="M140" s="162"/>
      <c r="N140" s="163"/>
      <c r="O140" s="163"/>
      <c r="P140" s="164">
        <f>SUM(P141:P147)</f>
        <v>0</v>
      </c>
      <c r="Q140" s="163"/>
      <c r="R140" s="164">
        <f>SUM(R141:R147)</f>
        <v>937.29417999999987</v>
      </c>
      <c r="S140" s="163"/>
      <c r="T140" s="165">
        <f>SUM(T141:T147)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8" t="s">
        <v>84</v>
      </c>
      <c r="AT140" s="166" t="s">
        <v>75</v>
      </c>
      <c r="AU140" s="166" t="s">
        <v>84</v>
      </c>
      <c r="AY140" s="158" t="s">
        <v>126</v>
      </c>
      <c r="BK140" s="167">
        <f>SUM(BK141:BK147)</f>
        <v>0</v>
      </c>
    </row>
    <row r="141" s="2" customFormat="1" ht="19.8" customHeight="1">
      <c r="A141" s="37"/>
      <c r="B141" s="170"/>
      <c r="C141" s="171" t="s">
        <v>145</v>
      </c>
      <c r="D141" s="171" t="s">
        <v>128</v>
      </c>
      <c r="E141" s="172" t="s">
        <v>292</v>
      </c>
      <c r="F141" s="173" t="s">
        <v>293</v>
      </c>
      <c r="G141" s="174" t="s">
        <v>181</v>
      </c>
      <c r="H141" s="175">
        <v>1034</v>
      </c>
      <c r="I141" s="176"/>
      <c r="J141" s="177">
        <f>ROUND(I141*H141,2)</f>
        <v>0</v>
      </c>
      <c r="K141" s="173" t="s">
        <v>294</v>
      </c>
      <c r="L141" s="38"/>
      <c r="M141" s="178" t="s">
        <v>1</v>
      </c>
      <c r="N141" s="179" t="s">
        <v>41</v>
      </c>
      <c r="O141" s="76"/>
      <c r="P141" s="180">
        <f>O141*H141</f>
        <v>0</v>
      </c>
      <c r="Q141" s="180">
        <v>0.091999999999999998</v>
      </c>
      <c r="R141" s="180">
        <f>Q141*H141</f>
        <v>95.128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133</v>
      </c>
      <c r="AT141" s="182" t="s">
        <v>128</v>
      </c>
      <c r="AU141" s="182" t="s">
        <v>86</v>
      </c>
      <c r="AY141" s="18" t="s">
        <v>126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84</v>
      </c>
      <c r="BK141" s="183">
        <f>ROUND(I141*H141,2)</f>
        <v>0</v>
      </c>
      <c r="BL141" s="18" t="s">
        <v>133</v>
      </c>
      <c r="BM141" s="182" t="s">
        <v>295</v>
      </c>
    </row>
    <row r="142" s="2" customFormat="1" ht="14.4" customHeight="1">
      <c r="A142" s="37"/>
      <c r="B142" s="170"/>
      <c r="C142" s="171" t="s">
        <v>149</v>
      </c>
      <c r="D142" s="171" t="s">
        <v>128</v>
      </c>
      <c r="E142" s="172" t="s">
        <v>296</v>
      </c>
      <c r="F142" s="173" t="s">
        <v>297</v>
      </c>
      <c r="G142" s="174" t="s">
        <v>181</v>
      </c>
      <c r="H142" s="175">
        <v>1034</v>
      </c>
      <c r="I142" s="176"/>
      <c r="J142" s="177">
        <f>ROUND(I142*H142,2)</f>
        <v>0</v>
      </c>
      <c r="K142" s="173" t="s">
        <v>1</v>
      </c>
      <c r="L142" s="38"/>
      <c r="M142" s="178" t="s">
        <v>1</v>
      </c>
      <c r="N142" s="179" t="s">
        <v>41</v>
      </c>
      <c r="O142" s="76"/>
      <c r="P142" s="180">
        <f>O142*H142</f>
        <v>0</v>
      </c>
      <c r="Q142" s="180">
        <v>0.68999999999999995</v>
      </c>
      <c r="R142" s="180">
        <f>Q142*H142</f>
        <v>713.45999999999992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133</v>
      </c>
      <c r="AT142" s="182" t="s">
        <v>128</v>
      </c>
      <c r="AU142" s="182" t="s">
        <v>86</v>
      </c>
      <c r="AY142" s="18" t="s">
        <v>126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84</v>
      </c>
      <c r="BK142" s="183">
        <f>ROUND(I142*H142,2)</f>
        <v>0</v>
      </c>
      <c r="BL142" s="18" t="s">
        <v>133</v>
      </c>
      <c r="BM142" s="182" t="s">
        <v>298</v>
      </c>
    </row>
    <row r="143" s="2" customFormat="1" ht="22.2" customHeight="1">
      <c r="A143" s="37"/>
      <c r="B143" s="170"/>
      <c r="C143" s="171" t="s">
        <v>153</v>
      </c>
      <c r="D143" s="171" t="s">
        <v>128</v>
      </c>
      <c r="E143" s="172" t="s">
        <v>299</v>
      </c>
      <c r="F143" s="173" t="s">
        <v>300</v>
      </c>
      <c r="G143" s="174" t="s">
        <v>181</v>
      </c>
      <c r="H143" s="175">
        <v>40</v>
      </c>
      <c r="I143" s="176"/>
      <c r="J143" s="177">
        <f>ROUND(I143*H143,2)</f>
        <v>0</v>
      </c>
      <c r="K143" s="173" t="s">
        <v>132</v>
      </c>
      <c r="L143" s="38"/>
      <c r="M143" s="178" t="s">
        <v>1</v>
      </c>
      <c r="N143" s="179" t="s">
        <v>41</v>
      </c>
      <c r="O143" s="76"/>
      <c r="P143" s="180">
        <f>O143*H143</f>
        <v>0</v>
      </c>
      <c r="Q143" s="180">
        <v>0.098000000000000004</v>
      </c>
      <c r="R143" s="180">
        <f>Q143*H143</f>
        <v>3.9199999999999999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133</v>
      </c>
      <c r="AT143" s="182" t="s">
        <v>128</v>
      </c>
      <c r="AU143" s="182" t="s">
        <v>86</v>
      </c>
      <c r="AY143" s="18" t="s">
        <v>126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84</v>
      </c>
      <c r="BK143" s="183">
        <f>ROUND(I143*H143,2)</f>
        <v>0</v>
      </c>
      <c r="BL143" s="18" t="s">
        <v>133</v>
      </c>
      <c r="BM143" s="182" t="s">
        <v>301</v>
      </c>
    </row>
    <row r="144" s="2" customFormat="1" ht="19.8" customHeight="1">
      <c r="A144" s="37"/>
      <c r="B144" s="170"/>
      <c r="C144" s="206" t="s">
        <v>157</v>
      </c>
      <c r="D144" s="206" t="s">
        <v>278</v>
      </c>
      <c r="E144" s="207" t="s">
        <v>302</v>
      </c>
      <c r="F144" s="208" t="s">
        <v>303</v>
      </c>
      <c r="G144" s="209" t="s">
        <v>181</v>
      </c>
      <c r="H144" s="210">
        <v>41.200000000000003</v>
      </c>
      <c r="I144" s="211"/>
      <c r="J144" s="212">
        <f>ROUND(I144*H144,2)</f>
        <v>0</v>
      </c>
      <c r="K144" s="208" t="s">
        <v>1</v>
      </c>
      <c r="L144" s="213"/>
      <c r="M144" s="214" t="s">
        <v>1</v>
      </c>
      <c r="N144" s="215" t="s">
        <v>41</v>
      </c>
      <c r="O144" s="76"/>
      <c r="P144" s="180">
        <f>O144*H144</f>
        <v>0</v>
      </c>
      <c r="Q144" s="180">
        <v>0.0064999999999999997</v>
      </c>
      <c r="R144" s="180">
        <f>Q144*H144</f>
        <v>0.26779999999999998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157</v>
      </c>
      <c r="AT144" s="182" t="s">
        <v>278</v>
      </c>
      <c r="AU144" s="182" t="s">
        <v>86</v>
      </c>
      <c r="AY144" s="18" t="s">
        <v>126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84</v>
      </c>
      <c r="BK144" s="183">
        <f>ROUND(I144*H144,2)</f>
        <v>0</v>
      </c>
      <c r="BL144" s="18" t="s">
        <v>133</v>
      </c>
      <c r="BM144" s="182" t="s">
        <v>304</v>
      </c>
    </row>
    <row r="145" s="2" customFormat="1" ht="22.2" customHeight="1">
      <c r="A145" s="37"/>
      <c r="B145" s="170"/>
      <c r="C145" s="171" t="s">
        <v>162</v>
      </c>
      <c r="D145" s="171" t="s">
        <v>128</v>
      </c>
      <c r="E145" s="172" t="s">
        <v>305</v>
      </c>
      <c r="F145" s="173" t="s">
        <v>306</v>
      </c>
      <c r="G145" s="174" t="s">
        <v>181</v>
      </c>
      <c r="H145" s="175">
        <v>994</v>
      </c>
      <c r="I145" s="176"/>
      <c r="J145" s="177">
        <f>ROUND(I145*H145,2)</f>
        <v>0</v>
      </c>
      <c r="K145" s="173" t="s">
        <v>132</v>
      </c>
      <c r="L145" s="38"/>
      <c r="M145" s="178" t="s">
        <v>1</v>
      </c>
      <c r="N145" s="179" t="s">
        <v>41</v>
      </c>
      <c r="O145" s="76"/>
      <c r="P145" s="180">
        <f>O145*H145</f>
        <v>0</v>
      </c>
      <c r="Q145" s="180">
        <v>0.098000000000000004</v>
      </c>
      <c r="R145" s="180">
        <f>Q145*H145</f>
        <v>97.412000000000006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133</v>
      </c>
      <c r="AT145" s="182" t="s">
        <v>128</v>
      </c>
      <c r="AU145" s="182" t="s">
        <v>86</v>
      </c>
      <c r="AY145" s="18" t="s">
        <v>126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84</v>
      </c>
      <c r="BK145" s="183">
        <f>ROUND(I145*H145,2)</f>
        <v>0</v>
      </c>
      <c r="BL145" s="18" t="s">
        <v>133</v>
      </c>
      <c r="BM145" s="182" t="s">
        <v>307</v>
      </c>
    </row>
    <row r="146" s="2" customFormat="1" ht="19.8" customHeight="1">
      <c r="A146" s="37"/>
      <c r="B146" s="170"/>
      <c r="C146" s="206" t="s">
        <v>166</v>
      </c>
      <c r="D146" s="206" t="s">
        <v>278</v>
      </c>
      <c r="E146" s="207" t="s">
        <v>308</v>
      </c>
      <c r="F146" s="208" t="s">
        <v>309</v>
      </c>
      <c r="G146" s="209" t="s">
        <v>181</v>
      </c>
      <c r="H146" s="210">
        <v>1003.9400000000001</v>
      </c>
      <c r="I146" s="211"/>
      <c r="J146" s="212">
        <f>ROUND(I146*H146,2)</f>
        <v>0</v>
      </c>
      <c r="K146" s="208" t="s">
        <v>310</v>
      </c>
      <c r="L146" s="213"/>
      <c r="M146" s="214" t="s">
        <v>1</v>
      </c>
      <c r="N146" s="215" t="s">
        <v>41</v>
      </c>
      <c r="O146" s="76"/>
      <c r="P146" s="180">
        <f>O146*H146</f>
        <v>0</v>
      </c>
      <c r="Q146" s="180">
        <v>0.027</v>
      </c>
      <c r="R146" s="180">
        <f>Q146*H146</f>
        <v>27.106380000000001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157</v>
      </c>
      <c r="AT146" s="182" t="s">
        <v>278</v>
      </c>
      <c r="AU146" s="182" t="s">
        <v>86</v>
      </c>
      <c r="AY146" s="18" t="s">
        <v>126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84</v>
      </c>
      <c r="BK146" s="183">
        <f>ROUND(I146*H146,2)</f>
        <v>0</v>
      </c>
      <c r="BL146" s="18" t="s">
        <v>133</v>
      </c>
      <c r="BM146" s="182" t="s">
        <v>311</v>
      </c>
    </row>
    <row r="147" s="13" customFormat="1">
      <c r="A147" s="13"/>
      <c r="B147" s="184"/>
      <c r="C147" s="13"/>
      <c r="D147" s="185" t="s">
        <v>199</v>
      </c>
      <c r="E147" s="13"/>
      <c r="F147" s="187" t="s">
        <v>312</v>
      </c>
      <c r="G147" s="13"/>
      <c r="H147" s="188">
        <v>1003.9400000000001</v>
      </c>
      <c r="I147" s="189"/>
      <c r="J147" s="13"/>
      <c r="K147" s="13"/>
      <c r="L147" s="184"/>
      <c r="M147" s="190"/>
      <c r="N147" s="191"/>
      <c r="O147" s="191"/>
      <c r="P147" s="191"/>
      <c r="Q147" s="191"/>
      <c r="R147" s="191"/>
      <c r="S147" s="191"/>
      <c r="T147" s="19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6" t="s">
        <v>199</v>
      </c>
      <c r="AU147" s="186" t="s">
        <v>86</v>
      </c>
      <c r="AV147" s="13" t="s">
        <v>86</v>
      </c>
      <c r="AW147" s="13" t="s">
        <v>3</v>
      </c>
      <c r="AX147" s="13" t="s">
        <v>84</v>
      </c>
      <c r="AY147" s="186" t="s">
        <v>126</v>
      </c>
    </row>
    <row r="148" s="12" customFormat="1" ht="22.8" customHeight="1">
      <c r="A148" s="12"/>
      <c r="B148" s="157"/>
      <c r="C148" s="12"/>
      <c r="D148" s="158" t="s">
        <v>75</v>
      </c>
      <c r="E148" s="168" t="s">
        <v>313</v>
      </c>
      <c r="F148" s="168" t="s">
        <v>314</v>
      </c>
      <c r="G148" s="12"/>
      <c r="H148" s="12"/>
      <c r="I148" s="160"/>
      <c r="J148" s="169">
        <f>BK148</f>
        <v>0</v>
      </c>
      <c r="K148" s="12"/>
      <c r="L148" s="157"/>
      <c r="M148" s="162"/>
      <c r="N148" s="163"/>
      <c r="O148" s="163"/>
      <c r="P148" s="164">
        <f>SUM(P149:P154)</f>
        <v>0</v>
      </c>
      <c r="Q148" s="163"/>
      <c r="R148" s="164">
        <f>SUM(R149:R154)</f>
        <v>60.775120000000001</v>
      </c>
      <c r="S148" s="163"/>
      <c r="T148" s="165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8" t="s">
        <v>84</v>
      </c>
      <c r="AT148" s="166" t="s">
        <v>75</v>
      </c>
      <c r="AU148" s="166" t="s">
        <v>84</v>
      </c>
      <c r="AY148" s="158" t="s">
        <v>126</v>
      </c>
      <c r="BK148" s="167">
        <f>SUM(BK149:BK154)</f>
        <v>0</v>
      </c>
    </row>
    <row r="149" s="2" customFormat="1" ht="30" customHeight="1">
      <c r="A149" s="37"/>
      <c r="B149" s="170"/>
      <c r="C149" s="171" t="s">
        <v>170</v>
      </c>
      <c r="D149" s="171" t="s">
        <v>128</v>
      </c>
      <c r="E149" s="172" t="s">
        <v>315</v>
      </c>
      <c r="F149" s="173" t="s">
        <v>316</v>
      </c>
      <c r="G149" s="174" t="s">
        <v>181</v>
      </c>
      <c r="H149" s="175">
        <v>56</v>
      </c>
      <c r="I149" s="176"/>
      <c r="J149" s="177">
        <f>ROUND(I149*H149,2)</f>
        <v>0</v>
      </c>
      <c r="K149" s="173" t="s">
        <v>294</v>
      </c>
      <c r="L149" s="38"/>
      <c r="M149" s="178" t="s">
        <v>1</v>
      </c>
      <c r="N149" s="179" t="s">
        <v>41</v>
      </c>
      <c r="O149" s="76"/>
      <c r="P149" s="180">
        <f>O149*H149</f>
        <v>0</v>
      </c>
      <c r="Q149" s="180">
        <v>0.10373</v>
      </c>
      <c r="R149" s="180">
        <f>Q149*H149</f>
        <v>5.8088800000000003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133</v>
      </c>
      <c r="AT149" s="182" t="s">
        <v>128</v>
      </c>
      <c r="AU149" s="182" t="s">
        <v>86</v>
      </c>
      <c r="AY149" s="18" t="s">
        <v>126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84</v>
      </c>
      <c r="BK149" s="183">
        <f>ROUND(I149*H149,2)</f>
        <v>0</v>
      </c>
      <c r="BL149" s="18" t="s">
        <v>133</v>
      </c>
      <c r="BM149" s="182" t="s">
        <v>317</v>
      </c>
    </row>
    <row r="150" s="2" customFormat="1" ht="19.8" customHeight="1">
      <c r="A150" s="37"/>
      <c r="B150" s="170"/>
      <c r="C150" s="171" t="s">
        <v>174</v>
      </c>
      <c r="D150" s="171" t="s">
        <v>128</v>
      </c>
      <c r="E150" s="172" t="s">
        <v>318</v>
      </c>
      <c r="F150" s="173" t="s">
        <v>319</v>
      </c>
      <c r="G150" s="174" t="s">
        <v>181</v>
      </c>
      <c r="H150" s="175">
        <v>56</v>
      </c>
      <c r="I150" s="176"/>
      <c r="J150" s="177">
        <f>ROUND(I150*H150,2)</f>
        <v>0</v>
      </c>
      <c r="K150" s="173" t="s">
        <v>294</v>
      </c>
      <c r="L150" s="38"/>
      <c r="M150" s="178" t="s">
        <v>1</v>
      </c>
      <c r="N150" s="179" t="s">
        <v>41</v>
      </c>
      <c r="O150" s="76"/>
      <c r="P150" s="180">
        <f>O150*H150</f>
        <v>0</v>
      </c>
      <c r="Q150" s="180">
        <v>0.46000000000000002</v>
      </c>
      <c r="R150" s="180">
        <f>Q150*H150</f>
        <v>25.760000000000002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133</v>
      </c>
      <c r="AT150" s="182" t="s">
        <v>128</v>
      </c>
      <c r="AU150" s="182" t="s">
        <v>86</v>
      </c>
      <c r="AY150" s="18" t="s">
        <v>126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84</v>
      </c>
      <c r="BK150" s="183">
        <f>ROUND(I150*H150,2)</f>
        <v>0</v>
      </c>
      <c r="BL150" s="18" t="s">
        <v>133</v>
      </c>
      <c r="BM150" s="182" t="s">
        <v>320</v>
      </c>
    </row>
    <row r="151" s="2" customFormat="1" ht="22.2" customHeight="1">
      <c r="A151" s="37"/>
      <c r="B151" s="170"/>
      <c r="C151" s="171" t="s">
        <v>178</v>
      </c>
      <c r="D151" s="171" t="s">
        <v>128</v>
      </c>
      <c r="E151" s="172" t="s">
        <v>321</v>
      </c>
      <c r="F151" s="173" t="s">
        <v>322</v>
      </c>
      <c r="G151" s="174" t="s">
        <v>181</v>
      </c>
      <c r="H151" s="175">
        <v>56</v>
      </c>
      <c r="I151" s="176"/>
      <c r="J151" s="177">
        <f>ROUND(I151*H151,2)</f>
        <v>0</v>
      </c>
      <c r="K151" s="173" t="s">
        <v>294</v>
      </c>
      <c r="L151" s="38"/>
      <c r="M151" s="178" t="s">
        <v>1</v>
      </c>
      <c r="N151" s="179" t="s">
        <v>41</v>
      </c>
      <c r="O151" s="76"/>
      <c r="P151" s="180">
        <f>O151*H151</f>
        <v>0</v>
      </c>
      <c r="Q151" s="180">
        <v>0.38313999999999998</v>
      </c>
      <c r="R151" s="180">
        <f>Q151*H151</f>
        <v>21.455839999999998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133</v>
      </c>
      <c r="AT151" s="182" t="s">
        <v>128</v>
      </c>
      <c r="AU151" s="182" t="s">
        <v>86</v>
      </c>
      <c r="AY151" s="18" t="s">
        <v>126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84</v>
      </c>
      <c r="BK151" s="183">
        <f>ROUND(I151*H151,2)</f>
        <v>0</v>
      </c>
      <c r="BL151" s="18" t="s">
        <v>133</v>
      </c>
      <c r="BM151" s="182" t="s">
        <v>323</v>
      </c>
    </row>
    <row r="152" s="2" customFormat="1" ht="22.2" customHeight="1">
      <c r="A152" s="37"/>
      <c r="B152" s="170"/>
      <c r="C152" s="171" t="s">
        <v>183</v>
      </c>
      <c r="D152" s="171" t="s">
        <v>128</v>
      </c>
      <c r="E152" s="172" t="s">
        <v>324</v>
      </c>
      <c r="F152" s="173" t="s">
        <v>325</v>
      </c>
      <c r="G152" s="174" t="s">
        <v>181</v>
      </c>
      <c r="H152" s="175">
        <v>56</v>
      </c>
      <c r="I152" s="176"/>
      <c r="J152" s="177">
        <f>ROUND(I152*H152,2)</f>
        <v>0</v>
      </c>
      <c r="K152" s="173" t="s">
        <v>294</v>
      </c>
      <c r="L152" s="38"/>
      <c r="M152" s="178" t="s">
        <v>1</v>
      </c>
      <c r="N152" s="179" t="s">
        <v>41</v>
      </c>
      <c r="O152" s="76"/>
      <c r="P152" s="180">
        <f>O152*H152</f>
        <v>0</v>
      </c>
      <c r="Q152" s="180">
        <v>0.13188</v>
      </c>
      <c r="R152" s="180">
        <f>Q152*H152</f>
        <v>7.3852799999999998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133</v>
      </c>
      <c r="AT152" s="182" t="s">
        <v>128</v>
      </c>
      <c r="AU152" s="182" t="s">
        <v>86</v>
      </c>
      <c r="AY152" s="18" t="s">
        <v>126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84</v>
      </c>
      <c r="BK152" s="183">
        <f>ROUND(I152*H152,2)</f>
        <v>0</v>
      </c>
      <c r="BL152" s="18" t="s">
        <v>133</v>
      </c>
      <c r="BM152" s="182" t="s">
        <v>326</v>
      </c>
    </row>
    <row r="153" s="2" customFormat="1" ht="22.2" customHeight="1">
      <c r="A153" s="37"/>
      <c r="B153" s="170"/>
      <c r="C153" s="171" t="s">
        <v>8</v>
      </c>
      <c r="D153" s="171" t="s">
        <v>128</v>
      </c>
      <c r="E153" s="172" t="s">
        <v>327</v>
      </c>
      <c r="F153" s="173" t="s">
        <v>328</v>
      </c>
      <c r="G153" s="174" t="s">
        <v>181</v>
      </c>
      <c r="H153" s="175">
        <v>56</v>
      </c>
      <c r="I153" s="176"/>
      <c r="J153" s="177">
        <f>ROUND(I153*H153,2)</f>
        <v>0</v>
      </c>
      <c r="K153" s="173" t="s">
        <v>132</v>
      </c>
      <c r="L153" s="38"/>
      <c r="M153" s="178" t="s">
        <v>1</v>
      </c>
      <c r="N153" s="179" t="s">
        <v>41</v>
      </c>
      <c r="O153" s="76"/>
      <c r="P153" s="180">
        <f>O153*H153</f>
        <v>0</v>
      </c>
      <c r="Q153" s="180">
        <v>0.0060099999999999997</v>
      </c>
      <c r="R153" s="180">
        <f>Q153*H153</f>
        <v>0.33655999999999997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133</v>
      </c>
      <c r="AT153" s="182" t="s">
        <v>128</v>
      </c>
      <c r="AU153" s="182" t="s">
        <v>86</v>
      </c>
      <c r="AY153" s="18" t="s">
        <v>126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84</v>
      </c>
      <c r="BK153" s="183">
        <f>ROUND(I153*H153,2)</f>
        <v>0</v>
      </c>
      <c r="BL153" s="18" t="s">
        <v>133</v>
      </c>
      <c r="BM153" s="182" t="s">
        <v>329</v>
      </c>
    </row>
    <row r="154" s="2" customFormat="1" ht="19.8" customHeight="1">
      <c r="A154" s="37"/>
      <c r="B154" s="170"/>
      <c r="C154" s="171" t="s">
        <v>190</v>
      </c>
      <c r="D154" s="171" t="s">
        <v>128</v>
      </c>
      <c r="E154" s="172" t="s">
        <v>330</v>
      </c>
      <c r="F154" s="173" t="s">
        <v>331</v>
      </c>
      <c r="G154" s="174" t="s">
        <v>181</v>
      </c>
      <c r="H154" s="175">
        <v>56</v>
      </c>
      <c r="I154" s="176"/>
      <c r="J154" s="177">
        <f>ROUND(I154*H154,2)</f>
        <v>0</v>
      </c>
      <c r="K154" s="173" t="s">
        <v>132</v>
      </c>
      <c r="L154" s="38"/>
      <c r="M154" s="178" t="s">
        <v>1</v>
      </c>
      <c r="N154" s="179" t="s">
        <v>41</v>
      </c>
      <c r="O154" s="76"/>
      <c r="P154" s="180">
        <f>O154*H154</f>
        <v>0</v>
      </c>
      <c r="Q154" s="180">
        <v>0.00051000000000000004</v>
      </c>
      <c r="R154" s="180">
        <f>Q154*H154</f>
        <v>0.028560000000000002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133</v>
      </c>
      <c r="AT154" s="182" t="s">
        <v>128</v>
      </c>
      <c r="AU154" s="182" t="s">
        <v>86</v>
      </c>
      <c r="AY154" s="18" t="s">
        <v>126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84</v>
      </c>
      <c r="BK154" s="183">
        <f>ROUND(I154*H154,2)</f>
        <v>0</v>
      </c>
      <c r="BL154" s="18" t="s">
        <v>133</v>
      </c>
      <c r="BM154" s="182" t="s">
        <v>332</v>
      </c>
    </row>
    <row r="155" s="12" customFormat="1" ht="22.8" customHeight="1">
      <c r="A155" s="12"/>
      <c r="B155" s="157"/>
      <c r="C155" s="12"/>
      <c r="D155" s="158" t="s">
        <v>75</v>
      </c>
      <c r="E155" s="168" t="s">
        <v>333</v>
      </c>
      <c r="F155" s="168" t="s">
        <v>334</v>
      </c>
      <c r="G155" s="12"/>
      <c r="H155" s="12"/>
      <c r="I155" s="160"/>
      <c r="J155" s="169">
        <f>BK155</f>
        <v>0</v>
      </c>
      <c r="K155" s="12"/>
      <c r="L155" s="157"/>
      <c r="M155" s="162"/>
      <c r="N155" s="163"/>
      <c r="O155" s="163"/>
      <c r="P155" s="164">
        <f>SUM(P156:P164)</f>
        <v>0</v>
      </c>
      <c r="Q155" s="163"/>
      <c r="R155" s="164">
        <f>SUM(R156:R164)</f>
        <v>72.169959000000006</v>
      </c>
      <c r="S155" s="163"/>
      <c r="T155" s="165">
        <f>SUM(T156:T164)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8" t="s">
        <v>84</v>
      </c>
      <c r="AT155" s="166" t="s">
        <v>75</v>
      </c>
      <c r="AU155" s="166" t="s">
        <v>84</v>
      </c>
      <c r="AY155" s="158" t="s">
        <v>126</v>
      </c>
      <c r="BK155" s="167">
        <f>SUM(BK156:BK164)</f>
        <v>0</v>
      </c>
    </row>
    <row r="156" s="2" customFormat="1" ht="19.8" customHeight="1">
      <c r="A156" s="37"/>
      <c r="B156" s="170"/>
      <c r="C156" s="171" t="s">
        <v>194</v>
      </c>
      <c r="D156" s="171" t="s">
        <v>128</v>
      </c>
      <c r="E156" s="172" t="s">
        <v>335</v>
      </c>
      <c r="F156" s="173" t="s">
        <v>336</v>
      </c>
      <c r="G156" s="174" t="s">
        <v>181</v>
      </c>
      <c r="H156" s="175">
        <v>96</v>
      </c>
      <c r="I156" s="176"/>
      <c r="J156" s="177">
        <f>ROUND(I156*H156,2)</f>
        <v>0</v>
      </c>
      <c r="K156" s="173" t="s">
        <v>294</v>
      </c>
      <c r="L156" s="38"/>
      <c r="M156" s="178" t="s">
        <v>1</v>
      </c>
      <c r="N156" s="179" t="s">
        <v>41</v>
      </c>
      <c r="O156" s="76"/>
      <c r="P156" s="180">
        <f>O156*H156</f>
        <v>0</v>
      </c>
      <c r="Q156" s="180">
        <v>0.069000000000000006</v>
      </c>
      <c r="R156" s="180">
        <f>Q156*H156</f>
        <v>6.6240000000000006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133</v>
      </c>
      <c r="AT156" s="182" t="s">
        <v>128</v>
      </c>
      <c r="AU156" s="182" t="s">
        <v>86</v>
      </c>
      <c r="AY156" s="18" t="s">
        <v>126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84</v>
      </c>
      <c r="BK156" s="183">
        <f>ROUND(I156*H156,2)</f>
        <v>0</v>
      </c>
      <c r="BL156" s="18" t="s">
        <v>133</v>
      </c>
      <c r="BM156" s="182" t="s">
        <v>337</v>
      </c>
    </row>
    <row r="157" s="2" customFormat="1" ht="19.8" customHeight="1">
      <c r="A157" s="37"/>
      <c r="B157" s="170"/>
      <c r="C157" s="171" t="s">
        <v>202</v>
      </c>
      <c r="D157" s="171" t="s">
        <v>128</v>
      </c>
      <c r="E157" s="172" t="s">
        <v>318</v>
      </c>
      <c r="F157" s="173" t="s">
        <v>319</v>
      </c>
      <c r="G157" s="174" t="s">
        <v>181</v>
      </c>
      <c r="H157" s="175">
        <v>96</v>
      </c>
      <c r="I157" s="176"/>
      <c r="J157" s="177">
        <f>ROUND(I157*H157,2)</f>
        <v>0</v>
      </c>
      <c r="K157" s="173" t="s">
        <v>294</v>
      </c>
      <c r="L157" s="38"/>
      <c r="M157" s="178" t="s">
        <v>1</v>
      </c>
      <c r="N157" s="179" t="s">
        <v>41</v>
      </c>
      <c r="O157" s="76"/>
      <c r="P157" s="180">
        <f>O157*H157</f>
        <v>0</v>
      </c>
      <c r="Q157" s="180">
        <v>0.46000000000000002</v>
      </c>
      <c r="R157" s="180">
        <f>Q157*H157</f>
        <v>44.160000000000004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133</v>
      </c>
      <c r="AT157" s="182" t="s">
        <v>128</v>
      </c>
      <c r="AU157" s="182" t="s">
        <v>86</v>
      </c>
      <c r="AY157" s="18" t="s">
        <v>126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84</v>
      </c>
      <c r="BK157" s="183">
        <f>ROUND(I157*H157,2)</f>
        <v>0</v>
      </c>
      <c r="BL157" s="18" t="s">
        <v>133</v>
      </c>
      <c r="BM157" s="182" t="s">
        <v>338</v>
      </c>
    </row>
    <row r="158" s="2" customFormat="1" ht="22.2" customHeight="1">
      <c r="A158" s="37"/>
      <c r="B158" s="170"/>
      <c r="C158" s="171" t="s">
        <v>208</v>
      </c>
      <c r="D158" s="171" t="s">
        <v>128</v>
      </c>
      <c r="E158" s="172" t="s">
        <v>339</v>
      </c>
      <c r="F158" s="173" t="s">
        <v>340</v>
      </c>
      <c r="G158" s="174" t="s">
        <v>181</v>
      </c>
      <c r="H158" s="175">
        <v>6</v>
      </c>
      <c r="I158" s="176"/>
      <c r="J158" s="177">
        <f>ROUND(I158*H158,2)</f>
        <v>0</v>
      </c>
      <c r="K158" s="173" t="s">
        <v>132</v>
      </c>
      <c r="L158" s="38"/>
      <c r="M158" s="178" t="s">
        <v>1</v>
      </c>
      <c r="N158" s="179" t="s">
        <v>41</v>
      </c>
      <c r="O158" s="76"/>
      <c r="P158" s="180">
        <f>O158*H158</f>
        <v>0</v>
      </c>
      <c r="Q158" s="180">
        <v>0.089219999999999994</v>
      </c>
      <c r="R158" s="180">
        <f>Q158*H158</f>
        <v>0.53532000000000002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133</v>
      </c>
      <c r="AT158" s="182" t="s">
        <v>128</v>
      </c>
      <c r="AU158" s="182" t="s">
        <v>86</v>
      </c>
      <c r="AY158" s="18" t="s">
        <v>126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84</v>
      </c>
      <c r="BK158" s="183">
        <f>ROUND(I158*H158,2)</f>
        <v>0</v>
      </c>
      <c r="BL158" s="18" t="s">
        <v>133</v>
      </c>
      <c r="BM158" s="182" t="s">
        <v>341</v>
      </c>
    </row>
    <row r="159" s="2" customFormat="1" ht="19.8" customHeight="1">
      <c r="A159" s="37"/>
      <c r="B159" s="170"/>
      <c r="C159" s="206" t="s">
        <v>212</v>
      </c>
      <c r="D159" s="206" t="s">
        <v>278</v>
      </c>
      <c r="E159" s="207" t="s">
        <v>342</v>
      </c>
      <c r="F159" s="208" t="s">
        <v>343</v>
      </c>
      <c r="G159" s="209" t="s">
        <v>181</v>
      </c>
      <c r="H159" s="210">
        <v>6.0599999999999996</v>
      </c>
      <c r="I159" s="211"/>
      <c r="J159" s="212">
        <f>ROUND(I159*H159,2)</f>
        <v>0</v>
      </c>
      <c r="K159" s="208" t="s">
        <v>1</v>
      </c>
      <c r="L159" s="213"/>
      <c r="M159" s="214" t="s">
        <v>1</v>
      </c>
      <c r="N159" s="215" t="s">
        <v>41</v>
      </c>
      <c r="O159" s="76"/>
      <c r="P159" s="180">
        <f>O159*H159</f>
        <v>0</v>
      </c>
      <c r="Q159" s="180">
        <v>0.13100000000000001</v>
      </c>
      <c r="R159" s="180">
        <f>Q159*H159</f>
        <v>0.79386000000000001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157</v>
      </c>
      <c r="AT159" s="182" t="s">
        <v>278</v>
      </c>
      <c r="AU159" s="182" t="s">
        <v>86</v>
      </c>
      <c r="AY159" s="18" t="s">
        <v>126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84</v>
      </c>
      <c r="BK159" s="183">
        <f>ROUND(I159*H159,2)</f>
        <v>0</v>
      </c>
      <c r="BL159" s="18" t="s">
        <v>133</v>
      </c>
      <c r="BM159" s="182" t="s">
        <v>344</v>
      </c>
    </row>
    <row r="160" s="2" customFormat="1" ht="30" customHeight="1">
      <c r="A160" s="37"/>
      <c r="B160" s="170"/>
      <c r="C160" s="171" t="s">
        <v>7</v>
      </c>
      <c r="D160" s="171" t="s">
        <v>128</v>
      </c>
      <c r="E160" s="172" t="s">
        <v>345</v>
      </c>
      <c r="F160" s="173" t="s">
        <v>346</v>
      </c>
      <c r="G160" s="174" t="s">
        <v>181</v>
      </c>
      <c r="H160" s="175">
        <v>90</v>
      </c>
      <c r="I160" s="176"/>
      <c r="J160" s="177">
        <f>ROUND(I160*H160,2)</f>
        <v>0</v>
      </c>
      <c r="K160" s="173" t="s">
        <v>132</v>
      </c>
      <c r="L160" s="38"/>
      <c r="M160" s="178" t="s">
        <v>1</v>
      </c>
      <c r="N160" s="179" t="s">
        <v>41</v>
      </c>
      <c r="O160" s="76"/>
      <c r="P160" s="180">
        <f>O160*H160</f>
        <v>0</v>
      </c>
      <c r="Q160" s="180">
        <v>0.089219999999999994</v>
      </c>
      <c r="R160" s="180">
        <f>Q160*H160</f>
        <v>8.0297999999999998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133</v>
      </c>
      <c r="AT160" s="182" t="s">
        <v>128</v>
      </c>
      <c r="AU160" s="182" t="s">
        <v>86</v>
      </c>
      <c r="AY160" s="18" t="s">
        <v>126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84</v>
      </c>
      <c r="BK160" s="183">
        <f>ROUND(I160*H160,2)</f>
        <v>0</v>
      </c>
      <c r="BL160" s="18" t="s">
        <v>133</v>
      </c>
      <c r="BM160" s="182" t="s">
        <v>347</v>
      </c>
    </row>
    <row r="161" s="2" customFormat="1" ht="19.8" customHeight="1">
      <c r="A161" s="37"/>
      <c r="B161" s="170"/>
      <c r="C161" s="206" t="s">
        <v>219</v>
      </c>
      <c r="D161" s="206" t="s">
        <v>278</v>
      </c>
      <c r="E161" s="207" t="s">
        <v>348</v>
      </c>
      <c r="F161" s="208" t="s">
        <v>349</v>
      </c>
      <c r="G161" s="209" t="s">
        <v>181</v>
      </c>
      <c r="H161" s="210">
        <v>91.808999999999998</v>
      </c>
      <c r="I161" s="211"/>
      <c r="J161" s="212">
        <f>ROUND(I161*H161,2)</f>
        <v>0</v>
      </c>
      <c r="K161" s="208" t="s">
        <v>350</v>
      </c>
      <c r="L161" s="213"/>
      <c r="M161" s="214" t="s">
        <v>1</v>
      </c>
      <c r="N161" s="215" t="s">
        <v>41</v>
      </c>
      <c r="O161" s="76"/>
      <c r="P161" s="180">
        <f>O161*H161</f>
        <v>0</v>
      </c>
      <c r="Q161" s="180">
        <v>0.13100000000000001</v>
      </c>
      <c r="R161" s="180">
        <f>Q161*H161</f>
        <v>12.026979000000001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157</v>
      </c>
      <c r="AT161" s="182" t="s">
        <v>278</v>
      </c>
      <c r="AU161" s="182" t="s">
        <v>86</v>
      </c>
      <c r="AY161" s="18" t="s">
        <v>126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84</v>
      </c>
      <c r="BK161" s="183">
        <f>ROUND(I161*H161,2)</f>
        <v>0</v>
      </c>
      <c r="BL161" s="18" t="s">
        <v>133</v>
      </c>
      <c r="BM161" s="182" t="s">
        <v>351</v>
      </c>
    </row>
    <row r="162" s="13" customFormat="1">
      <c r="A162" s="13"/>
      <c r="B162" s="184"/>
      <c r="C162" s="13"/>
      <c r="D162" s="185" t="s">
        <v>199</v>
      </c>
      <c r="E162" s="186" t="s">
        <v>1</v>
      </c>
      <c r="F162" s="187" t="s">
        <v>352</v>
      </c>
      <c r="G162" s="13"/>
      <c r="H162" s="188">
        <v>90.900000000000006</v>
      </c>
      <c r="I162" s="189"/>
      <c r="J162" s="13"/>
      <c r="K162" s="13"/>
      <c r="L162" s="184"/>
      <c r="M162" s="190"/>
      <c r="N162" s="191"/>
      <c r="O162" s="191"/>
      <c r="P162" s="191"/>
      <c r="Q162" s="191"/>
      <c r="R162" s="191"/>
      <c r="S162" s="191"/>
      <c r="T162" s="19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6" t="s">
        <v>199</v>
      </c>
      <c r="AU162" s="186" t="s">
        <v>86</v>
      </c>
      <c r="AV162" s="13" t="s">
        <v>86</v>
      </c>
      <c r="AW162" s="13" t="s">
        <v>32</v>
      </c>
      <c r="AX162" s="13" t="s">
        <v>76</v>
      </c>
      <c r="AY162" s="186" t="s">
        <v>126</v>
      </c>
    </row>
    <row r="163" s="14" customFormat="1">
      <c r="A163" s="14"/>
      <c r="B163" s="193"/>
      <c r="C163" s="14"/>
      <c r="D163" s="185" t="s">
        <v>199</v>
      </c>
      <c r="E163" s="194" t="s">
        <v>1</v>
      </c>
      <c r="F163" s="195" t="s">
        <v>201</v>
      </c>
      <c r="G163" s="14"/>
      <c r="H163" s="196">
        <v>90.900000000000006</v>
      </c>
      <c r="I163" s="197"/>
      <c r="J163" s="14"/>
      <c r="K163" s="14"/>
      <c r="L163" s="193"/>
      <c r="M163" s="198"/>
      <c r="N163" s="199"/>
      <c r="O163" s="199"/>
      <c r="P163" s="199"/>
      <c r="Q163" s="199"/>
      <c r="R163" s="199"/>
      <c r="S163" s="199"/>
      <c r="T163" s="20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4" t="s">
        <v>199</v>
      </c>
      <c r="AU163" s="194" t="s">
        <v>86</v>
      </c>
      <c r="AV163" s="14" t="s">
        <v>133</v>
      </c>
      <c r="AW163" s="14" t="s">
        <v>32</v>
      </c>
      <c r="AX163" s="14" t="s">
        <v>84</v>
      </c>
      <c r="AY163" s="194" t="s">
        <v>126</v>
      </c>
    </row>
    <row r="164" s="13" customFormat="1">
      <c r="A164" s="13"/>
      <c r="B164" s="184"/>
      <c r="C164" s="13"/>
      <c r="D164" s="185" t="s">
        <v>199</v>
      </c>
      <c r="E164" s="13"/>
      <c r="F164" s="187" t="s">
        <v>353</v>
      </c>
      <c r="G164" s="13"/>
      <c r="H164" s="188">
        <v>91.808999999999998</v>
      </c>
      <c r="I164" s="189"/>
      <c r="J164" s="13"/>
      <c r="K164" s="13"/>
      <c r="L164" s="184"/>
      <c r="M164" s="190"/>
      <c r="N164" s="191"/>
      <c r="O164" s="191"/>
      <c r="P164" s="191"/>
      <c r="Q164" s="191"/>
      <c r="R164" s="191"/>
      <c r="S164" s="191"/>
      <c r="T164" s="19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199</v>
      </c>
      <c r="AU164" s="186" t="s">
        <v>86</v>
      </c>
      <c r="AV164" s="13" t="s">
        <v>86</v>
      </c>
      <c r="AW164" s="13" t="s">
        <v>3</v>
      </c>
      <c r="AX164" s="13" t="s">
        <v>84</v>
      </c>
      <c r="AY164" s="186" t="s">
        <v>126</v>
      </c>
    </row>
    <row r="165" s="12" customFormat="1" ht="22.8" customHeight="1">
      <c r="A165" s="12"/>
      <c r="B165" s="157"/>
      <c r="C165" s="12"/>
      <c r="D165" s="158" t="s">
        <v>75</v>
      </c>
      <c r="E165" s="168" t="s">
        <v>354</v>
      </c>
      <c r="F165" s="168" t="s">
        <v>355</v>
      </c>
      <c r="G165" s="12"/>
      <c r="H165" s="12"/>
      <c r="I165" s="160"/>
      <c r="J165" s="169">
        <f>BK165</f>
        <v>0</v>
      </c>
      <c r="K165" s="12"/>
      <c r="L165" s="157"/>
      <c r="M165" s="162"/>
      <c r="N165" s="163"/>
      <c r="O165" s="163"/>
      <c r="P165" s="164">
        <f>SUM(P166:P173)</f>
        <v>0</v>
      </c>
      <c r="Q165" s="163"/>
      <c r="R165" s="164">
        <f>SUM(R166:R173)</f>
        <v>1060.6618879999999</v>
      </c>
      <c r="S165" s="163"/>
      <c r="T165" s="165">
        <f>SUM(T166:T173)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8" t="s">
        <v>84</v>
      </c>
      <c r="AT165" s="166" t="s">
        <v>75</v>
      </c>
      <c r="AU165" s="166" t="s">
        <v>84</v>
      </c>
      <c r="AY165" s="158" t="s">
        <v>126</v>
      </c>
      <c r="BK165" s="167">
        <f>SUM(BK166:BK173)</f>
        <v>0</v>
      </c>
    </row>
    <row r="166" s="2" customFormat="1" ht="19.8" customHeight="1">
      <c r="A166" s="37"/>
      <c r="B166" s="170"/>
      <c r="C166" s="171" t="s">
        <v>224</v>
      </c>
      <c r="D166" s="171" t="s">
        <v>128</v>
      </c>
      <c r="E166" s="172" t="s">
        <v>292</v>
      </c>
      <c r="F166" s="173" t="s">
        <v>293</v>
      </c>
      <c r="G166" s="174" t="s">
        <v>181</v>
      </c>
      <c r="H166" s="175">
        <v>880</v>
      </c>
      <c r="I166" s="176"/>
      <c r="J166" s="177">
        <f>ROUND(I166*H166,2)</f>
        <v>0</v>
      </c>
      <c r="K166" s="173" t="s">
        <v>294</v>
      </c>
      <c r="L166" s="38"/>
      <c r="M166" s="178" t="s">
        <v>1</v>
      </c>
      <c r="N166" s="179" t="s">
        <v>41</v>
      </c>
      <c r="O166" s="76"/>
      <c r="P166" s="180">
        <f>O166*H166</f>
        <v>0</v>
      </c>
      <c r="Q166" s="180">
        <v>0.091999999999999998</v>
      </c>
      <c r="R166" s="180">
        <f>Q166*H166</f>
        <v>80.959999999999994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133</v>
      </c>
      <c r="AT166" s="182" t="s">
        <v>128</v>
      </c>
      <c r="AU166" s="182" t="s">
        <v>86</v>
      </c>
      <c r="AY166" s="18" t="s">
        <v>126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84</v>
      </c>
      <c r="BK166" s="183">
        <f>ROUND(I166*H166,2)</f>
        <v>0</v>
      </c>
      <c r="BL166" s="18" t="s">
        <v>133</v>
      </c>
      <c r="BM166" s="182" t="s">
        <v>356</v>
      </c>
    </row>
    <row r="167" s="2" customFormat="1" ht="19.8" customHeight="1">
      <c r="A167" s="37"/>
      <c r="B167" s="170"/>
      <c r="C167" s="171" t="s">
        <v>230</v>
      </c>
      <c r="D167" s="171" t="s">
        <v>128</v>
      </c>
      <c r="E167" s="172" t="s">
        <v>357</v>
      </c>
      <c r="F167" s="173" t="s">
        <v>358</v>
      </c>
      <c r="G167" s="174" t="s">
        <v>181</v>
      </c>
      <c r="H167" s="175">
        <v>880</v>
      </c>
      <c r="I167" s="176"/>
      <c r="J167" s="177">
        <f>ROUND(I167*H167,2)</f>
        <v>0</v>
      </c>
      <c r="K167" s="173" t="s">
        <v>294</v>
      </c>
      <c r="L167" s="38"/>
      <c r="M167" s="178" t="s">
        <v>1</v>
      </c>
      <c r="N167" s="179" t="s">
        <v>41</v>
      </c>
      <c r="O167" s="76"/>
      <c r="P167" s="180">
        <f>O167*H167</f>
        <v>0</v>
      </c>
      <c r="Q167" s="180">
        <v>0.46000000000000002</v>
      </c>
      <c r="R167" s="180">
        <f>Q167*H167</f>
        <v>404.80000000000001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133</v>
      </c>
      <c r="AT167" s="182" t="s">
        <v>128</v>
      </c>
      <c r="AU167" s="182" t="s">
        <v>86</v>
      </c>
      <c r="AY167" s="18" t="s">
        <v>126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84</v>
      </c>
      <c r="BK167" s="183">
        <f>ROUND(I167*H167,2)</f>
        <v>0</v>
      </c>
      <c r="BL167" s="18" t="s">
        <v>133</v>
      </c>
      <c r="BM167" s="182" t="s">
        <v>359</v>
      </c>
    </row>
    <row r="168" s="2" customFormat="1" ht="22.2" customHeight="1">
      <c r="A168" s="37"/>
      <c r="B168" s="170"/>
      <c r="C168" s="171" t="s">
        <v>234</v>
      </c>
      <c r="D168" s="171" t="s">
        <v>128</v>
      </c>
      <c r="E168" s="172" t="s">
        <v>321</v>
      </c>
      <c r="F168" s="173" t="s">
        <v>322</v>
      </c>
      <c r="G168" s="174" t="s">
        <v>181</v>
      </c>
      <c r="H168" s="175">
        <v>880</v>
      </c>
      <c r="I168" s="176"/>
      <c r="J168" s="177">
        <f>ROUND(I168*H168,2)</f>
        <v>0</v>
      </c>
      <c r="K168" s="173" t="s">
        <v>294</v>
      </c>
      <c r="L168" s="38"/>
      <c r="M168" s="178" t="s">
        <v>1</v>
      </c>
      <c r="N168" s="179" t="s">
        <v>41</v>
      </c>
      <c r="O168" s="76"/>
      <c r="P168" s="180">
        <f>O168*H168</f>
        <v>0</v>
      </c>
      <c r="Q168" s="180">
        <v>0.38313999999999998</v>
      </c>
      <c r="R168" s="180">
        <f>Q168*H168</f>
        <v>337.16319999999996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133</v>
      </c>
      <c r="AT168" s="182" t="s">
        <v>128</v>
      </c>
      <c r="AU168" s="182" t="s">
        <v>86</v>
      </c>
      <c r="AY168" s="18" t="s">
        <v>126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84</v>
      </c>
      <c r="BK168" s="183">
        <f>ROUND(I168*H168,2)</f>
        <v>0</v>
      </c>
      <c r="BL168" s="18" t="s">
        <v>133</v>
      </c>
      <c r="BM168" s="182" t="s">
        <v>360</v>
      </c>
    </row>
    <row r="169" s="2" customFormat="1" ht="22.2" customHeight="1">
      <c r="A169" s="37"/>
      <c r="B169" s="170"/>
      <c r="C169" s="171" t="s">
        <v>238</v>
      </c>
      <c r="D169" s="171" t="s">
        <v>128</v>
      </c>
      <c r="E169" s="172" t="s">
        <v>361</v>
      </c>
      <c r="F169" s="173" t="s">
        <v>362</v>
      </c>
      <c r="G169" s="174" t="s">
        <v>181</v>
      </c>
      <c r="H169" s="175">
        <v>880</v>
      </c>
      <c r="I169" s="176"/>
      <c r="J169" s="177">
        <f>ROUND(I169*H169,2)</f>
        <v>0</v>
      </c>
      <c r="K169" s="173" t="s">
        <v>132</v>
      </c>
      <c r="L169" s="38"/>
      <c r="M169" s="178" t="s">
        <v>1</v>
      </c>
      <c r="N169" s="179" t="s">
        <v>41</v>
      </c>
      <c r="O169" s="76"/>
      <c r="P169" s="180">
        <f>O169*H169</f>
        <v>0</v>
      </c>
      <c r="Q169" s="180">
        <v>0.090620000000000006</v>
      </c>
      <c r="R169" s="180">
        <f>Q169*H169</f>
        <v>79.74560000000001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133</v>
      </c>
      <c r="AT169" s="182" t="s">
        <v>128</v>
      </c>
      <c r="AU169" s="182" t="s">
        <v>86</v>
      </c>
      <c r="AY169" s="18" t="s">
        <v>126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84</v>
      </c>
      <c r="BK169" s="183">
        <f>ROUND(I169*H169,2)</f>
        <v>0</v>
      </c>
      <c r="BL169" s="18" t="s">
        <v>133</v>
      </c>
      <c r="BM169" s="182" t="s">
        <v>363</v>
      </c>
    </row>
    <row r="170" s="2" customFormat="1" ht="14.4" customHeight="1">
      <c r="A170" s="37"/>
      <c r="B170" s="170"/>
      <c r="C170" s="206" t="s">
        <v>242</v>
      </c>
      <c r="D170" s="206" t="s">
        <v>278</v>
      </c>
      <c r="E170" s="207" t="s">
        <v>364</v>
      </c>
      <c r="F170" s="208" t="s">
        <v>365</v>
      </c>
      <c r="G170" s="209" t="s">
        <v>181</v>
      </c>
      <c r="H170" s="210">
        <v>897.68799999999999</v>
      </c>
      <c r="I170" s="211"/>
      <c r="J170" s="212">
        <f>ROUND(I170*H170,2)</f>
        <v>0</v>
      </c>
      <c r="K170" s="208" t="s">
        <v>350</v>
      </c>
      <c r="L170" s="213"/>
      <c r="M170" s="214" t="s">
        <v>1</v>
      </c>
      <c r="N170" s="215" t="s">
        <v>41</v>
      </c>
      <c r="O170" s="76"/>
      <c r="P170" s="180">
        <f>O170*H170</f>
        <v>0</v>
      </c>
      <c r="Q170" s="180">
        <v>0.17599999999999999</v>
      </c>
      <c r="R170" s="180">
        <f>Q170*H170</f>
        <v>157.993088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157</v>
      </c>
      <c r="AT170" s="182" t="s">
        <v>278</v>
      </c>
      <c r="AU170" s="182" t="s">
        <v>86</v>
      </c>
      <c r="AY170" s="18" t="s">
        <v>126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84</v>
      </c>
      <c r="BK170" s="183">
        <f>ROUND(I170*H170,2)</f>
        <v>0</v>
      </c>
      <c r="BL170" s="18" t="s">
        <v>133</v>
      </c>
      <c r="BM170" s="182" t="s">
        <v>366</v>
      </c>
    </row>
    <row r="171" s="13" customFormat="1">
      <c r="A171" s="13"/>
      <c r="B171" s="184"/>
      <c r="C171" s="13"/>
      <c r="D171" s="185" t="s">
        <v>199</v>
      </c>
      <c r="E171" s="186" t="s">
        <v>1</v>
      </c>
      <c r="F171" s="187" t="s">
        <v>367</v>
      </c>
      <c r="G171" s="13"/>
      <c r="H171" s="188">
        <v>888.79999999999995</v>
      </c>
      <c r="I171" s="189"/>
      <c r="J171" s="13"/>
      <c r="K171" s="13"/>
      <c r="L171" s="184"/>
      <c r="M171" s="190"/>
      <c r="N171" s="191"/>
      <c r="O171" s="191"/>
      <c r="P171" s="191"/>
      <c r="Q171" s="191"/>
      <c r="R171" s="191"/>
      <c r="S171" s="191"/>
      <c r="T171" s="19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6" t="s">
        <v>199</v>
      </c>
      <c r="AU171" s="186" t="s">
        <v>86</v>
      </c>
      <c r="AV171" s="13" t="s">
        <v>86</v>
      </c>
      <c r="AW171" s="13" t="s">
        <v>32</v>
      </c>
      <c r="AX171" s="13" t="s">
        <v>76</v>
      </c>
      <c r="AY171" s="186" t="s">
        <v>126</v>
      </c>
    </row>
    <row r="172" s="14" customFormat="1">
      <c r="A172" s="14"/>
      <c r="B172" s="193"/>
      <c r="C172" s="14"/>
      <c r="D172" s="185" t="s">
        <v>199</v>
      </c>
      <c r="E172" s="194" t="s">
        <v>1</v>
      </c>
      <c r="F172" s="195" t="s">
        <v>201</v>
      </c>
      <c r="G172" s="14"/>
      <c r="H172" s="196">
        <v>888.79999999999995</v>
      </c>
      <c r="I172" s="197"/>
      <c r="J172" s="14"/>
      <c r="K172" s="14"/>
      <c r="L172" s="193"/>
      <c r="M172" s="198"/>
      <c r="N172" s="199"/>
      <c r="O172" s="199"/>
      <c r="P172" s="199"/>
      <c r="Q172" s="199"/>
      <c r="R172" s="199"/>
      <c r="S172" s="199"/>
      <c r="T172" s="20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4" t="s">
        <v>199</v>
      </c>
      <c r="AU172" s="194" t="s">
        <v>86</v>
      </c>
      <c r="AV172" s="14" t="s">
        <v>133</v>
      </c>
      <c r="AW172" s="14" t="s">
        <v>32</v>
      </c>
      <c r="AX172" s="14" t="s">
        <v>84</v>
      </c>
      <c r="AY172" s="194" t="s">
        <v>126</v>
      </c>
    </row>
    <row r="173" s="13" customFormat="1">
      <c r="A173" s="13"/>
      <c r="B173" s="184"/>
      <c r="C173" s="13"/>
      <c r="D173" s="185" t="s">
        <v>199</v>
      </c>
      <c r="E173" s="13"/>
      <c r="F173" s="187" t="s">
        <v>368</v>
      </c>
      <c r="G173" s="13"/>
      <c r="H173" s="188">
        <v>897.68799999999999</v>
      </c>
      <c r="I173" s="189"/>
      <c r="J173" s="13"/>
      <c r="K173" s="13"/>
      <c r="L173" s="184"/>
      <c r="M173" s="190"/>
      <c r="N173" s="191"/>
      <c r="O173" s="191"/>
      <c r="P173" s="191"/>
      <c r="Q173" s="191"/>
      <c r="R173" s="191"/>
      <c r="S173" s="191"/>
      <c r="T173" s="19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6" t="s">
        <v>199</v>
      </c>
      <c r="AU173" s="186" t="s">
        <v>86</v>
      </c>
      <c r="AV173" s="13" t="s">
        <v>86</v>
      </c>
      <c r="AW173" s="13" t="s">
        <v>3</v>
      </c>
      <c r="AX173" s="13" t="s">
        <v>84</v>
      </c>
      <c r="AY173" s="186" t="s">
        <v>126</v>
      </c>
    </row>
    <row r="174" s="12" customFormat="1" ht="22.8" customHeight="1">
      <c r="A174" s="12"/>
      <c r="B174" s="157"/>
      <c r="C174" s="12"/>
      <c r="D174" s="158" t="s">
        <v>75</v>
      </c>
      <c r="E174" s="168" t="s">
        <v>369</v>
      </c>
      <c r="F174" s="168" t="s">
        <v>370</v>
      </c>
      <c r="G174" s="12"/>
      <c r="H174" s="12"/>
      <c r="I174" s="160"/>
      <c r="J174" s="169">
        <f>BK174</f>
        <v>0</v>
      </c>
      <c r="K174" s="12"/>
      <c r="L174" s="157"/>
      <c r="M174" s="162"/>
      <c r="N174" s="163"/>
      <c r="O174" s="163"/>
      <c r="P174" s="164">
        <f>SUM(P175:P178)</f>
        <v>0</v>
      </c>
      <c r="Q174" s="163"/>
      <c r="R174" s="164">
        <f>SUM(R175:R178)</f>
        <v>20.45825</v>
      </c>
      <c r="S174" s="163"/>
      <c r="T174" s="165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8" t="s">
        <v>84</v>
      </c>
      <c r="AT174" s="166" t="s">
        <v>75</v>
      </c>
      <c r="AU174" s="166" t="s">
        <v>84</v>
      </c>
      <c r="AY174" s="158" t="s">
        <v>126</v>
      </c>
      <c r="BK174" s="167">
        <f>SUM(BK175:BK178)</f>
        <v>0</v>
      </c>
    </row>
    <row r="175" s="2" customFormat="1" ht="30" customHeight="1">
      <c r="A175" s="37"/>
      <c r="B175" s="170"/>
      <c r="C175" s="171" t="s">
        <v>248</v>
      </c>
      <c r="D175" s="171" t="s">
        <v>128</v>
      </c>
      <c r="E175" s="172" t="s">
        <v>371</v>
      </c>
      <c r="F175" s="173" t="s">
        <v>372</v>
      </c>
      <c r="G175" s="174" t="s">
        <v>373</v>
      </c>
      <c r="H175" s="175">
        <v>95</v>
      </c>
      <c r="I175" s="176"/>
      <c r="J175" s="177">
        <f>ROUND(I175*H175,2)</f>
        <v>0</v>
      </c>
      <c r="K175" s="173" t="s">
        <v>132</v>
      </c>
      <c r="L175" s="38"/>
      <c r="M175" s="178" t="s">
        <v>1</v>
      </c>
      <c r="N175" s="179" t="s">
        <v>41</v>
      </c>
      <c r="O175" s="76"/>
      <c r="P175" s="180">
        <f>O175*H175</f>
        <v>0</v>
      </c>
      <c r="Q175" s="180">
        <v>0.1295</v>
      </c>
      <c r="R175" s="180">
        <f>Q175*H175</f>
        <v>12.3025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133</v>
      </c>
      <c r="AT175" s="182" t="s">
        <v>128</v>
      </c>
      <c r="AU175" s="182" t="s">
        <v>86</v>
      </c>
      <c r="AY175" s="18" t="s">
        <v>126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84</v>
      </c>
      <c r="BK175" s="183">
        <f>ROUND(I175*H175,2)</f>
        <v>0</v>
      </c>
      <c r="BL175" s="18" t="s">
        <v>133</v>
      </c>
      <c r="BM175" s="182" t="s">
        <v>374</v>
      </c>
    </row>
    <row r="176" s="2" customFormat="1" ht="14.4" customHeight="1">
      <c r="A176" s="37"/>
      <c r="B176" s="170"/>
      <c r="C176" s="206" t="s">
        <v>252</v>
      </c>
      <c r="D176" s="206" t="s">
        <v>278</v>
      </c>
      <c r="E176" s="207" t="s">
        <v>375</v>
      </c>
      <c r="F176" s="208" t="s">
        <v>376</v>
      </c>
      <c r="G176" s="209" t="s">
        <v>373</v>
      </c>
      <c r="H176" s="210">
        <v>95.950000000000003</v>
      </c>
      <c r="I176" s="211"/>
      <c r="J176" s="212">
        <f>ROUND(I176*H176,2)</f>
        <v>0</v>
      </c>
      <c r="K176" s="208" t="s">
        <v>310</v>
      </c>
      <c r="L176" s="213"/>
      <c r="M176" s="214" t="s">
        <v>1</v>
      </c>
      <c r="N176" s="215" t="s">
        <v>41</v>
      </c>
      <c r="O176" s="76"/>
      <c r="P176" s="180">
        <f>O176*H176</f>
        <v>0</v>
      </c>
      <c r="Q176" s="180">
        <v>0.085000000000000006</v>
      </c>
      <c r="R176" s="180">
        <f>Q176*H176</f>
        <v>8.1557500000000012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157</v>
      </c>
      <c r="AT176" s="182" t="s">
        <v>278</v>
      </c>
      <c r="AU176" s="182" t="s">
        <v>86</v>
      </c>
      <c r="AY176" s="18" t="s">
        <v>126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84</v>
      </c>
      <c r="BK176" s="183">
        <f>ROUND(I176*H176,2)</f>
        <v>0</v>
      </c>
      <c r="BL176" s="18" t="s">
        <v>133</v>
      </c>
      <c r="BM176" s="182" t="s">
        <v>377</v>
      </c>
    </row>
    <row r="177" s="13" customFormat="1">
      <c r="A177" s="13"/>
      <c r="B177" s="184"/>
      <c r="C177" s="13"/>
      <c r="D177" s="185" t="s">
        <v>199</v>
      </c>
      <c r="E177" s="186" t="s">
        <v>1</v>
      </c>
      <c r="F177" s="187" t="s">
        <v>378</v>
      </c>
      <c r="G177" s="13"/>
      <c r="H177" s="188">
        <v>95.950000000000003</v>
      </c>
      <c r="I177" s="189"/>
      <c r="J177" s="13"/>
      <c r="K177" s="13"/>
      <c r="L177" s="184"/>
      <c r="M177" s="190"/>
      <c r="N177" s="191"/>
      <c r="O177" s="191"/>
      <c r="P177" s="191"/>
      <c r="Q177" s="191"/>
      <c r="R177" s="191"/>
      <c r="S177" s="191"/>
      <c r="T177" s="19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199</v>
      </c>
      <c r="AU177" s="186" t="s">
        <v>86</v>
      </c>
      <c r="AV177" s="13" t="s">
        <v>86</v>
      </c>
      <c r="AW177" s="13" t="s">
        <v>32</v>
      </c>
      <c r="AX177" s="13" t="s">
        <v>76</v>
      </c>
      <c r="AY177" s="186" t="s">
        <v>126</v>
      </c>
    </row>
    <row r="178" s="14" customFormat="1">
      <c r="A178" s="14"/>
      <c r="B178" s="193"/>
      <c r="C178" s="14"/>
      <c r="D178" s="185" t="s">
        <v>199</v>
      </c>
      <c r="E178" s="194" t="s">
        <v>1</v>
      </c>
      <c r="F178" s="195" t="s">
        <v>201</v>
      </c>
      <c r="G178" s="14"/>
      <c r="H178" s="196">
        <v>95.950000000000003</v>
      </c>
      <c r="I178" s="197"/>
      <c r="J178" s="14"/>
      <c r="K178" s="14"/>
      <c r="L178" s="193"/>
      <c r="M178" s="198"/>
      <c r="N178" s="199"/>
      <c r="O178" s="199"/>
      <c r="P178" s="199"/>
      <c r="Q178" s="199"/>
      <c r="R178" s="199"/>
      <c r="S178" s="199"/>
      <c r="T178" s="20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94" t="s">
        <v>199</v>
      </c>
      <c r="AU178" s="194" t="s">
        <v>86</v>
      </c>
      <c r="AV178" s="14" t="s">
        <v>133</v>
      </c>
      <c r="AW178" s="14" t="s">
        <v>32</v>
      </c>
      <c r="AX178" s="14" t="s">
        <v>84</v>
      </c>
      <c r="AY178" s="194" t="s">
        <v>126</v>
      </c>
    </row>
    <row r="179" s="12" customFormat="1" ht="22.8" customHeight="1">
      <c r="A179" s="12"/>
      <c r="B179" s="157"/>
      <c r="C179" s="12"/>
      <c r="D179" s="158" t="s">
        <v>75</v>
      </c>
      <c r="E179" s="168" t="s">
        <v>379</v>
      </c>
      <c r="F179" s="168" t="s">
        <v>380</v>
      </c>
      <c r="G179" s="12"/>
      <c r="H179" s="12"/>
      <c r="I179" s="160"/>
      <c r="J179" s="169">
        <f>BK179</f>
        <v>0</v>
      </c>
      <c r="K179" s="12"/>
      <c r="L179" s="157"/>
      <c r="M179" s="162"/>
      <c r="N179" s="163"/>
      <c r="O179" s="163"/>
      <c r="P179" s="164">
        <f>SUM(P180:P182)</f>
        <v>0</v>
      </c>
      <c r="Q179" s="163"/>
      <c r="R179" s="164">
        <f>SUM(R180:R182)</f>
        <v>116.35390000000001</v>
      </c>
      <c r="S179" s="163"/>
      <c r="T179" s="165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58" t="s">
        <v>84</v>
      </c>
      <c r="AT179" s="166" t="s">
        <v>75</v>
      </c>
      <c r="AU179" s="166" t="s">
        <v>84</v>
      </c>
      <c r="AY179" s="158" t="s">
        <v>126</v>
      </c>
      <c r="BK179" s="167">
        <f>SUM(BK180:BK182)</f>
        <v>0</v>
      </c>
    </row>
    <row r="180" s="2" customFormat="1" ht="22.2" customHeight="1">
      <c r="A180" s="37"/>
      <c r="B180" s="170"/>
      <c r="C180" s="171" t="s">
        <v>256</v>
      </c>
      <c r="D180" s="171" t="s">
        <v>128</v>
      </c>
      <c r="E180" s="172" t="s">
        <v>381</v>
      </c>
      <c r="F180" s="173" t="s">
        <v>382</v>
      </c>
      <c r="G180" s="174" t="s">
        <v>373</v>
      </c>
      <c r="H180" s="175">
        <v>410</v>
      </c>
      <c r="I180" s="176"/>
      <c r="J180" s="177">
        <f>ROUND(I180*H180,2)</f>
        <v>0</v>
      </c>
      <c r="K180" s="173" t="s">
        <v>132</v>
      </c>
      <c r="L180" s="38"/>
      <c r="M180" s="178" t="s">
        <v>1</v>
      </c>
      <c r="N180" s="179" t="s">
        <v>41</v>
      </c>
      <c r="O180" s="76"/>
      <c r="P180" s="180">
        <f>O180*H180</f>
        <v>0</v>
      </c>
      <c r="Q180" s="180">
        <v>0.20219000000000001</v>
      </c>
      <c r="R180" s="180">
        <f>Q180*H180</f>
        <v>82.897900000000007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133</v>
      </c>
      <c r="AT180" s="182" t="s">
        <v>128</v>
      </c>
      <c r="AU180" s="182" t="s">
        <v>86</v>
      </c>
      <c r="AY180" s="18" t="s">
        <v>126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84</v>
      </c>
      <c r="BK180" s="183">
        <f>ROUND(I180*H180,2)</f>
        <v>0</v>
      </c>
      <c r="BL180" s="18" t="s">
        <v>133</v>
      </c>
      <c r="BM180" s="182" t="s">
        <v>383</v>
      </c>
    </row>
    <row r="181" s="2" customFormat="1" ht="14.4" customHeight="1">
      <c r="A181" s="37"/>
      <c r="B181" s="170"/>
      <c r="C181" s="206" t="s">
        <v>384</v>
      </c>
      <c r="D181" s="206" t="s">
        <v>278</v>
      </c>
      <c r="E181" s="207" t="s">
        <v>385</v>
      </c>
      <c r="F181" s="208" t="s">
        <v>386</v>
      </c>
      <c r="G181" s="209" t="s">
        <v>373</v>
      </c>
      <c r="H181" s="210">
        <v>418.19999999999999</v>
      </c>
      <c r="I181" s="211"/>
      <c r="J181" s="212">
        <f>ROUND(I181*H181,2)</f>
        <v>0</v>
      </c>
      <c r="K181" s="208" t="s">
        <v>387</v>
      </c>
      <c r="L181" s="213"/>
      <c r="M181" s="214" t="s">
        <v>1</v>
      </c>
      <c r="N181" s="215" t="s">
        <v>41</v>
      </c>
      <c r="O181" s="76"/>
      <c r="P181" s="180">
        <f>O181*H181</f>
        <v>0</v>
      </c>
      <c r="Q181" s="180">
        <v>0.080000000000000002</v>
      </c>
      <c r="R181" s="180">
        <f>Q181*H181</f>
        <v>33.456000000000003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157</v>
      </c>
      <c r="AT181" s="182" t="s">
        <v>278</v>
      </c>
      <c r="AU181" s="182" t="s">
        <v>86</v>
      </c>
      <c r="AY181" s="18" t="s">
        <v>126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84</v>
      </c>
      <c r="BK181" s="183">
        <f>ROUND(I181*H181,2)</f>
        <v>0</v>
      </c>
      <c r="BL181" s="18" t="s">
        <v>133</v>
      </c>
      <c r="BM181" s="182" t="s">
        <v>388</v>
      </c>
    </row>
    <row r="182" s="13" customFormat="1">
      <c r="A182" s="13"/>
      <c r="B182" s="184"/>
      <c r="C182" s="13"/>
      <c r="D182" s="185" t="s">
        <v>199</v>
      </c>
      <c r="E182" s="13"/>
      <c r="F182" s="187" t="s">
        <v>389</v>
      </c>
      <c r="G182" s="13"/>
      <c r="H182" s="188">
        <v>418.19999999999999</v>
      </c>
      <c r="I182" s="189"/>
      <c r="J182" s="13"/>
      <c r="K182" s="13"/>
      <c r="L182" s="184"/>
      <c r="M182" s="190"/>
      <c r="N182" s="191"/>
      <c r="O182" s="191"/>
      <c r="P182" s="191"/>
      <c r="Q182" s="191"/>
      <c r="R182" s="191"/>
      <c r="S182" s="191"/>
      <c r="T182" s="19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6" t="s">
        <v>199</v>
      </c>
      <c r="AU182" s="186" t="s">
        <v>86</v>
      </c>
      <c r="AV182" s="13" t="s">
        <v>86</v>
      </c>
      <c r="AW182" s="13" t="s">
        <v>3</v>
      </c>
      <c r="AX182" s="13" t="s">
        <v>84</v>
      </c>
      <c r="AY182" s="186" t="s">
        <v>126</v>
      </c>
    </row>
    <row r="183" s="12" customFormat="1" ht="22.8" customHeight="1">
      <c r="A183" s="12"/>
      <c r="B183" s="157"/>
      <c r="C183" s="12"/>
      <c r="D183" s="158" t="s">
        <v>75</v>
      </c>
      <c r="E183" s="168" t="s">
        <v>390</v>
      </c>
      <c r="F183" s="168" t="s">
        <v>391</v>
      </c>
      <c r="G183" s="12"/>
      <c r="H183" s="12"/>
      <c r="I183" s="160"/>
      <c r="J183" s="169">
        <f>BK183</f>
        <v>0</v>
      </c>
      <c r="K183" s="12"/>
      <c r="L183" s="157"/>
      <c r="M183" s="162"/>
      <c r="N183" s="163"/>
      <c r="O183" s="163"/>
      <c r="P183" s="164">
        <f>SUM(P184:P189)</f>
        <v>0</v>
      </c>
      <c r="Q183" s="163"/>
      <c r="R183" s="164">
        <f>SUM(R184:R189)</f>
        <v>1.74556</v>
      </c>
      <c r="S183" s="163"/>
      <c r="T183" s="165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8" t="s">
        <v>84</v>
      </c>
      <c r="AT183" s="166" t="s">
        <v>75</v>
      </c>
      <c r="AU183" s="166" t="s">
        <v>84</v>
      </c>
      <c r="AY183" s="158" t="s">
        <v>126</v>
      </c>
      <c r="BK183" s="167">
        <f>SUM(BK184:BK189)</f>
        <v>0</v>
      </c>
    </row>
    <row r="184" s="2" customFormat="1" ht="22.2" customHeight="1">
      <c r="A184" s="37"/>
      <c r="B184" s="170"/>
      <c r="C184" s="171" t="s">
        <v>392</v>
      </c>
      <c r="D184" s="171" t="s">
        <v>128</v>
      </c>
      <c r="E184" s="172" t="s">
        <v>393</v>
      </c>
      <c r="F184" s="173" t="s">
        <v>394</v>
      </c>
      <c r="G184" s="174" t="s">
        <v>131</v>
      </c>
      <c r="H184" s="175">
        <v>4</v>
      </c>
      <c r="I184" s="176"/>
      <c r="J184" s="177">
        <f>ROUND(I184*H184,2)</f>
        <v>0</v>
      </c>
      <c r="K184" s="173" t="s">
        <v>132</v>
      </c>
      <c r="L184" s="38"/>
      <c r="M184" s="178" t="s">
        <v>1</v>
      </c>
      <c r="N184" s="179" t="s">
        <v>41</v>
      </c>
      <c r="O184" s="76"/>
      <c r="P184" s="180">
        <f>O184*H184</f>
        <v>0</v>
      </c>
      <c r="Q184" s="180">
        <v>0.24662999999999999</v>
      </c>
      <c r="R184" s="180">
        <f>Q184*H184</f>
        <v>0.98651999999999995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133</v>
      </c>
      <c r="AT184" s="182" t="s">
        <v>128</v>
      </c>
      <c r="AU184" s="182" t="s">
        <v>86</v>
      </c>
      <c r="AY184" s="18" t="s">
        <v>126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84</v>
      </c>
      <c r="BK184" s="183">
        <f>ROUND(I184*H184,2)</f>
        <v>0</v>
      </c>
      <c r="BL184" s="18" t="s">
        <v>133</v>
      </c>
      <c r="BM184" s="182" t="s">
        <v>395</v>
      </c>
    </row>
    <row r="185" s="2" customFormat="1" ht="14.4" customHeight="1">
      <c r="A185" s="37"/>
      <c r="B185" s="170"/>
      <c r="C185" s="206" t="s">
        <v>396</v>
      </c>
      <c r="D185" s="206" t="s">
        <v>278</v>
      </c>
      <c r="E185" s="207" t="s">
        <v>397</v>
      </c>
      <c r="F185" s="208" t="s">
        <v>398</v>
      </c>
      <c r="G185" s="209" t="s">
        <v>131</v>
      </c>
      <c r="H185" s="210">
        <v>4</v>
      </c>
      <c r="I185" s="211"/>
      <c r="J185" s="212">
        <f>ROUND(I185*H185,2)</f>
        <v>0</v>
      </c>
      <c r="K185" s="208" t="s">
        <v>399</v>
      </c>
      <c r="L185" s="213"/>
      <c r="M185" s="214" t="s">
        <v>1</v>
      </c>
      <c r="N185" s="215" t="s">
        <v>41</v>
      </c>
      <c r="O185" s="76"/>
      <c r="P185" s="180">
        <f>O185*H185</f>
        <v>0</v>
      </c>
      <c r="Q185" s="180">
        <v>0.12</v>
      </c>
      <c r="R185" s="180">
        <f>Q185*H185</f>
        <v>0.47999999999999998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157</v>
      </c>
      <c r="AT185" s="182" t="s">
        <v>278</v>
      </c>
      <c r="AU185" s="182" t="s">
        <v>86</v>
      </c>
      <c r="AY185" s="18" t="s">
        <v>126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84</v>
      </c>
      <c r="BK185" s="183">
        <f>ROUND(I185*H185,2)</f>
        <v>0</v>
      </c>
      <c r="BL185" s="18" t="s">
        <v>133</v>
      </c>
      <c r="BM185" s="182" t="s">
        <v>400</v>
      </c>
    </row>
    <row r="186" s="2" customFormat="1" ht="19.8" customHeight="1">
      <c r="A186" s="37"/>
      <c r="B186" s="170"/>
      <c r="C186" s="206" t="s">
        <v>401</v>
      </c>
      <c r="D186" s="206" t="s">
        <v>278</v>
      </c>
      <c r="E186" s="207" t="s">
        <v>402</v>
      </c>
      <c r="F186" s="208" t="s">
        <v>403</v>
      </c>
      <c r="G186" s="209" t="s">
        <v>131</v>
      </c>
      <c r="H186" s="210">
        <v>4</v>
      </c>
      <c r="I186" s="211"/>
      <c r="J186" s="212">
        <f>ROUND(I186*H186,2)</f>
        <v>0</v>
      </c>
      <c r="K186" s="208" t="s">
        <v>1</v>
      </c>
      <c r="L186" s="213"/>
      <c r="M186" s="214" t="s">
        <v>1</v>
      </c>
      <c r="N186" s="215" t="s">
        <v>41</v>
      </c>
      <c r="O186" s="76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157</v>
      </c>
      <c r="AT186" s="182" t="s">
        <v>278</v>
      </c>
      <c r="AU186" s="182" t="s">
        <v>86</v>
      </c>
      <c r="AY186" s="18" t="s">
        <v>126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84</v>
      </c>
      <c r="BK186" s="183">
        <f>ROUND(I186*H186,2)</f>
        <v>0</v>
      </c>
      <c r="BL186" s="18" t="s">
        <v>133</v>
      </c>
      <c r="BM186" s="182" t="s">
        <v>404</v>
      </c>
    </row>
    <row r="187" s="2" customFormat="1" ht="22.2" customHeight="1">
      <c r="A187" s="37"/>
      <c r="B187" s="170"/>
      <c r="C187" s="206" t="s">
        <v>405</v>
      </c>
      <c r="D187" s="206" t="s">
        <v>278</v>
      </c>
      <c r="E187" s="207" t="s">
        <v>406</v>
      </c>
      <c r="F187" s="208" t="s">
        <v>407</v>
      </c>
      <c r="G187" s="209" t="s">
        <v>131</v>
      </c>
      <c r="H187" s="210">
        <v>4</v>
      </c>
      <c r="I187" s="211"/>
      <c r="J187" s="212">
        <f>ROUND(I187*H187,2)</f>
        <v>0</v>
      </c>
      <c r="K187" s="208" t="s">
        <v>1</v>
      </c>
      <c r="L187" s="213"/>
      <c r="M187" s="214" t="s">
        <v>1</v>
      </c>
      <c r="N187" s="215" t="s">
        <v>41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157</v>
      </c>
      <c r="AT187" s="182" t="s">
        <v>278</v>
      </c>
      <c r="AU187" s="182" t="s">
        <v>86</v>
      </c>
      <c r="AY187" s="18" t="s">
        <v>126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84</v>
      </c>
      <c r="BK187" s="183">
        <f>ROUND(I187*H187,2)</f>
        <v>0</v>
      </c>
      <c r="BL187" s="18" t="s">
        <v>133</v>
      </c>
      <c r="BM187" s="182" t="s">
        <v>408</v>
      </c>
    </row>
    <row r="188" s="2" customFormat="1" ht="22.2" customHeight="1">
      <c r="A188" s="37"/>
      <c r="B188" s="170"/>
      <c r="C188" s="171" t="s">
        <v>409</v>
      </c>
      <c r="D188" s="171" t="s">
        <v>128</v>
      </c>
      <c r="E188" s="172" t="s">
        <v>410</v>
      </c>
      <c r="F188" s="173" t="s">
        <v>411</v>
      </c>
      <c r="G188" s="174" t="s">
        <v>131</v>
      </c>
      <c r="H188" s="175">
        <v>4</v>
      </c>
      <c r="I188" s="176"/>
      <c r="J188" s="177">
        <f>ROUND(I188*H188,2)</f>
        <v>0</v>
      </c>
      <c r="K188" s="173" t="s">
        <v>132</v>
      </c>
      <c r="L188" s="38"/>
      <c r="M188" s="178" t="s">
        <v>1</v>
      </c>
      <c r="N188" s="179" t="s">
        <v>41</v>
      </c>
      <c r="O188" s="76"/>
      <c r="P188" s="180">
        <f>O188*H188</f>
        <v>0</v>
      </c>
      <c r="Q188" s="180">
        <v>0.030759999999999999</v>
      </c>
      <c r="R188" s="180">
        <f>Q188*H188</f>
        <v>0.12304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133</v>
      </c>
      <c r="AT188" s="182" t="s">
        <v>128</v>
      </c>
      <c r="AU188" s="182" t="s">
        <v>86</v>
      </c>
      <c r="AY188" s="18" t="s">
        <v>126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84</v>
      </c>
      <c r="BK188" s="183">
        <f>ROUND(I188*H188,2)</f>
        <v>0</v>
      </c>
      <c r="BL188" s="18" t="s">
        <v>133</v>
      </c>
      <c r="BM188" s="182" t="s">
        <v>412</v>
      </c>
    </row>
    <row r="189" s="2" customFormat="1" ht="22.2" customHeight="1">
      <c r="A189" s="37"/>
      <c r="B189" s="170"/>
      <c r="C189" s="206" t="s">
        <v>413</v>
      </c>
      <c r="D189" s="206" t="s">
        <v>278</v>
      </c>
      <c r="E189" s="207" t="s">
        <v>414</v>
      </c>
      <c r="F189" s="208" t="s">
        <v>415</v>
      </c>
      <c r="G189" s="209" t="s">
        <v>131</v>
      </c>
      <c r="H189" s="210">
        <v>4</v>
      </c>
      <c r="I189" s="211"/>
      <c r="J189" s="212">
        <f>ROUND(I189*H189,2)</f>
        <v>0</v>
      </c>
      <c r="K189" s="208" t="s">
        <v>416</v>
      </c>
      <c r="L189" s="213"/>
      <c r="M189" s="214" t="s">
        <v>1</v>
      </c>
      <c r="N189" s="215" t="s">
        <v>41</v>
      </c>
      <c r="O189" s="76"/>
      <c r="P189" s="180">
        <f>O189*H189</f>
        <v>0</v>
      </c>
      <c r="Q189" s="180">
        <v>0.039</v>
      </c>
      <c r="R189" s="180">
        <f>Q189*H189</f>
        <v>0.156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157</v>
      </c>
      <c r="AT189" s="182" t="s">
        <v>278</v>
      </c>
      <c r="AU189" s="182" t="s">
        <v>86</v>
      </c>
      <c r="AY189" s="18" t="s">
        <v>126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84</v>
      </c>
      <c r="BK189" s="183">
        <f>ROUND(I189*H189,2)</f>
        <v>0</v>
      </c>
      <c r="BL189" s="18" t="s">
        <v>133</v>
      </c>
      <c r="BM189" s="182" t="s">
        <v>417</v>
      </c>
    </row>
    <row r="190" s="12" customFormat="1" ht="22.8" customHeight="1">
      <c r="A190" s="12"/>
      <c r="B190" s="157"/>
      <c r="C190" s="12"/>
      <c r="D190" s="158" t="s">
        <v>75</v>
      </c>
      <c r="E190" s="168" t="s">
        <v>178</v>
      </c>
      <c r="F190" s="168" t="s">
        <v>418</v>
      </c>
      <c r="G190" s="12"/>
      <c r="H190" s="12"/>
      <c r="I190" s="160"/>
      <c r="J190" s="169">
        <f>BK190</f>
        <v>0</v>
      </c>
      <c r="K190" s="12"/>
      <c r="L190" s="157"/>
      <c r="M190" s="162"/>
      <c r="N190" s="163"/>
      <c r="O190" s="163"/>
      <c r="P190" s="164">
        <f>SUM(P191:P226)</f>
        <v>0</v>
      </c>
      <c r="Q190" s="163"/>
      <c r="R190" s="164">
        <f>SUM(R191:R226)</f>
        <v>19.191782199999999</v>
      </c>
      <c r="S190" s="163"/>
      <c r="T190" s="165">
        <f>SUM(T191:T226)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58" t="s">
        <v>84</v>
      </c>
      <c r="AT190" s="166" t="s">
        <v>75</v>
      </c>
      <c r="AU190" s="166" t="s">
        <v>84</v>
      </c>
      <c r="AY190" s="158" t="s">
        <v>126</v>
      </c>
      <c r="BK190" s="167">
        <f>SUM(BK191:BK226)</f>
        <v>0</v>
      </c>
    </row>
    <row r="191" s="2" customFormat="1" ht="30" customHeight="1">
      <c r="A191" s="37"/>
      <c r="B191" s="170"/>
      <c r="C191" s="171" t="s">
        <v>419</v>
      </c>
      <c r="D191" s="171" t="s">
        <v>128</v>
      </c>
      <c r="E191" s="172" t="s">
        <v>420</v>
      </c>
      <c r="F191" s="173" t="s">
        <v>421</v>
      </c>
      <c r="G191" s="174" t="s">
        <v>160</v>
      </c>
      <c r="H191" s="175">
        <v>64</v>
      </c>
      <c r="I191" s="176"/>
      <c r="J191" s="177">
        <f>ROUND(I191*H191,2)</f>
        <v>0</v>
      </c>
      <c r="K191" s="173" t="s">
        <v>132</v>
      </c>
      <c r="L191" s="38"/>
      <c r="M191" s="178" t="s">
        <v>1</v>
      </c>
      <c r="N191" s="179" t="s">
        <v>41</v>
      </c>
      <c r="O191" s="76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2" t="s">
        <v>133</v>
      </c>
      <c r="AT191" s="182" t="s">
        <v>128</v>
      </c>
      <c r="AU191" s="182" t="s">
        <v>86</v>
      </c>
      <c r="AY191" s="18" t="s">
        <v>126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8" t="s">
        <v>84</v>
      </c>
      <c r="BK191" s="183">
        <f>ROUND(I191*H191,2)</f>
        <v>0</v>
      </c>
      <c r="BL191" s="18" t="s">
        <v>133</v>
      </c>
      <c r="BM191" s="182" t="s">
        <v>422</v>
      </c>
    </row>
    <row r="192" s="13" customFormat="1">
      <c r="A192" s="13"/>
      <c r="B192" s="184"/>
      <c r="C192" s="13"/>
      <c r="D192" s="185" t="s">
        <v>199</v>
      </c>
      <c r="E192" s="186" t="s">
        <v>1</v>
      </c>
      <c r="F192" s="187" t="s">
        <v>423</v>
      </c>
      <c r="G192" s="13"/>
      <c r="H192" s="188">
        <v>24</v>
      </c>
      <c r="I192" s="189"/>
      <c r="J192" s="13"/>
      <c r="K192" s="13"/>
      <c r="L192" s="184"/>
      <c r="M192" s="190"/>
      <c r="N192" s="191"/>
      <c r="O192" s="191"/>
      <c r="P192" s="191"/>
      <c r="Q192" s="191"/>
      <c r="R192" s="191"/>
      <c r="S192" s="191"/>
      <c r="T192" s="19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6" t="s">
        <v>199</v>
      </c>
      <c r="AU192" s="186" t="s">
        <v>86</v>
      </c>
      <c r="AV192" s="13" t="s">
        <v>86</v>
      </c>
      <c r="AW192" s="13" t="s">
        <v>32</v>
      </c>
      <c r="AX192" s="13" t="s">
        <v>76</v>
      </c>
      <c r="AY192" s="186" t="s">
        <v>126</v>
      </c>
    </row>
    <row r="193" s="15" customFormat="1">
      <c r="A193" s="15"/>
      <c r="B193" s="216"/>
      <c r="C193" s="15"/>
      <c r="D193" s="185" t="s">
        <v>199</v>
      </c>
      <c r="E193" s="217" t="s">
        <v>1</v>
      </c>
      <c r="F193" s="218" t="s">
        <v>424</v>
      </c>
      <c r="G193" s="15"/>
      <c r="H193" s="219">
        <v>24</v>
      </c>
      <c r="I193" s="220"/>
      <c r="J193" s="15"/>
      <c r="K193" s="15"/>
      <c r="L193" s="216"/>
      <c r="M193" s="221"/>
      <c r="N193" s="222"/>
      <c r="O193" s="222"/>
      <c r="P193" s="222"/>
      <c r="Q193" s="222"/>
      <c r="R193" s="222"/>
      <c r="S193" s="222"/>
      <c r="T193" s="22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17" t="s">
        <v>199</v>
      </c>
      <c r="AU193" s="217" t="s">
        <v>86</v>
      </c>
      <c r="AV193" s="15" t="s">
        <v>138</v>
      </c>
      <c r="AW193" s="15" t="s">
        <v>32</v>
      </c>
      <c r="AX193" s="15" t="s">
        <v>76</v>
      </c>
      <c r="AY193" s="217" t="s">
        <v>126</v>
      </c>
    </row>
    <row r="194" s="13" customFormat="1">
      <c r="A194" s="13"/>
      <c r="B194" s="184"/>
      <c r="C194" s="13"/>
      <c r="D194" s="185" t="s">
        <v>199</v>
      </c>
      <c r="E194" s="186" t="s">
        <v>1</v>
      </c>
      <c r="F194" s="187" t="s">
        <v>425</v>
      </c>
      <c r="G194" s="13"/>
      <c r="H194" s="188">
        <v>40</v>
      </c>
      <c r="I194" s="189"/>
      <c r="J194" s="13"/>
      <c r="K194" s="13"/>
      <c r="L194" s="184"/>
      <c r="M194" s="190"/>
      <c r="N194" s="191"/>
      <c r="O194" s="191"/>
      <c r="P194" s="191"/>
      <c r="Q194" s="191"/>
      <c r="R194" s="191"/>
      <c r="S194" s="191"/>
      <c r="T194" s="19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6" t="s">
        <v>199</v>
      </c>
      <c r="AU194" s="186" t="s">
        <v>86</v>
      </c>
      <c r="AV194" s="13" t="s">
        <v>86</v>
      </c>
      <c r="AW194" s="13" t="s">
        <v>32</v>
      </c>
      <c r="AX194" s="13" t="s">
        <v>76</v>
      </c>
      <c r="AY194" s="186" t="s">
        <v>126</v>
      </c>
    </row>
    <row r="195" s="15" customFormat="1">
      <c r="A195" s="15"/>
      <c r="B195" s="216"/>
      <c r="C195" s="15"/>
      <c r="D195" s="185" t="s">
        <v>199</v>
      </c>
      <c r="E195" s="217" t="s">
        <v>1</v>
      </c>
      <c r="F195" s="218" t="s">
        <v>426</v>
      </c>
      <c r="G195" s="15"/>
      <c r="H195" s="219">
        <v>40</v>
      </c>
      <c r="I195" s="220"/>
      <c r="J195" s="15"/>
      <c r="K195" s="15"/>
      <c r="L195" s="216"/>
      <c r="M195" s="221"/>
      <c r="N195" s="222"/>
      <c r="O195" s="222"/>
      <c r="P195" s="222"/>
      <c r="Q195" s="222"/>
      <c r="R195" s="222"/>
      <c r="S195" s="222"/>
      <c r="T195" s="22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17" t="s">
        <v>199</v>
      </c>
      <c r="AU195" s="217" t="s">
        <v>86</v>
      </c>
      <c r="AV195" s="15" t="s">
        <v>138</v>
      </c>
      <c r="AW195" s="15" t="s">
        <v>32</v>
      </c>
      <c r="AX195" s="15" t="s">
        <v>76</v>
      </c>
      <c r="AY195" s="217" t="s">
        <v>126</v>
      </c>
    </row>
    <row r="196" s="14" customFormat="1">
      <c r="A196" s="14"/>
      <c r="B196" s="193"/>
      <c r="C196" s="14"/>
      <c r="D196" s="185" t="s">
        <v>199</v>
      </c>
      <c r="E196" s="194" t="s">
        <v>1</v>
      </c>
      <c r="F196" s="195" t="s">
        <v>201</v>
      </c>
      <c r="G196" s="14"/>
      <c r="H196" s="196">
        <v>64</v>
      </c>
      <c r="I196" s="197"/>
      <c r="J196" s="14"/>
      <c r="K196" s="14"/>
      <c r="L196" s="193"/>
      <c r="M196" s="198"/>
      <c r="N196" s="199"/>
      <c r="O196" s="199"/>
      <c r="P196" s="199"/>
      <c r="Q196" s="199"/>
      <c r="R196" s="199"/>
      <c r="S196" s="199"/>
      <c r="T196" s="20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4" t="s">
        <v>199</v>
      </c>
      <c r="AU196" s="194" t="s">
        <v>86</v>
      </c>
      <c r="AV196" s="14" t="s">
        <v>133</v>
      </c>
      <c r="AW196" s="14" t="s">
        <v>32</v>
      </c>
      <c r="AX196" s="14" t="s">
        <v>84</v>
      </c>
      <c r="AY196" s="194" t="s">
        <v>126</v>
      </c>
    </row>
    <row r="197" s="2" customFormat="1" ht="22.2" customHeight="1">
      <c r="A197" s="37"/>
      <c r="B197" s="170"/>
      <c r="C197" s="171" t="s">
        <v>427</v>
      </c>
      <c r="D197" s="171" t="s">
        <v>128</v>
      </c>
      <c r="E197" s="172" t="s">
        <v>428</v>
      </c>
      <c r="F197" s="173" t="s">
        <v>429</v>
      </c>
      <c r="G197" s="174" t="s">
        <v>160</v>
      </c>
      <c r="H197" s="175">
        <v>60</v>
      </c>
      <c r="I197" s="176"/>
      <c r="J197" s="177">
        <f>ROUND(I197*H197,2)</f>
        <v>0</v>
      </c>
      <c r="K197" s="173" t="s">
        <v>132</v>
      </c>
      <c r="L197" s="38"/>
      <c r="M197" s="178" t="s">
        <v>1</v>
      </c>
      <c r="N197" s="179" t="s">
        <v>41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133</v>
      </c>
      <c r="AT197" s="182" t="s">
        <v>128</v>
      </c>
      <c r="AU197" s="182" t="s">
        <v>86</v>
      </c>
      <c r="AY197" s="18" t="s">
        <v>126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84</v>
      </c>
      <c r="BK197" s="183">
        <f>ROUND(I197*H197,2)</f>
        <v>0</v>
      </c>
      <c r="BL197" s="18" t="s">
        <v>133</v>
      </c>
      <c r="BM197" s="182" t="s">
        <v>430</v>
      </c>
    </row>
    <row r="198" s="13" customFormat="1">
      <c r="A198" s="13"/>
      <c r="B198" s="184"/>
      <c r="C198" s="13"/>
      <c r="D198" s="185" t="s">
        <v>199</v>
      </c>
      <c r="E198" s="186" t="s">
        <v>1</v>
      </c>
      <c r="F198" s="187" t="s">
        <v>431</v>
      </c>
      <c r="G198" s="13"/>
      <c r="H198" s="188">
        <v>36</v>
      </c>
      <c r="I198" s="189"/>
      <c r="J198" s="13"/>
      <c r="K198" s="13"/>
      <c r="L198" s="184"/>
      <c r="M198" s="190"/>
      <c r="N198" s="191"/>
      <c r="O198" s="191"/>
      <c r="P198" s="191"/>
      <c r="Q198" s="191"/>
      <c r="R198" s="191"/>
      <c r="S198" s="191"/>
      <c r="T198" s="19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6" t="s">
        <v>199</v>
      </c>
      <c r="AU198" s="186" t="s">
        <v>86</v>
      </c>
      <c r="AV198" s="13" t="s">
        <v>86</v>
      </c>
      <c r="AW198" s="13" t="s">
        <v>32</v>
      </c>
      <c r="AX198" s="13" t="s">
        <v>76</v>
      </c>
      <c r="AY198" s="186" t="s">
        <v>126</v>
      </c>
    </row>
    <row r="199" s="15" customFormat="1">
      <c r="A199" s="15"/>
      <c r="B199" s="216"/>
      <c r="C199" s="15"/>
      <c r="D199" s="185" t="s">
        <v>199</v>
      </c>
      <c r="E199" s="217" t="s">
        <v>1</v>
      </c>
      <c r="F199" s="218" t="s">
        <v>432</v>
      </c>
      <c r="G199" s="15"/>
      <c r="H199" s="219">
        <v>36</v>
      </c>
      <c r="I199" s="220"/>
      <c r="J199" s="15"/>
      <c r="K199" s="15"/>
      <c r="L199" s="216"/>
      <c r="M199" s="221"/>
      <c r="N199" s="222"/>
      <c r="O199" s="222"/>
      <c r="P199" s="222"/>
      <c r="Q199" s="222"/>
      <c r="R199" s="222"/>
      <c r="S199" s="222"/>
      <c r="T199" s="22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17" t="s">
        <v>199</v>
      </c>
      <c r="AU199" s="217" t="s">
        <v>86</v>
      </c>
      <c r="AV199" s="15" t="s">
        <v>138</v>
      </c>
      <c r="AW199" s="15" t="s">
        <v>32</v>
      </c>
      <c r="AX199" s="15" t="s">
        <v>76</v>
      </c>
      <c r="AY199" s="217" t="s">
        <v>126</v>
      </c>
    </row>
    <row r="200" s="13" customFormat="1">
      <c r="A200" s="13"/>
      <c r="B200" s="184"/>
      <c r="C200" s="13"/>
      <c r="D200" s="185" t="s">
        <v>199</v>
      </c>
      <c r="E200" s="186" t="s">
        <v>1</v>
      </c>
      <c r="F200" s="187" t="s">
        <v>423</v>
      </c>
      <c r="G200" s="13"/>
      <c r="H200" s="188">
        <v>24</v>
      </c>
      <c r="I200" s="189"/>
      <c r="J200" s="13"/>
      <c r="K200" s="13"/>
      <c r="L200" s="184"/>
      <c r="M200" s="190"/>
      <c r="N200" s="191"/>
      <c r="O200" s="191"/>
      <c r="P200" s="191"/>
      <c r="Q200" s="191"/>
      <c r="R200" s="191"/>
      <c r="S200" s="191"/>
      <c r="T200" s="19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6" t="s">
        <v>199</v>
      </c>
      <c r="AU200" s="186" t="s">
        <v>86</v>
      </c>
      <c r="AV200" s="13" t="s">
        <v>86</v>
      </c>
      <c r="AW200" s="13" t="s">
        <v>32</v>
      </c>
      <c r="AX200" s="13" t="s">
        <v>76</v>
      </c>
      <c r="AY200" s="186" t="s">
        <v>126</v>
      </c>
    </row>
    <row r="201" s="15" customFormat="1">
      <c r="A201" s="15"/>
      <c r="B201" s="216"/>
      <c r="C201" s="15"/>
      <c r="D201" s="185" t="s">
        <v>199</v>
      </c>
      <c r="E201" s="217" t="s">
        <v>1</v>
      </c>
      <c r="F201" s="218" t="s">
        <v>424</v>
      </c>
      <c r="G201" s="15"/>
      <c r="H201" s="219">
        <v>24</v>
      </c>
      <c r="I201" s="220"/>
      <c r="J201" s="15"/>
      <c r="K201" s="15"/>
      <c r="L201" s="216"/>
      <c r="M201" s="221"/>
      <c r="N201" s="222"/>
      <c r="O201" s="222"/>
      <c r="P201" s="222"/>
      <c r="Q201" s="222"/>
      <c r="R201" s="222"/>
      <c r="S201" s="222"/>
      <c r="T201" s="22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17" t="s">
        <v>199</v>
      </c>
      <c r="AU201" s="217" t="s">
        <v>86</v>
      </c>
      <c r="AV201" s="15" t="s">
        <v>138</v>
      </c>
      <c r="AW201" s="15" t="s">
        <v>32</v>
      </c>
      <c r="AX201" s="15" t="s">
        <v>76</v>
      </c>
      <c r="AY201" s="217" t="s">
        <v>126</v>
      </c>
    </row>
    <row r="202" s="14" customFormat="1">
      <c r="A202" s="14"/>
      <c r="B202" s="193"/>
      <c r="C202" s="14"/>
      <c r="D202" s="185" t="s">
        <v>199</v>
      </c>
      <c r="E202" s="194" t="s">
        <v>1</v>
      </c>
      <c r="F202" s="195" t="s">
        <v>201</v>
      </c>
      <c r="G202" s="14"/>
      <c r="H202" s="196">
        <v>60</v>
      </c>
      <c r="I202" s="197"/>
      <c r="J202" s="14"/>
      <c r="K202" s="14"/>
      <c r="L202" s="193"/>
      <c r="M202" s="198"/>
      <c r="N202" s="199"/>
      <c r="O202" s="199"/>
      <c r="P202" s="199"/>
      <c r="Q202" s="199"/>
      <c r="R202" s="199"/>
      <c r="S202" s="199"/>
      <c r="T202" s="20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4" t="s">
        <v>199</v>
      </c>
      <c r="AU202" s="194" t="s">
        <v>86</v>
      </c>
      <c r="AV202" s="14" t="s">
        <v>133</v>
      </c>
      <c r="AW202" s="14" t="s">
        <v>32</v>
      </c>
      <c r="AX202" s="14" t="s">
        <v>84</v>
      </c>
      <c r="AY202" s="194" t="s">
        <v>126</v>
      </c>
    </row>
    <row r="203" s="2" customFormat="1" ht="34.8" customHeight="1">
      <c r="A203" s="37"/>
      <c r="B203" s="170"/>
      <c r="C203" s="171" t="s">
        <v>433</v>
      </c>
      <c r="D203" s="171" t="s">
        <v>128</v>
      </c>
      <c r="E203" s="172" t="s">
        <v>163</v>
      </c>
      <c r="F203" s="173" t="s">
        <v>164</v>
      </c>
      <c r="G203" s="174" t="s">
        <v>160</v>
      </c>
      <c r="H203" s="175">
        <v>60</v>
      </c>
      <c r="I203" s="176"/>
      <c r="J203" s="177">
        <f>ROUND(I203*H203,2)</f>
        <v>0</v>
      </c>
      <c r="K203" s="173" t="s">
        <v>132</v>
      </c>
      <c r="L203" s="38"/>
      <c r="M203" s="178" t="s">
        <v>1</v>
      </c>
      <c r="N203" s="179" t="s">
        <v>41</v>
      </c>
      <c r="O203" s="76"/>
      <c r="P203" s="180">
        <f>O203*H203</f>
        <v>0</v>
      </c>
      <c r="Q203" s="180">
        <v>0</v>
      </c>
      <c r="R203" s="180">
        <f>Q203*H203</f>
        <v>0</v>
      </c>
      <c r="S203" s="180">
        <v>0</v>
      </c>
      <c r="T203" s="18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2" t="s">
        <v>133</v>
      </c>
      <c r="AT203" s="182" t="s">
        <v>128</v>
      </c>
      <c r="AU203" s="182" t="s">
        <v>86</v>
      </c>
      <c r="AY203" s="18" t="s">
        <v>126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8" t="s">
        <v>84</v>
      </c>
      <c r="BK203" s="183">
        <f>ROUND(I203*H203,2)</f>
        <v>0</v>
      </c>
      <c r="BL203" s="18" t="s">
        <v>133</v>
      </c>
      <c r="BM203" s="182" t="s">
        <v>434</v>
      </c>
    </row>
    <row r="204" s="2" customFormat="1" ht="14.4" customHeight="1">
      <c r="A204" s="37"/>
      <c r="B204" s="170"/>
      <c r="C204" s="171" t="s">
        <v>435</v>
      </c>
      <c r="D204" s="171" t="s">
        <v>128</v>
      </c>
      <c r="E204" s="172" t="s">
        <v>436</v>
      </c>
      <c r="F204" s="173" t="s">
        <v>176</v>
      </c>
      <c r="G204" s="174" t="s">
        <v>160</v>
      </c>
      <c r="H204" s="175">
        <v>60</v>
      </c>
      <c r="I204" s="176"/>
      <c r="J204" s="177">
        <f>ROUND(I204*H204,2)</f>
        <v>0</v>
      </c>
      <c r="K204" s="173" t="s">
        <v>132</v>
      </c>
      <c r="L204" s="38"/>
      <c r="M204" s="178" t="s">
        <v>1</v>
      </c>
      <c r="N204" s="179" t="s">
        <v>41</v>
      </c>
      <c r="O204" s="76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133</v>
      </c>
      <c r="AT204" s="182" t="s">
        <v>128</v>
      </c>
      <c r="AU204" s="182" t="s">
        <v>86</v>
      </c>
      <c r="AY204" s="18" t="s">
        <v>126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84</v>
      </c>
      <c r="BK204" s="183">
        <f>ROUND(I204*H204,2)</f>
        <v>0</v>
      </c>
      <c r="BL204" s="18" t="s">
        <v>133</v>
      </c>
      <c r="BM204" s="182" t="s">
        <v>437</v>
      </c>
    </row>
    <row r="205" s="2" customFormat="1" ht="22.2" customHeight="1">
      <c r="A205" s="37"/>
      <c r="B205" s="170"/>
      <c r="C205" s="171" t="s">
        <v>438</v>
      </c>
      <c r="D205" s="171" t="s">
        <v>128</v>
      </c>
      <c r="E205" s="172" t="s">
        <v>439</v>
      </c>
      <c r="F205" s="173" t="s">
        <v>440</v>
      </c>
      <c r="G205" s="174" t="s">
        <v>160</v>
      </c>
      <c r="H205" s="175">
        <v>60</v>
      </c>
      <c r="I205" s="176"/>
      <c r="J205" s="177">
        <f>ROUND(I205*H205,2)</f>
        <v>0</v>
      </c>
      <c r="K205" s="173" t="s">
        <v>1</v>
      </c>
      <c r="L205" s="38"/>
      <c r="M205" s="178" t="s">
        <v>1</v>
      </c>
      <c r="N205" s="179" t="s">
        <v>41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133</v>
      </c>
      <c r="AT205" s="182" t="s">
        <v>128</v>
      </c>
      <c r="AU205" s="182" t="s">
        <v>86</v>
      </c>
      <c r="AY205" s="18" t="s">
        <v>126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84</v>
      </c>
      <c r="BK205" s="183">
        <f>ROUND(I205*H205,2)</f>
        <v>0</v>
      </c>
      <c r="BL205" s="18" t="s">
        <v>133</v>
      </c>
      <c r="BM205" s="182" t="s">
        <v>441</v>
      </c>
    </row>
    <row r="206" s="2" customFormat="1" ht="22.2" customHeight="1">
      <c r="A206" s="37"/>
      <c r="B206" s="170"/>
      <c r="C206" s="171" t="s">
        <v>442</v>
      </c>
      <c r="D206" s="171" t="s">
        <v>128</v>
      </c>
      <c r="E206" s="172" t="s">
        <v>443</v>
      </c>
      <c r="F206" s="173" t="s">
        <v>444</v>
      </c>
      <c r="G206" s="174" t="s">
        <v>181</v>
      </c>
      <c r="H206" s="175">
        <v>212.80000000000001</v>
      </c>
      <c r="I206" s="176"/>
      <c r="J206" s="177">
        <f>ROUND(I206*H206,2)</f>
        <v>0</v>
      </c>
      <c r="K206" s="173" t="s">
        <v>399</v>
      </c>
      <c r="L206" s="38"/>
      <c r="M206" s="178" t="s">
        <v>1</v>
      </c>
      <c r="N206" s="179" t="s">
        <v>41</v>
      </c>
      <c r="O206" s="76"/>
      <c r="P206" s="180">
        <f>O206*H206</f>
        <v>0</v>
      </c>
      <c r="Q206" s="180">
        <v>0.00017000000000000001</v>
      </c>
      <c r="R206" s="180">
        <f>Q206*H206</f>
        <v>0.036176000000000007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133</v>
      </c>
      <c r="AT206" s="182" t="s">
        <v>128</v>
      </c>
      <c r="AU206" s="182" t="s">
        <v>86</v>
      </c>
      <c r="AY206" s="18" t="s">
        <v>126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84</v>
      </c>
      <c r="BK206" s="183">
        <f>ROUND(I206*H206,2)</f>
        <v>0</v>
      </c>
      <c r="BL206" s="18" t="s">
        <v>133</v>
      </c>
      <c r="BM206" s="182" t="s">
        <v>445</v>
      </c>
    </row>
    <row r="207" s="13" customFormat="1">
      <c r="A207" s="13"/>
      <c r="B207" s="184"/>
      <c r="C207" s="13"/>
      <c r="D207" s="185" t="s">
        <v>199</v>
      </c>
      <c r="E207" s="186" t="s">
        <v>1</v>
      </c>
      <c r="F207" s="187" t="s">
        <v>446</v>
      </c>
      <c r="G207" s="13"/>
      <c r="H207" s="188">
        <v>200</v>
      </c>
      <c r="I207" s="189"/>
      <c r="J207" s="13"/>
      <c r="K207" s="13"/>
      <c r="L207" s="184"/>
      <c r="M207" s="190"/>
      <c r="N207" s="191"/>
      <c r="O207" s="191"/>
      <c r="P207" s="191"/>
      <c r="Q207" s="191"/>
      <c r="R207" s="191"/>
      <c r="S207" s="191"/>
      <c r="T207" s="19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6" t="s">
        <v>199</v>
      </c>
      <c r="AU207" s="186" t="s">
        <v>86</v>
      </c>
      <c r="AV207" s="13" t="s">
        <v>86</v>
      </c>
      <c r="AW207" s="13" t="s">
        <v>32</v>
      </c>
      <c r="AX207" s="13" t="s">
        <v>76</v>
      </c>
      <c r="AY207" s="186" t="s">
        <v>126</v>
      </c>
    </row>
    <row r="208" s="13" customFormat="1">
      <c r="A208" s="13"/>
      <c r="B208" s="184"/>
      <c r="C208" s="13"/>
      <c r="D208" s="185" t="s">
        <v>199</v>
      </c>
      <c r="E208" s="186" t="s">
        <v>1</v>
      </c>
      <c r="F208" s="187" t="s">
        <v>447</v>
      </c>
      <c r="G208" s="13"/>
      <c r="H208" s="188">
        <v>12.800000000000001</v>
      </c>
      <c r="I208" s="189"/>
      <c r="J208" s="13"/>
      <c r="K208" s="13"/>
      <c r="L208" s="184"/>
      <c r="M208" s="190"/>
      <c r="N208" s="191"/>
      <c r="O208" s="191"/>
      <c r="P208" s="191"/>
      <c r="Q208" s="191"/>
      <c r="R208" s="191"/>
      <c r="S208" s="191"/>
      <c r="T208" s="19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6" t="s">
        <v>199</v>
      </c>
      <c r="AU208" s="186" t="s">
        <v>86</v>
      </c>
      <c r="AV208" s="13" t="s">
        <v>86</v>
      </c>
      <c r="AW208" s="13" t="s">
        <v>32</v>
      </c>
      <c r="AX208" s="13" t="s">
        <v>76</v>
      </c>
      <c r="AY208" s="186" t="s">
        <v>126</v>
      </c>
    </row>
    <row r="209" s="15" customFormat="1">
      <c r="A209" s="15"/>
      <c r="B209" s="216"/>
      <c r="C209" s="15"/>
      <c r="D209" s="185" t="s">
        <v>199</v>
      </c>
      <c r="E209" s="217" t="s">
        <v>1</v>
      </c>
      <c r="F209" s="218" t="s">
        <v>448</v>
      </c>
      <c r="G209" s="15"/>
      <c r="H209" s="219">
        <v>212.80000000000001</v>
      </c>
      <c r="I209" s="220"/>
      <c r="J209" s="15"/>
      <c r="K209" s="15"/>
      <c r="L209" s="216"/>
      <c r="M209" s="221"/>
      <c r="N209" s="222"/>
      <c r="O209" s="222"/>
      <c r="P209" s="222"/>
      <c r="Q209" s="222"/>
      <c r="R209" s="222"/>
      <c r="S209" s="222"/>
      <c r="T209" s="22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17" t="s">
        <v>199</v>
      </c>
      <c r="AU209" s="217" t="s">
        <v>86</v>
      </c>
      <c r="AV209" s="15" t="s">
        <v>138</v>
      </c>
      <c r="AW209" s="15" t="s">
        <v>32</v>
      </c>
      <c r="AX209" s="15" t="s">
        <v>76</v>
      </c>
      <c r="AY209" s="217" t="s">
        <v>126</v>
      </c>
    </row>
    <row r="210" s="14" customFormat="1">
      <c r="A210" s="14"/>
      <c r="B210" s="193"/>
      <c r="C210" s="14"/>
      <c r="D210" s="185" t="s">
        <v>199</v>
      </c>
      <c r="E210" s="194" t="s">
        <v>1</v>
      </c>
      <c r="F210" s="195" t="s">
        <v>201</v>
      </c>
      <c r="G210" s="14"/>
      <c r="H210" s="196">
        <v>212.80000000000001</v>
      </c>
      <c r="I210" s="197"/>
      <c r="J210" s="14"/>
      <c r="K210" s="14"/>
      <c r="L210" s="193"/>
      <c r="M210" s="198"/>
      <c r="N210" s="199"/>
      <c r="O210" s="199"/>
      <c r="P210" s="199"/>
      <c r="Q210" s="199"/>
      <c r="R210" s="199"/>
      <c r="S210" s="199"/>
      <c r="T210" s="20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4" t="s">
        <v>199</v>
      </c>
      <c r="AU210" s="194" t="s">
        <v>86</v>
      </c>
      <c r="AV210" s="14" t="s">
        <v>133</v>
      </c>
      <c r="AW210" s="14" t="s">
        <v>32</v>
      </c>
      <c r="AX210" s="14" t="s">
        <v>84</v>
      </c>
      <c r="AY210" s="194" t="s">
        <v>126</v>
      </c>
    </row>
    <row r="211" s="2" customFormat="1" ht="22.2" customHeight="1">
      <c r="A211" s="37"/>
      <c r="B211" s="170"/>
      <c r="C211" s="206" t="s">
        <v>449</v>
      </c>
      <c r="D211" s="206" t="s">
        <v>278</v>
      </c>
      <c r="E211" s="207" t="s">
        <v>450</v>
      </c>
      <c r="F211" s="208" t="s">
        <v>287</v>
      </c>
      <c r="G211" s="209" t="s">
        <v>181</v>
      </c>
      <c r="H211" s="210">
        <v>252.06200000000001</v>
      </c>
      <c r="I211" s="211"/>
      <c r="J211" s="212">
        <f>ROUND(I211*H211,2)</f>
        <v>0</v>
      </c>
      <c r="K211" s="208" t="s">
        <v>399</v>
      </c>
      <c r="L211" s="213"/>
      <c r="M211" s="214" t="s">
        <v>1</v>
      </c>
      <c r="N211" s="215" t="s">
        <v>41</v>
      </c>
      <c r="O211" s="76"/>
      <c r="P211" s="180">
        <f>O211*H211</f>
        <v>0</v>
      </c>
      <c r="Q211" s="180">
        <v>0.00010000000000000001</v>
      </c>
      <c r="R211" s="180">
        <f>Q211*H211</f>
        <v>0.025206200000000002</v>
      </c>
      <c r="S211" s="180">
        <v>0</v>
      </c>
      <c r="T211" s="18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2" t="s">
        <v>157</v>
      </c>
      <c r="AT211" s="182" t="s">
        <v>278</v>
      </c>
      <c r="AU211" s="182" t="s">
        <v>86</v>
      </c>
      <c r="AY211" s="18" t="s">
        <v>126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8" t="s">
        <v>84</v>
      </c>
      <c r="BK211" s="183">
        <f>ROUND(I211*H211,2)</f>
        <v>0</v>
      </c>
      <c r="BL211" s="18" t="s">
        <v>133</v>
      </c>
      <c r="BM211" s="182" t="s">
        <v>451</v>
      </c>
    </row>
    <row r="212" s="13" customFormat="1">
      <c r="A212" s="13"/>
      <c r="B212" s="184"/>
      <c r="C212" s="13"/>
      <c r="D212" s="185" t="s">
        <v>199</v>
      </c>
      <c r="E212" s="186" t="s">
        <v>1</v>
      </c>
      <c r="F212" s="187" t="s">
        <v>452</v>
      </c>
      <c r="G212" s="13"/>
      <c r="H212" s="188">
        <v>212.80000000000001</v>
      </c>
      <c r="I212" s="189"/>
      <c r="J212" s="13"/>
      <c r="K212" s="13"/>
      <c r="L212" s="184"/>
      <c r="M212" s="190"/>
      <c r="N212" s="191"/>
      <c r="O212" s="191"/>
      <c r="P212" s="191"/>
      <c r="Q212" s="191"/>
      <c r="R212" s="191"/>
      <c r="S212" s="191"/>
      <c r="T212" s="19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6" t="s">
        <v>199</v>
      </c>
      <c r="AU212" s="186" t="s">
        <v>86</v>
      </c>
      <c r="AV212" s="13" t="s">
        <v>86</v>
      </c>
      <c r="AW212" s="13" t="s">
        <v>32</v>
      </c>
      <c r="AX212" s="13" t="s">
        <v>76</v>
      </c>
      <c r="AY212" s="186" t="s">
        <v>126</v>
      </c>
    </row>
    <row r="213" s="15" customFormat="1">
      <c r="A213" s="15"/>
      <c r="B213" s="216"/>
      <c r="C213" s="15"/>
      <c r="D213" s="185" t="s">
        <v>199</v>
      </c>
      <c r="E213" s="217" t="s">
        <v>1</v>
      </c>
      <c r="F213" s="218" t="s">
        <v>453</v>
      </c>
      <c r="G213" s="15"/>
      <c r="H213" s="219">
        <v>212.80000000000001</v>
      </c>
      <c r="I213" s="220"/>
      <c r="J213" s="15"/>
      <c r="K213" s="15"/>
      <c r="L213" s="216"/>
      <c r="M213" s="221"/>
      <c r="N213" s="222"/>
      <c r="O213" s="222"/>
      <c r="P213" s="222"/>
      <c r="Q213" s="222"/>
      <c r="R213" s="222"/>
      <c r="S213" s="222"/>
      <c r="T213" s="22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17" t="s">
        <v>199</v>
      </c>
      <c r="AU213" s="217" t="s">
        <v>86</v>
      </c>
      <c r="AV213" s="15" t="s">
        <v>138</v>
      </c>
      <c r="AW213" s="15" t="s">
        <v>32</v>
      </c>
      <c r="AX213" s="15" t="s">
        <v>76</v>
      </c>
      <c r="AY213" s="217" t="s">
        <v>126</v>
      </c>
    </row>
    <row r="214" s="14" customFormat="1">
      <c r="A214" s="14"/>
      <c r="B214" s="193"/>
      <c r="C214" s="14"/>
      <c r="D214" s="185" t="s">
        <v>199</v>
      </c>
      <c r="E214" s="194" t="s">
        <v>1</v>
      </c>
      <c r="F214" s="195" t="s">
        <v>201</v>
      </c>
      <c r="G214" s="14"/>
      <c r="H214" s="196">
        <v>212.80000000000001</v>
      </c>
      <c r="I214" s="197"/>
      <c r="J214" s="14"/>
      <c r="K214" s="14"/>
      <c r="L214" s="193"/>
      <c r="M214" s="198"/>
      <c r="N214" s="199"/>
      <c r="O214" s="199"/>
      <c r="P214" s="199"/>
      <c r="Q214" s="199"/>
      <c r="R214" s="199"/>
      <c r="S214" s="199"/>
      <c r="T214" s="20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94" t="s">
        <v>199</v>
      </c>
      <c r="AU214" s="194" t="s">
        <v>86</v>
      </c>
      <c r="AV214" s="14" t="s">
        <v>133</v>
      </c>
      <c r="AW214" s="14" t="s">
        <v>32</v>
      </c>
      <c r="AX214" s="14" t="s">
        <v>84</v>
      </c>
      <c r="AY214" s="194" t="s">
        <v>126</v>
      </c>
    </row>
    <row r="215" s="13" customFormat="1">
      <c r="A215" s="13"/>
      <c r="B215" s="184"/>
      <c r="C215" s="13"/>
      <c r="D215" s="185" t="s">
        <v>199</v>
      </c>
      <c r="E215" s="13"/>
      <c r="F215" s="187" t="s">
        <v>454</v>
      </c>
      <c r="G215" s="13"/>
      <c r="H215" s="188">
        <v>252.06200000000001</v>
      </c>
      <c r="I215" s="189"/>
      <c r="J215" s="13"/>
      <c r="K215" s="13"/>
      <c r="L215" s="184"/>
      <c r="M215" s="190"/>
      <c r="N215" s="191"/>
      <c r="O215" s="191"/>
      <c r="P215" s="191"/>
      <c r="Q215" s="191"/>
      <c r="R215" s="191"/>
      <c r="S215" s="191"/>
      <c r="T215" s="19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6" t="s">
        <v>199</v>
      </c>
      <c r="AU215" s="186" t="s">
        <v>86</v>
      </c>
      <c r="AV215" s="13" t="s">
        <v>86</v>
      </c>
      <c r="AW215" s="13" t="s">
        <v>3</v>
      </c>
      <c r="AX215" s="13" t="s">
        <v>84</v>
      </c>
      <c r="AY215" s="186" t="s">
        <v>126</v>
      </c>
    </row>
    <row r="216" s="2" customFormat="1" ht="14.4" customHeight="1">
      <c r="A216" s="37"/>
      <c r="B216" s="170"/>
      <c r="C216" s="171" t="s">
        <v>455</v>
      </c>
      <c r="D216" s="171" t="s">
        <v>128</v>
      </c>
      <c r="E216" s="172" t="s">
        <v>456</v>
      </c>
      <c r="F216" s="173" t="s">
        <v>457</v>
      </c>
      <c r="G216" s="174" t="s">
        <v>160</v>
      </c>
      <c r="H216" s="175">
        <v>11.6</v>
      </c>
      <c r="I216" s="176"/>
      <c r="J216" s="177">
        <f>ROUND(I216*H216,2)</f>
        <v>0</v>
      </c>
      <c r="K216" s="173" t="s">
        <v>399</v>
      </c>
      <c r="L216" s="38"/>
      <c r="M216" s="178" t="s">
        <v>1</v>
      </c>
      <c r="N216" s="179" t="s">
        <v>41</v>
      </c>
      <c r="O216" s="76"/>
      <c r="P216" s="180">
        <f>O216*H216</f>
        <v>0</v>
      </c>
      <c r="Q216" s="180">
        <v>1.6299999999999999</v>
      </c>
      <c r="R216" s="180">
        <f>Q216*H216</f>
        <v>18.907999999999998</v>
      </c>
      <c r="S216" s="180">
        <v>0</v>
      </c>
      <c r="T216" s="18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2" t="s">
        <v>133</v>
      </c>
      <c r="AT216" s="182" t="s">
        <v>128</v>
      </c>
      <c r="AU216" s="182" t="s">
        <v>86</v>
      </c>
      <c r="AY216" s="18" t="s">
        <v>126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8" t="s">
        <v>84</v>
      </c>
      <c r="BK216" s="183">
        <f>ROUND(I216*H216,2)</f>
        <v>0</v>
      </c>
      <c r="BL216" s="18" t="s">
        <v>133</v>
      </c>
      <c r="BM216" s="182" t="s">
        <v>458</v>
      </c>
    </row>
    <row r="217" s="13" customFormat="1">
      <c r="A217" s="13"/>
      <c r="B217" s="184"/>
      <c r="C217" s="13"/>
      <c r="D217" s="185" t="s">
        <v>199</v>
      </c>
      <c r="E217" s="186" t="s">
        <v>1</v>
      </c>
      <c r="F217" s="187" t="s">
        <v>459</v>
      </c>
      <c r="G217" s="13"/>
      <c r="H217" s="188">
        <v>11.6</v>
      </c>
      <c r="I217" s="189"/>
      <c r="J217" s="13"/>
      <c r="K217" s="13"/>
      <c r="L217" s="184"/>
      <c r="M217" s="190"/>
      <c r="N217" s="191"/>
      <c r="O217" s="191"/>
      <c r="P217" s="191"/>
      <c r="Q217" s="191"/>
      <c r="R217" s="191"/>
      <c r="S217" s="191"/>
      <c r="T217" s="19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6" t="s">
        <v>199</v>
      </c>
      <c r="AU217" s="186" t="s">
        <v>86</v>
      </c>
      <c r="AV217" s="13" t="s">
        <v>86</v>
      </c>
      <c r="AW217" s="13" t="s">
        <v>32</v>
      </c>
      <c r="AX217" s="13" t="s">
        <v>76</v>
      </c>
      <c r="AY217" s="186" t="s">
        <v>126</v>
      </c>
    </row>
    <row r="218" s="14" customFormat="1">
      <c r="A218" s="14"/>
      <c r="B218" s="193"/>
      <c r="C218" s="14"/>
      <c r="D218" s="185" t="s">
        <v>199</v>
      </c>
      <c r="E218" s="194" t="s">
        <v>1</v>
      </c>
      <c r="F218" s="195" t="s">
        <v>201</v>
      </c>
      <c r="G218" s="14"/>
      <c r="H218" s="196">
        <v>11.6</v>
      </c>
      <c r="I218" s="197"/>
      <c r="J218" s="14"/>
      <c r="K218" s="14"/>
      <c r="L218" s="193"/>
      <c r="M218" s="198"/>
      <c r="N218" s="199"/>
      <c r="O218" s="199"/>
      <c r="P218" s="199"/>
      <c r="Q218" s="199"/>
      <c r="R218" s="199"/>
      <c r="S218" s="199"/>
      <c r="T218" s="20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4" t="s">
        <v>199</v>
      </c>
      <c r="AU218" s="194" t="s">
        <v>86</v>
      </c>
      <c r="AV218" s="14" t="s">
        <v>133</v>
      </c>
      <c r="AW218" s="14" t="s">
        <v>32</v>
      </c>
      <c r="AX218" s="14" t="s">
        <v>84</v>
      </c>
      <c r="AY218" s="194" t="s">
        <v>126</v>
      </c>
    </row>
    <row r="219" s="2" customFormat="1" ht="22.2" customHeight="1">
      <c r="A219" s="37"/>
      <c r="B219" s="170"/>
      <c r="C219" s="171" t="s">
        <v>460</v>
      </c>
      <c r="D219" s="171" t="s">
        <v>128</v>
      </c>
      <c r="E219" s="172" t="s">
        <v>461</v>
      </c>
      <c r="F219" s="173" t="s">
        <v>462</v>
      </c>
      <c r="G219" s="174" t="s">
        <v>373</v>
      </c>
      <c r="H219" s="175">
        <v>125</v>
      </c>
      <c r="I219" s="176"/>
      <c r="J219" s="177">
        <f>ROUND(I219*H219,2)</f>
        <v>0</v>
      </c>
      <c r="K219" s="173" t="s">
        <v>399</v>
      </c>
      <c r="L219" s="38"/>
      <c r="M219" s="178" t="s">
        <v>1</v>
      </c>
      <c r="N219" s="179" t="s">
        <v>41</v>
      </c>
      <c r="O219" s="76"/>
      <c r="P219" s="180">
        <f>O219*H219</f>
        <v>0</v>
      </c>
      <c r="Q219" s="180">
        <v>0.00116</v>
      </c>
      <c r="R219" s="180">
        <f>Q219*H219</f>
        <v>0.14499999999999999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133</v>
      </c>
      <c r="AT219" s="182" t="s">
        <v>128</v>
      </c>
      <c r="AU219" s="182" t="s">
        <v>86</v>
      </c>
      <c r="AY219" s="18" t="s">
        <v>126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84</v>
      </c>
      <c r="BK219" s="183">
        <f>ROUND(I219*H219,2)</f>
        <v>0</v>
      </c>
      <c r="BL219" s="18" t="s">
        <v>133</v>
      </c>
      <c r="BM219" s="182" t="s">
        <v>463</v>
      </c>
    </row>
    <row r="220" s="2" customFormat="1" ht="22.2" customHeight="1">
      <c r="A220" s="37"/>
      <c r="B220" s="170"/>
      <c r="C220" s="171" t="s">
        <v>464</v>
      </c>
      <c r="D220" s="171" t="s">
        <v>128</v>
      </c>
      <c r="E220" s="172" t="s">
        <v>465</v>
      </c>
      <c r="F220" s="173" t="s">
        <v>466</v>
      </c>
      <c r="G220" s="174" t="s">
        <v>160</v>
      </c>
      <c r="H220" s="175">
        <v>40</v>
      </c>
      <c r="I220" s="176"/>
      <c r="J220" s="177">
        <f>ROUND(I220*H220,2)</f>
        <v>0</v>
      </c>
      <c r="K220" s="173" t="s">
        <v>132</v>
      </c>
      <c r="L220" s="38"/>
      <c r="M220" s="178" t="s">
        <v>1</v>
      </c>
      <c r="N220" s="179" t="s">
        <v>41</v>
      </c>
      <c r="O220" s="76"/>
      <c r="P220" s="180">
        <f>O220*H220</f>
        <v>0</v>
      </c>
      <c r="Q220" s="180">
        <v>0</v>
      </c>
      <c r="R220" s="180">
        <f>Q220*H220</f>
        <v>0</v>
      </c>
      <c r="S220" s="180">
        <v>0</v>
      </c>
      <c r="T220" s="18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2" t="s">
        <v>133</v>
      </c>
      <c r="AT220" s="182" t="s">
        <v>128</v>
      </c>
      <c r="AU220" s="182" t="s">
        <v>86</v>
      </c>
      <c r="AY220" s="18" t="s">
        <v>126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8" t="s">
        <v>84</v>
      </c>
      <c r="BK220" s="183">
        <f>ROUND(I220*H220,2)</f>
        <v>0</v>
      </c>
      <c r="BL220" s="18" t="s">
        <v>133</v>
      </c>
      <c r="BM220" s="182" t="s">
        <v>467</v>
      </c>
    </row>
    <row r="221" s="13" customFormat="1">
      <c r="A221" s="13"/>
      <c r="B221" s="184"/>
      <c r="C221" s="13"/>
      <c r="D221" s="185" t="s">
        <v>199</v>
      </c>
      <c r="E221" s="186" t="s">
        <v>1</v>
      </c>
      <c r="F221" s="187" t="s">
        <v>468</v>
      </c>
      <c r="G221" s="13"/>
      <c r="H221" s="188">
        <v>40</v>
      </c>
      <c r="I221" s="189"/>
      <c r="J221" s="13"/>
      <c r="K221" s="13"/>
      <c r="L221" s="184"/>
      <c r="M221" s="190"/>
      <c r="N221" s="191"/>
      <c r="O221" s="191"/>
      <c r="P221" s="191"/>
      <c r="Q221" s="191"/>
      <c r="R221" s="191"/>
      <c r="S221" s="191"/>
      <c r="T221" s="19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6" t="s">
        <v>199</v>
      </c>
      <c r="AU221" s="186" t="s">
        <v>86</v>
      </c>
      <c r="AV221" s="13" t="s">
        <v>86</v>
      </c>
      <c r="AW221" s="13" t="s">
        <v>32</v>
      </c>
      <c r="AX221" s="13" t="s">
        <v>76</v>
      </c>
      <c r="AY221" s="186" t="s">
        <v>126</v>
      </c>
    </row>
    <row r="222" s="14" customFormat="1">
      <c r="A222" s="14"/>
      <c r="B222" s="193"/>
      <c r="C222" s="14"/>
      <c r="D222" s="185" t="s">
        <v>199</v>
      </c>
      <c r="E222" s="194" t="s">
        <v>1</v>
      </c>
      <c r="F222" s="195" t="s">
        <v>469</v>
      </c>
      <c r="G222" s="14"/>
      <c r="H222" s="196">
        <v>40</v>
      </c>
      <c r="I222" s="197"/>
      <c r="J222" s="14"/>
      <c r="K222" s="14"/>
      <c r="L222" s="193"/>
      <c r="M222" s="198"/>
      <c r="N222" s="199"/>
      <c r="O222" s="199"/>
      <c r="P222" s="199"/>
      <c r="Q222" s="199"/>
      <c r="R222" s="199"/>
      <c r="S222" s="199"/>
      <c r="T222" s="20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4" t="s">
        <v>199</v>
      </c>
      <c r="AU222" s="194" t="s">
        <v>86</v>
      </c>
      <c r="AV222" s="14" t="s">
        <v>133</v>
      </c>
      <c r="AW222" s="14" t="s">
        <v>32</v>
      </c>
      <c r="AX222" s="14" t="s">
        <v>84</v>
      </c>
      <c r="AY222" s="194" t="s">
        <v>126</v>
      </c>
    </row>
    <row r="223" s="2" customFormat="1" ht="14.4" customHeight="1">
      <c r="A223" s="37"/>
      <c r="B223" s="170"/>
      <c r="C223" s="171" t="s">
        <v>470</v>
      </c>
      <c r="D223" s="171" t="s">
        <v>128</v>
      </c>
      <c r="E223" s="172" t="s">
        <v>471</v>
      </c>
      <c r="F223" s="173" t="s">
        <v>472</v>
      </c>
      <c r="G223" s="174" t="s">
        <v>131</v>
      </c>
      <c r="H223" s="175">
        <v>4</v>
      </c>
      <c r="I223" s="176"/>
      <c r="J223" s="177">
        <f>ROUND(I223*H223,2)</f>
        <v>0</v>
      </c>
      <c r="K223" s="173" t="s">
        <v>132</v>
      </c>
      <c r="L223" s="38"/>
      <c r="M223" s="178" t="s">
        <v>1</v>
      </c>
      <c r="N223" s="179" t="s">
        <v>41</v>
      </c>
      <c r="O223" s="76"/>
      <c r="P223" s="180">
        <f>O223*H223</f>
        <v>0</v>
      </c>
      <c r="Q223" s="180">
        <v>0.0035200000000000001</v>
      </c>
      <c r="R223" s="180">
        <f>Q223*H223</f>
        <v>0.014080000000000001</v>
      </c>
      <c r="S223" s="180">
        <v>0</v>
      </c>
      <c r="T223" s="18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133</v>
      </c>
      <c r="AT223" s="182" t="s">
        <v>128</v>
      </c>
      <c r="AU223" s="182" t="s">
        <v>86</v>
      </c>
      <c r="AY223" s="18" t="s">
        <v>126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84</v>
      </c>
      <c r="BK223" s="183">
        <f>ROUND(I223*H223,2)</f>
        <v>0</v>
      </c>
      <c r="BL223" s="18" t="s">
        <v>133</v>
      </c>
      <c r="BM223" s="182" t="s">
        <v>473</v>
      </c>
    </row>
    <row r="224" s="2" customFormat="1" ht="14.4" customHeight="1">
      <c r="A224" s="37"/>
      <c r="B224" s="170"/>
      <c r="C224" s="171" t="s">
        <v>474</v>
      </c>
      <c r="D224" s="171" t="s">
        <v>128</v>
      </c>
      <c r="E224" s="172" t="s">
        <v>475</v>
      </c>
      <c r="F224" s="173" t="s">
        <v>476</v>
      </c>
      <c r="G224" s="174" t="s">
        <v>131</v>
      </c>
      <c r="H224" s="175">
        <v>4</v>
      </c>
      <c r="I224" s="176"/>
      <c r="J224" s="177">
        <f>ROUND(I224*H224,2)</f>
        <v>0</v>
      </c>
      <c r="K224" s="173" t="s">
        <v>132</v>
      </c>
      <c r="L224" s="38"/>
      <c r="M224" s="178" t="s">
        <v>1</v>
      </c>
      <c r="N224" s="179" t="s">
        <v>41</v>
      </c>
      <c r="O224" s="76"/>
      <c r="P224" s="180">
        <f>O224*H224</f>
        <v>0</v>
      </c>
      <c r="Q224" s="180">
        <v>0.0020300000000000001</v>
      </c>
      <c r="R224" s="180">
        <f>Q224*H224</f>
        <v>0.0081200000000000005</v>
      </c>
      <c r="S224" s="180">
        <v>0</v>
      </c>
      <c r="T224" s="18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2" t="s">
        <v>133</v>
      </c>
      <c r="AT224" s="182" t="s">
        <v>128</v>
      </c>
      <c r="AU224" s="182" t="s">
        <v>86</v>
      </c>
      <c r="AY224" s="18" t="s">
        <v>126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8" t="s">
        <v>84</v>
      </c>
      <c r="BK224" s="183">
        <f>ROUND(I224*H224,2)</f>
        <v>0</v>
      </c>
      <c r="BL224" s="18" t="s">
        <v>133</v>
      </c>
      <c r="BM224" s="182" t="s">
        <v>477</v>
      </c>
    </row>
    <row r="225" s="2" customFormat="1" ht="22.2" customHeight="1">
      <c r="A225" s="37"/>
      <c r="B225" s="170"/>
      <c r="C225" s="171" t="s">
        <v>478</v>
      </c>
      <c r="D225" s="171" t="s">
        <v>128</v>
      </c>
      <c r="E225" s="172" t="s">
        <v>479</v>
      </c>
      <c r="F225" s="173" t="s">
        <v>480</v>
      </c>
      <c r="G225" s="174" t="s">
        <v>373</v>
      </c>
      <c r="H225" s="175">
        <v>20</v>
      </c>
      <c r="I225" s="176"/>
      <c r="J225" s="177">
        <f>ROUND(I225*H225,2)</f>
        <v>0</v>
      </c>
      <c r="K225" s="173" t="s">
        <v>132</v>
      </c>
      <c r="L225" s="38"/>
      <c r="M225" s="178" t="s">
        <v>1</v>
      </c>
      <c r="N225" s="179" t="s">
        <v>41</v>
      </c>
      <c r="O225" s="76"/>
      <c r="P225" s="180">
        <f>O225*H225</f>
        <v>0</v>
      </c>
      <c r="Q225" s="180">
        <v>0.0027599999999999999</v>
      </c>
      <c r="R225" s="180">
        <f>Q225*H225</f>
        <v>0.055199999999999999</v>
      </c>
      <c r="S225" s="180">
        <v>0</v>
      </c>
      <c r="T225" s="18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2" t="s">
        <v>133</v>
      </c>
      <c r="AT225" s="182" t="s">
        <v>128</v>
      </c>
      <c r="AU225" s="182" t="s">
        <v>86</v>
      </c>
      <c r="AY225" s="18" t="s">
        <v>126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8" t="s">
        <v>84</v>
      </c>
      <c r="BK225" s="183">
        <f>ROUND(I225*H225,2)</f>
        <v>0</v>
      </c>
      <c r="BL225" s="18" t="s">
        <v>133</v>
      </c>
      <c r="BM225" s="182" t="s">
        <v>481</v>
      </c>
    </row>
    <row r="226" s="2" customFormat="1" ht="22.2" customHeight="1">
      <c r="A226" s="37"/>
      <c r="B226" s="170"/>
      <c r="C226" s="171" t="s">
        <v>482</v>
      </c>
      <c r="D226" s="171" t="s">
        <v>128</v>
      </c>
      <c r="E226" s="172" t="s">
        <v>483</v>
      </c>
      <c r="F226" s="173" t="s">
        <v>484</v>
      </c>
      <c r="G226" s="174" t="s">
        <v>373</v>
      </c>
      <c r="H226" s="175">
        <v>20</v>
      </c>
      <c r="I226" s="176"/>
      <c r="J226" s="177">
        <f>ROUND(I226*H226,2)</f>
        <v>0</v>
      </c>
      <c r="K226" s="173" t="s">
        <v>132</v>
      </c>
      <c r="L226" s="38"/>
      <c r="M226" s="178" t="s">
        <v>1</v>
      </c>
      <c r="N226" s="179" t="s">
        <v>41</v>
      </c>
      <c r="O226" s="76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133</v>
      </c>
      <c r="AT226" s="182" t="s">
        <v>128</v>
      </c>
      <c r="AU226" s="182" t="s">
        <v>86</v>
      </c>
      <c r="AY226" s="18" t="s">
        <v>126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84</v>
      </c>
      <c r="BK226" s="183">
        <f>ROUND(I226*H226,2)</f>
        <v>0</v>
      </c>
      <c r="BL226" s="18" t="s">
        <v>133</v>
      </c>
      <c r="BM226" s="182" t="s">
        <v>485</v>
      </c>
    </row>
    <row r="227" s="12" customFormat="1" ht="22.8" customHeight="1">
      <c r="A227" s="12"/>
      <c r="B227" s="157"/>
      <c r="C227" s="12"/>
      <c r="D227" s="158" t="s">
        <v>75</v>
      </c>
      <c r="E227" s="168" t="s">
        <v>486</v>
      </c>
      <c r="F227" s="168" t="s">
        <v>487</v>
      </c>
      <c r="G227" s="12"/>
      <c r="H227" s="12"/>
      <c r="I227" s="160"/>
      <c r="J227" s="169">
        <f>BK227</f>
        <v>0</v>
      </c>
      <c r="K227" s="12"/>
      <c r="L227" s="157"/>
      <c r="M227" s="162"/>
      <c r="N227" s="163"/>
      <c r="O227" s="163"/>
      <c r="P227" s="164">
        <f>SUM(P228:P233)</f>
        <v>0</v>
      </c>
      <c r="Q227" s="163"/>
      <c r="R227" s="164">
        <f>SUM(R228:R233)</f>
        <v>1.62432</v>
      </c>
      <c r="S227" s="163"/>
      <c r="T227" s="165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58" t="s">
        <v>84</v>
      </c>
      <c r="AT227" s="166" t="s">
        <v>75</v>
      </c>
      <c r="AU227" s="166" t="s">
        <v>84</v>
      </c>
      <c r="AY227" s="158" t="s">
        <v>126</v>
      </c>
      <c r="BK227" s="167">
        <f>SUM(BK228:BK233)</f>
        <v>0</v>
      </c>
    </row>
    <row r="228" s="2" customFormat="1" ht="30" customHeight="1">
      <c r="A228" s="37"/>
      <c r="B228" s="170"/>
      <c r="C228" s="171" t="s">
        <v>488</v>
      </c>
      <c r="D228" s="171" t="s">
        <v>128</v>
      </c>
      <c r="E228" s="172" t="s">
        <v>489</v>
      </c>
      <c r="F228" s="173" t="s">
        <v>490</v>
      </c>
      <c r="G228" s="174" t="s">
        <v>160</v>
      </c>
      <c r="H228" s="175">
        <v>36</v>
      </c>
      <c r="I228" s="176"/>
      <c r="J228" s="177">
        <f>ROUND(I228*H228,2)</f>
        <v>0</v>
      </c>
      <c r="K228" s="173" t="s">
        <v>132</v>
      </c>
      <c r="L228" s="38"/>
      <c r="M228" s="178" t="s">
        <v>1</v>
      </c>
      <c r="N228" s="179" t="s">
        <v>41</v>
      </c>
      <c r="O228" s="76"/>
      <c r="P228" s="180">
        <f>O228*H228</f>
        <v>0</v>
      </c>
      <c r="Q228" s="180">
        <v>0</v>
      </c>
      <c r="R228" s="180">
        <f>Q228*H228</f>
        <v>0</v>
      </c>
      <c r="S228" s="180">
        <v>0</v>
      </c>
      <c r="T228" s="18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2" t="s">
        <v>133</v>
      </c>
      <c r="AT228" s="182" t="s">
        <v>128</v>
      </c>
      <c r="AU228" s="182" t="s">
        <v>86</v>
      </c>
      <c r="AY228" s="18" t="s">
        <v>126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8" t="s">
        <v>84</v>
      </c>
      <c r="BK228" s="183">
        <f>ROUND(I228*H228,2)</f>
        <v>0</v>
      </c>
      <c r="BL228" s="18" t="s">
        <v>133</v>
      </c>
      <c r="BM228" s="182" t="s">
        <v>491</v>
      </c>
    </row>
    <row r="229" s="13" customFormat="1">
      <c r="A229" s="13"/>
      <c r="B229" s="184"/>
      <c r="C229" s="13"/>
      <c r="D229" s="185" t="s">
        <v>199</v>
      </c>
      <c r="E229" s="186" t="s">
        <v>1</v>
      </c>
      <c r="F229" s="187" t="s">
        <v>431</v>
      </c>
      <c r="G229" s="13"/>
      <c r="H229" s="188">
        <v>36</v>
      </c>
      <c r="I229" s="189"/>
      <c r="J229" s="13"/>
      <c r="K229" s="13"/>
      <c r="L229" s="184"/>
      <c r="M229" s="190"/>
      <c r="N229" s="191"/>
      <c r="O229" s="191"/>
      <c r="P229" s="191"/>
      <c r="Q229" s="191"/>
      <c r="R229" s="191"/>
      <c r="S229" s="191"/>
      <c r="T229" s="19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6" t="s">
        <v>199</v>
      </c>
      <c r="AU229" s="186" t="s">
        <v>86</v>
      </c>
      <c r="AV229" s="13" t="s">
        <v>86</v>
      </c>
      <c r="AW229" s="13" t="s">
        <v>32</v>
      </c>
      <c r="AX229" s="13" t="s">
        <v>76</v>
      </c>
      <c r="AY229" s="186" t="s">
        <v>126</v>
      </c>
    </row>
    <row r="230" s="14" customFormat="1">
      <c r="A230" s="14"/>
      <c r="B230" s="193"/>
      <c r="C230" s="14"/>
      <c r="D230" s="185" t="s">
        <v>199</v>
      </c>
      <c r="E230" s="194" t="s">
        <v>1</v>
      </c>
      <c r="F230" s="195" t="s">
        <v>492</v>
      </c>
      <c r="G230" s="14"/>
      <c r="H230" s="196">
        <v>36</v>
      </c>
      <c r="I230" s="197"/>
      <c r="J230" s="14"/>
      <c r="K230" s="14"/>
      <c r="L230" s="193"/>
      <c r="M230" s="198"/>
      <c r="N230" s="199"/>
      <c r="O230" s="199"/>
      <c r="P230" s="199"/>
      <c r="Q230" s="199"/>
      <c r="R230" s="199"/>
      <c r="S230" s="199"/>
      <c r="T230" s="20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4" t="s">
        <v>199</v>
      </c>
      <c r="AU230" s="194" t="s">
        <v>86</v>
      </c>
      <c r="AV230" s="14" t="s">
        <v>133</v>
      </c>
      <c r="AW230" s="14" t="s">
        <v>32</v>
      </c>
      <c r="AX230" s="14" t="s">
        <v>84</v>
      </c>
      <c r="AY230" s="194" t="s">
        <v>126</v>
      </c>
    </row>
    <row r="231" s="2" customFormat="1" ht="34.8" customHeight="1">
      <c r="A231" s="37"/>
      <c r="B231" s="170"/>
      <c r="C231" s="171" t="s">
        <v>493</v>
      </c>
      <c r="D231" s="171" t="s">
        <v>128</v>
      </c>
      <c r="E231" s="172" t="s">
        <v>494</v>
      </c>
      <c r="F231" s="173" t="s">
        <v>495</v>
      </c>
      <c r="G231" s="174" t="s">
        <v>160</v>
      </c>
      <c r="H231" s="175">
        <v>36</v>
      </c>
      <c r="I231" s="176"/>
      <c r="J231" s="177">
        <f>ROUND(I231*H231,2)</f>
        <v>0</v>
      </c>
      <c r="K231" s="173" t="s">
        <v>310</v>
      </c>
      <c r="L231" s="38"/>
      <c r="M231" s="178" t="s">
        <v>1</v>
      </c>
      <c r="N231" s="179" t="s">
        <v>41</v>
      </c>
      <c r="O231" s="76"/>
      <c r="P231" s="180">
        <f>O231*H231</f>
        <v>0</v>
      </c>
      <c r="Q231" s="180">
        <v>0.04512</v>
      </c>
      <c r="R231" s="180">
        <f>Q231*H231</f>
        <v>1.62432</v>
      </c>
      <c r="S231" s="180">
        <v>0</v>
      </c>
      <c r="T231" s="18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2" t="s">
        <v>133</v>
      </c>
      <c r="AT231" s="182" t="s">
        <v>128</v>
      </c>
      <c r="AU231" s="182" t="s">
        <v>86</v>
      </c>
      <c r="AY231" s="18" t="s">
        <v>126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8" t="s">
        <v>84</v>
      </c>
      <c r="BK231" s="183">
        <f>ROUND(I231*H231,2)</f>
        <v>0</v>
      </c>
      <c r="BL231" s="18" t="s">
        <v>133</v>
      </c>
      <c r="BM231" s="182" t="s">
        <v>496</v>
      </c>
    </row>
    <row r="232" s="13" customFormat="1">
      <c r="A232" s="13"/>
      <c r="B232" s="184"/>
      <c r="C232" s="13"/>
      <c r="D232" s="185" t="s">
        <v>199</v>
      </c>
      <c r="E232" s="186" t="s">
        <v>1</v>
      </c>
      <c r="F232" s="187" t="s">
        <v>497</v>
      </c>
      <c r="G232" s="13"/>
      <c r="H232" s="188">
        <v>36</v>
      </c>
      <c r="I232" s="189"/>
      <c r="J232" s="13"/>
      <c r="K232" s="13"/>
      <c r="L232" s="184"/>
      <c r="M232" s="190"/>
      <c r="N232" s="191"/>
      <c r="O232" s="191"/>
      <c r="P232" s="191"/>
      <c r="Q232" s="191"/>
      <c r="R232" s="191"/>
      <c r="S232" s="191"/>
      <c r="T232" s="19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6" t="s">
        <v>199</v>
      </c>
      <c r="AU232" s="186" t="s">
        <v>86</v>
      </c>
      <c r="AV232" s="13" t="s">
        <v>86</v>
      </c>
      <c r="AW232" s="13" t="s">
        <v>32</v>
      </c>
      <c r="AX232" s="13" t="s">
        <v>84</v>
      </c>
      <c r="AY232" s="186" t="s">
        <v>126</v>
      </c>
    </row>
    <row r="233" s="2" customFormat="1" ht="19.8" customHeight="1">
      <c r="A233" s="37"/>
      <c r="B233" s="170"/>
      <c r="C233" s="171" t="s">
        <v>498</v>
      </c>
      <c r="D233" s="171" t="s">
        <v>128</v>
      </c>
      <c r="E233" s="172" t="s">
        <v>499</v>
      </c>
      <c r="F233" s="173" t="s">
        <v>500</v>
      </c>
      <c r="G233" s="174" t="s">
        <v>160</v>
      </c>
      <c r="H233" s="175">
        <v>36</v>
      </c>
      <c r="I233" s="176"/>
      <c r="J233" s="177">
        <f>ROUND(I233*H233,2)</f>
        <v>0</v>
      </c>
      <c r="K233" s="173" t="s">
        <v>132</v>
      </c>
      <c r="L233" s="38"/>
      <c r="M233" s="178" t="s">
        <v>1</v>
      </c>
      <c r="N233" s="179" t="s">
        <v>41</v>
      </c>
      <c r="O233" s="76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133</v>
      </c>
      <c r="AT233" s="182" t="s">
        <v>128</v>
      </c>
      <c r="AU233" s="182" t="s">
        <v>86</v>
      </c>
      <c r="AY233" s="18" t="s">
        <v>126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84</v>
      </c>
      <c r="BK233" s="183">
        <f>ROUND(I233*H233,2)</f>
        <v>0</v>
      </c>
      <c r="BL233" s="18" t="s">
        <v>133</v>
      </c>
      <c r="BM233" s="182" t="s">
        <v>501</v>
      </c>
    </row>
    <row r="234" s="12" customFormat="1" ht="22.8" customHeight="1">
      <c r="A234" s="12"/>
      <c r="B234" s="157"/>
      <c r="C234" s="12"/>
      <c r="D234" s="158" t="s">
        <v>75</v>
      </c>
      <c r="E234" s="168" t="s">
        <v>502</v>
      </c>
      <c r="F234" s="168" t="s">
        <v>503</v>
      </c>
      <c r="G234" s="12"/>
      <c r="H234" s="12"/>
      <c r="I234" s="160"/>
      <c r="J234" s="169">
        <f>BK234</f>
        <v>0</v>
      </c>
      <c r="K234" s="12"/>
      <c r="L234" s="157"/>
      <c r="M234" s="162"/>
      <c r="N234" s="163"/>
      <c r="O234" s="163"/>
      <c r="P234" s="164">
        <f>SUM(P235:P254)</f>
        <v>0</v>
      </c>
      <c r="Q234" s="163"/>
      <c r="R234" s="164">
        <f>SUM(R235:R254)</f>
        <v>7.0402999999999993</v>
      </c>
      <c r="S234" s="163"/>
      <c r="T234" s="165">
        <f>SUM(T235:T254)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58" t="s">
        <v>84</v>
      </c>
      <c r="AT234" s="166" t="s">
        <v>75</v>
      </c>
      <c r="AU234" s="166" t="s">
        <v>84</v>
      </c>
      <c r="AY234" s="158" t="s">
        <v>126</v>
      </c>
      <c r="BK234" s="167">
        <f>SUM(BK235:BK254)</f>
        <v>0</v>
      </c>
    </row>
    <row r="235" s="2" customFormat="1" ht="22.2" customHeight="1">
      <c r="A235" s="37"/>
      <c r="B235" s="170"/>
      <c r="C235" s="171" t="s">
        <v>504</v>
      </c>
      <c r="D235" s="171" t="s">
        <v>128</v>
      </c>
      <c r="E235" s="172" t="s">
        <v>505</v>
      </c>
      <c r="F235" s="173" t="s">
        <v>506</v>
      </c>
      <c r="G235" s="174" t="s">
        <v>160</v>
      </c>
      <c r="H235" s="175">
        <v>6.9119999999999999</v>
      </c>
      <c r="I235" s="176"/>
      <c r="J235" s="177">
        <f>ROUND(I235*H235,2)</f>
        <v>0</v>
      </c>
      <c r="K235" s="173" t="s">
        <v>132</v>
      </c>
      <c r="L235" s="38"/>
      <c r="M235" s="178" t="s">
        <v>1</v>
      </c>
      <c r="N235" s="179" t="s">
        <v>41</v>
      </c>
      <c r="O235" s="76"/>
      <c r="P235" s="180">
        <f>O235*H235</f>
        <v>0</v>
      </c>
      <c r="Q235" s="180">
        <v>0</v>
      </c>
      <c r="R235" s="180">
        <f>Q235*H235</f>
        <v>0</v>
      </c>
      <c r="S235" s="180">
        <v>0</v>
      </c>
      <c r="T235" s="18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2" t="s">
        <v>133</v>
      </c>
      <c r="AT235" s="182" t="s">
        <v>128</v>
      </c>
      <c r="AU235" s="182" t="s">
        <v>86</v>
      </c>
      <c r="AY235" s="18" t="s">
        <v>126</v>
      </c>
      <c r="BE235" s="183">
        <f>IF(N235="základní",J235,0)</f>
        <v>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8" t="s">
        <v>84</v>
      </c>
      <c r="BK235" s="183">
        <f>ROUND(I235*H235,2)</f>
        <v>0</v>
      </c>
      <c r="BL235" s="18" t="s">
        <v>133</v>
      </c>
      <c r="BM235" s="182" t="s">
        <v>507</v>
      </c>
    </row>
    <row r="236" s="13" customFormat="1">
      <c r="A236" s="13"/>
      <c r="B236" s="184"/>
      <c r="C236" s="13"/>
      <c r="D236" s="185" t="s">
        <v>199</v>
      </c>
      <c r="E236" s="186" t="s">
        <v>1</v>
      </c>
      <c r="F236" s="187" t="s">
        <v>508</v>
      </c>
      <c r="G236" s="13"/>
      <c r="H236" s="188">
        <v>6.9119999999999999</v>
      </c>
      <c r="I236" s="189"/>
      <c r="J236" s="13"/>
      <c r="K236" s="13"/>
      <c r="L236" s="184"/>
      <c r="M236" s="190"/>
      <c r="N236" s="191"/>
      <c r="O236" s="191"/>
      <c r="P236" s="191"/>
      <c r="Q236" s="191"/>
      <c r="R236" s="191"/>
      <c r="S236" s="191"/>
      <c r="T236" s="19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6" t="s">
        <v>199</v>
      </c>
      <c r="AU236" s="186" t="s">
        <v>86</v>
      </c>
      <c r="AV236" s="13" t="s">
        <v>86</v>
      </c>
      <c r="AW236" s="13" t="s">
        <v>32</v>
      </c>
      <c r="AX236" s="13" t="s">
        <v>76</v>
      </c>
      <c r="AY236" s="186" t="s">
        <v>126</v>
      </c>
    </row>
    <row r="237" s="14" customFormat="1">
      <c r="A237" s="14"/>
      <c r="B237" s="193"/>
      <c r="C237" s="14"/>
      <c r="D237" s="185" t="s">
        <v>199</v>
      </c>
      <c r="E237" s="194" t="s">
        <v>1</v>
      </c>
      <c r="F237" s="195" t="s">
        <v>509</v>
      </c>
      <c r="G237" s="14"/>
      <c r="H237" s="196">
        <v>6.9119999999999999</v>
      </c>
      <c r="I237" s="197"/>
      <c r="J237" s="14"/>
      <c r="K237" s="14"/>
      <c r="L237" s="193"/>
      <c r="M237" s="198"/>
      <c r="N237" s="199"/>
      <c r="O237" s="199"/>
      <c r="P237" s="199"/>
      <c r="Q237" s="199"/>
      <c r="R237" s="199"/>
      <c r="S237" s="199"/>
      <c r="T237" s="20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4" t="s">
        <v>199</v>
      </c>
      <c r="AU237" s="194" t="s">
        <v>86</v>
      </c>
      <c r="AV237" s="14" t="s">
        <v>133</v>
      </c>
      <c r="AW237" s="14" t="s">
        <v>32</v>
      </c>
      <c r="AX237" s="14" t="s">
        <v>84</v>
      </c>
      <c r="AY237" s="194" t="s">
        <v>126</v>
      </c>
    </row>
    <row r="238" s="2" customFormat="1" ht="22.2" customHeight="1">
      <c r="A238" s="37"/>
      <c r="B238" s="170"/>
      <c r="C238" s="171" t="s">
        <v>313</v>
      </c>
      <c r="D238" s="171" t="s">
        <v>128</v>
      </c>
      <c r="E238" s="172" t="s">
        <v>510</v>
      </c>
      <c r="F238" s="173" t="s">
        <v>511</v>
      </c>
      <c r="G238" s="174" t="s">
        <v>160</v>
      </c>
      <c r="H238" s="175">
        <v>3.4990000000000001</v>
      </c>
      <c r="I238" s="176"/>
      <c r="J238" s="177">
        <f>ROUND(I238*H238,2)</f>
        <v>0</v>
      </c>
      <c r="K238" s="173" t="s">
        <v>132</v>
      </c>
      <c r="L238" s="38"/>
      <c r="M238" s="178" t="s">
        <v>1</v>
      </c>
      <c r="N238" s="179" t="s">
        <v>41</v>
      </c>
      <c r="O238" s="76"/>
      <c r="P238" s="180">
        <f>O238*H238</f>
        <v>0</v>
      </c>
      <c r="Q238" s="180">
        <v>0</v>
      </c>
      <c r="R238" s="180">
        <f>Q238*H238</f>
        <v>0</v>
      </c>
      <c r="S238" s="180">
        <v>0</v>
      </c>
      <c r="T238" s="18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2" t="s">
        <v>133</v>
      </c>
      <c r="AT238" s="182" t="s">
        <v>128</v>
      </c>
      <c r="AU238" s="182" t="s">
        <v>86</v>
      </c>
      <c r="AY238" s="18" t="s">
        <v>126</v>
      </c>
      <c r="BE238" s="183">
        <f>IF(N238="základní",J238,0)</f>
        <v>0</v>
      </c>
      <c r="BF238" s="183">
        <f>IF(N238="snížená",J238,0)</f>
        <v>0</v>
      </c>
      <c r="BG238" s="183">
        <f>IF(N238="zákl. přenesená",J238,0)</f>
        <v>0</v>
      </c>
      <c r="BH238" s="183">
        <f>IF(N238="sníž. přenesená",J238,0)</f>
        <v>0</v>
      </c>
      <c r="BI238" s="183">
        <f>IF(N238="nulová",J238,0)</f>
        <v>0</v>
      </c>
      <c r="BJ238" s="18" t="s">
        <v>84</v>
      </c>
      <c r="BK238" s="183">
        <f>ROUND(I238*H238,2)</f>
        <v>0</v>
      </c>
      <c r="BL238" s="18" t="s">
        <v>133</v>
      </c>
      <c r="BM238" s="182" t="s">
        <v>512</v>
      </c>
    </row>
    <row r="239" s="13" customFormat="1">
      <c r="A239" s="13"/>
      <c r="B239" s="184"/>
      <c r="C239" s="13"/>
      <c r="D239" s="185" t="s">
        <v>199</v>
      </c>
      <c r="E239" s="186" t="s">
        <v>1</v>
      </c>
      <c r="F239" s="187" t="s">
        <v>513</v>
      </c>
      <c r="G239" s="13"/>
      <c r="H239" s="188">
        <v>5.7599999999999998</v>
      </c>
      <c r="I239" s="189"/>
      <c r="J239" s="13"/>
      <c r="K239" s="13"/>
      <c r="L239" s="184"/>
      <c r="M239" s="190"/>
      <c r="N239" s="191"/>
      <c r="O239" s="191"/>
      <c r="P239" s="191"/>
      <c r="Q239" s="191"/>
      <c r="R239" s="191"/>
      <c r="S239" s="191"/>
      <c r="T239" s="19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6" t="s">
        <v>199</v>
      </c>
      <c r="AU239" s="186" t="s">
        <v>86</v>
      </c>
      <c r="AV239" s="13" t="s">
        <v>86</v>
      </c>
      <c r="AW239" s="13" t="s">
        <v>32</v>
      </c>
      <c r="AX239" s="13" t="s">
        <v>76</v>
      </c>
      <c r="AY239" s="186" t="s">
        <v>126</v>
      </c>
    </row>
    <row r="240" s="13" customFormat="1">
      <c r="A240" s="13"/>
      <c r="B240" s="184"/>
      <c r="C240" s="13"/>
      <c r="D240" s="185" t="s">
        <v>199</v>
      </c>
      <c r="E240" s="186" t="s">
        <v>1</v>
      </c>
      <c r="F240" s="187" t="s">
        <v>514</v>
      </c>
      <c r="G240" s="13"/>
      <c r="H240" s="188">
        <v>-2.2610000000000001</v>
      </c>
      <c r="I240" s="189"/>
      <c r="J240" s="13"/>
      <c r="K240" s="13"/>
      <c r="L240" s="184"/>
      <c r="M240" s="190"/>
      <c r="N240" s="191"/>
      <c r="O240" s="191"/>
      <c r="P240" s="191"/>
      <c r="Q240" s="191"/>
      <c r="R240" s="191"/>
      <c r="S240" s="191"/>
      <c r="T240" s="19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6" t="s">
        <v>199</v>
      </c>
      <c r="AU240" s="186" t="s">
        <v>86</v>
      </c>
      <c r="AV240" s="13" t="s">
        <v>86</v>
      </c>
      <c r="AW240" s="13" t="s">
        <v>32</v>
      </c>
      <c r="AX240" s="13" t="s">
        <v>76</v>
      </c>
      <c r="AY240" s="186" t="s">
        <v>126</v>
      </c>
    </row>
    <row r="241" s="14" customFormat="1">
      <c r="A241" s="14"/>
      <c r="B241" s="193"/>
      <c r="C241" s="14"/>
      <c r="D241" s="185" t="s">
        <v>199</v>
      </c>
      <c r="E241" s="194" t="s">
        <v>1</v>
      </c>
      <c r="F241" s="195" t="s">
        <v>201</v>
      </c>
      <c r="G241" s="14"/>
      <c r="H241" s="196">
        <v>3.4989999999999997</v>
      </c>
      <c r="I241" s="197"/>
      <c r="J241" s="14"/>
      <c r="K241" s="14"/>
      <c r="L241" s="193"/>
      <c r="M241" s="198"/>
      <c r="N241" s="199"/>
      <c r="O241" s="199"/>
      <c r="P241" s="199"/>
      <c r="Q241" s="199"/>
      <c r="R241" s="199"/>
      <c r="S241" s="199"/>
      <c r="T241" s="20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94" t="s">
        <v>199</v>
      </c>
      <c r="AU241" s="194" t="s">
        <v>86</v>
      </c>
      <c r="AV241" s="14" t="s">
        <v>133</v>
      </c>
      <c r="AW241" s="14" t="s">
        <v>32</v>
      </c>
      <c r="AX241" s="14" t="s">
        <v>84</v>
      </c>
      <c r="AY241" s="194" t="s">
        <v>126</v>
      </c>
    </row>
    <row r="242" s="2" customFormat="1" ht="34.8" customHeight="1">
      <c r="A242" s="37"/>
      <c r="B242" s="170"/>
      <c r="C242" s="171" t="s">
        <v>515</v>
      </c>
      <c r="D242" s="171" t="s">
        <v>128</v>
      </c>
      <c r="E242" s="172" t="s">
        <v>163</v>
      </c>
      <c r="F242" s="173" t="s">
        <v>164</v>
      </c>
      <c r="G242" s="174" t="s">
        <v>160</v>
      </c>
      <c r="H242" s="175">
        <v>3.4129999999999998</v>
      </c>
      <c r="I242" s="176"/>
      <c r="J242" s="177">
        <f>ROUND(I242*H242,2)</f>
        <v>0</v>
      </c>
      <c r="K242" s="173" t="s">
        <v>132</v>
      </c>
      <c r="L242" s="38"/>
      <c r="M242" s="178" t="s">
        <v>1</v>
      </c>
      <c r="N242" s="179" t="s">
        <v>41</v>
      </c>
      <c r="O242" s="76"/>
      <c r="P242" s="180">
        <f>O242*H242</f>
        <v>0</v>
      </c>
      <c r="Q242" s="180">
        <v>0</v>
      </c>
      <c r="R242" s="180">
        <f>Q242*H242</f>
        <v>0</v>
      </c>
      <c r="S242" s="180">
        <v>0</v>
      </c>
      <c r="T242" s="18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2" t="s">
        <v>133</v>
      </c>
      <c r="AT242" s="182" t="s">
        <v>128</v>
      </c>
      <c r="AU242" s="182" t="s">
        <v>86</v>
      </c>
      <c r="AY242" s="18" t="s">
        <v>126</v>
      </c>
      <c r="BE242" s="183">
        <f>IF(N242="základní",J242,0)</f>
        <v>0</v>
      </c>
      <c r="BF242" s="183">
        <f>IF(N242="snížená",J242,0)</f>
        <v>0</v>
      </c>
      <c r="BG242" s="183">
        <f>IF(N242="zákl. přenesená",J242,0)</f>
        <v>0</v>
      </c>
      <c r="BH242" s="183">
        <f>IF(N242="sníž. přenesená",J242,0)</f>
        <v>0</v>
      </c>
      <c r="BI242" s="183">
        <f>IF(N242="nulová",J242,0)</f>
        <v>0</v>
      </c>
      <c r="BJ242" s="18" t="s">
        <v>84</v>
      </c>
      <c r="BK242" s="183">
        <f>ROUND(I242*H242,2)</f>
        <v>0</v>
      </c>
      <c r="BL242" s="18" t="s">
        <v>133</v>
      </c>
      <c r="BM242" s="182" t="s">
        <v>516</v>
      </c>
    </row>
    <row r="243" s="13" customFormat="1">
      <c r="A243" s="13"/>
      <c r="B243" s="184"/>
      <c r="C243" s="13"/>
      <c r="D243" s="185" t="s">
        <v>199</v>
      </c>
      <c r="E243" s="186" t="s">
        <v>1</v>
      </c>
      <c r="F243" s="187" t="s">
        <v>517</v>
      </c>
      <c r="G243" s="13"/>
      <c r="H243" s="188">
        <v>3.4129999999999998</v>
      </c>
      <c r="I243" s="189"/>
      <c r="J243" s="13"/>
      <c r="K243" s="13"/>
      <c r="L243" s="184"/>
      <c r="M243" s="190"/>
      <c r="N243" s="191"/>
      <c r="O243" s="191"/>
      <c r="P243" s="191"/>
      <c r="Q243" s="191"/>
      <c r="R243" s="191"/>
      <c r="S243" s="191"/>
      <c r="T243" s="19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6" t="s">
        <v>199</v>
      </c>
      <c r="AU243" s="186" t="s">
        <v>86</v>
      </c>
      <c r="AV243" s="13" t="s">
        <v>86</v>
      </c>
      <c r="AW243" s="13" t="s">
        <v>32</v>
      </c>
      <c r="AX243" s="13" t="s">
        <v>76</v>
      </c>
      <c r="AY243" s="186" t="s">
        <v>126</v>
      </c>
    </row>
    <row r="244" s="14" customFormat="1">
      <c r="A244" s="14"/>
      <c r="B244" s="193"/>
      <c r="C244" s="14"/>
      <c r="D244" s="185" t="s">
        <v>199</v>
      </c>
      <c r="E244" s="194" t="s">
        <v>1</v>
      </c>
      <c r="F244" s="195" t="s">
        <v>201</v>
      </c>
      <c r="G244" s="14"/>
      <c r="H244" s="196">
        <v>3.4129999999999998</v>
      </c>
      <c r="I244" s="197"/>
      <c r="J244" s="14"/>
      <c r="K244" s="14"/>
      <c r="L244" s="193"/>
      <c r="M244" s="198"/>
      <c r="N244" s="199"/>
      <c r="O244" s="199"/>
      <c r="P244" s="199"/>
      <c r="Q244" s="199"/>
      <c r="R244" s="199"/>
      <c r="S244" s="199"/>
      <c r="T244" s="20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94" t="s">
        <v>199</v>
      </c>
      <c r="AU244" s="194" t="s">
        <v>86</v>
      </c>
      <c r="AV244" s="14" t="s">
        <v>133</v>
      </c>
      <c r="AW244" s="14" t="s">
        <v>32</v>
      </c>
      <c r="AX244" s="14" t="s">
        <v>84</v>
      </c>
      <c r="AY244" s="194" t="s">
        <v>126</v>
      </c>
    </row>
    <row r="245" s="2" customFormat="1" ht="14.4" customHeight="1">
      <c r="A245" s="37"/>
      <c r="B245" s="170"/>
      <c r="C245" s="171" t="s">
        <v>518</v>
      </c>
      <c r="D245" s="171" t="s">
        <v>128</v>
      </c>
      <c r="E245" s="172" t="s">
        <v>436</v>
      </c>
      <c r="F245" s="173" t="s">
        <v>176</v>
      </c>
      <c r="G245" s="174" t="s">
        <v>160</v>
      </c>
      <c r="H245" s="175">
        <v>3.4129999999999998</v>
      </c>
      <c r="I245" s="176"/>
      <c r="J245" s="177">
        <f>ROUND(I245*H245,2)</f>
        <v>0</v>
      </c>
      <c r="K245" s="173" t="s">
        <v>132</v>
      </c>
      <c r="L245" s="38"/>
      <c r="M245" s="178" t="s">
        <v>1</v>
      </c>
      <c r="N245" s="179" t="s">
        <v>41</v>
      </c>
      <c r="O245" s="76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133</v>
      </c>
      <c r="AT245" s="182" t="s">
        <v>128</v>
      </c>
      <c r="AU245" s="182" t="s">
        <v>86</v>
      </c>
      <c r="AY245" s="18" t="s">
        <v>126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84</v>
      </c>
      <c r="BK245" s="183">
        <f>ROUND(I245*H245,2)</f>
        <v>0</v>
      </c>
      <c r="BL245" s="18" t="s">
        <v>133</v>
      </c>
      <c r="BM245" s="182" t="s">
        <v>519</v>
      </c>
    </row>
    <row r="246" s="2" customFormat="1" ht="22.2" customHeight="1">
      <c r="A246" s="37"/>
      <c r="B246" s="170"/>
      <c r="C246" s="171" t="s">
        <v>333</v>
      </c>
      <c r="D246" s="171" t="s">
        <v>128</v>
      </c>
      <c r="E246" s="172" t="s">
        <v>439</v>
      </c>
      <c r="F246" s="173" t="s">
        <v>440</v>
      </c>
      <c r="G246" s="174" t="s">
        <v>160</v>
      </c>
      <c r="H246" s="175">
        <v>3.4129999999999998</v>
      </c>
      <c r="I246" s="176"/>
      <c r="J246" s="177">
        <f>ROUND(I246*H246,2)</f>
        <v>0</v>
      </c>
      <c r="K246" s="173" t="s">
        <v>1</v>
      </c>
      <c r="L246" s="38"/>
      <c r="M246" s="178" t="s">
        <v>1</v>
      </c>
      <c r="N246" s="179" t="s">
        <v>41</v>
      </c>
      <c r="O246" s="76"/>
      <c r="P246" s="180">
        <f>O246*H246</f>
        <v>0</v>
      </c>
      <c r="Q246" s="180">
        <v>0</v>
      </c>
      <c r="R246" s="180">
        <f>Q246*H246</f>
        <v>0</v>
      </c>
      <c r="S246" s="180">
        <v>0</v>
      </c>
      <c r="T246" s="18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2" t="s">
        <v>133</v>
      </c>
      <c r="AT246" s="182" t="s">
        <v>128</v>
      </c>
      <c r="AU246" s="182" t="s">
        <v>86</v>
      </c>
      <c r="AY246" s="18" t="s">
        <v>126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8" t="s">
        <v>84</v>
      </c>
      <c r="BK246" s="183">
        <f>ROUND(I246*H246,2)</f>
        <v>0</v>
      </c>
      <c r="BL246" s="18" t="s">
        <v>133</v>
      </c>
      <c r="BM246" s="182" t="s">
        <v>520</v>
      </c>
    </row>
    <row r="247" s="2" customFormat="1" ht="22.2" customHeight="1">
      <c r="A247" s="37"/>
      <c r="B247" s="170"/>
      <c r="C247" s="171" t="s">
        <v>521</v>
      </c>
      <c r="D247" s="171" t="s">
        <v>128</v>
      </c>
      <c r="E247" s="172" t="s">
        <v>522</v>
      </c>
      <c r="F247" s="173" t="s">
        <v>523</v>
      </c>
      <c r="G247" s="174" t="s">
        <v>131</v>
      </c>
      <c r="H247" s="175">
        <v>2</v>
      </c>
      <c r="I247" s="176"/>
      <c r="J247" s="177">
        <f>ROUND(I247*H247,2)</f>
        <v>0</v>
      </c>
      <c r="K247" s="173" t="s">
        <v>132</v>
      </c>
      <c r="L247" s="38"/>
      <c r="M247" s="178" t="s">
        <v>1</v>
      </c>
      <c r="N247" s="179" t="s">
        <v>41</v>
      </c>
      <c r="O247" s="76"/>
      <c r="P247" s="180">
        <f>O247*H247</f>
        <v>0</v>
      </c>
      <c r="Q247" s="180">
        <v>0.41488999999999998</v>
      </c>
      <c r="R247" s="180">
        <f>Q247*H247</f>
        <v>0.82977999999999996</v>
      </c>
      <c r="S247" s="180">
        <v>0</v>
      </c>
      <c r="T247" s="18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133</v>
      </c>
      <c r="AT247" s="182" t="s">
        <v>128</v>
      </c>
      <c r="AU247" s="182" t="s">
        <v>86</v>
      </c>
      <c r="AY247" s="18" t="s">
        <v>126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84</v>
      </c>
      <c r="BK247" s="183">
        <f>ROUND(I247*H247,2)</f>
        <v>0</v>
      </c>
      <c r="BL247" s="18" t="s">
        <v>133</v>
      </c>
      <c r="BM247" s="182" t="s">
        <v>524</v>
      </c>
    </row>
    <row r="248" s="2" customFormat="1" ht="22.2" customHeight="1">
      <c r="A248" s="37"/>
      <c r="B248" s="170"/>
      <c r="C248" s="206" t="s">
        <v>525</v>
      </c>
      <c r="D248" s="206" t="s">
        <v>278</v>
      </c>
      <c r="E248" s="207" t="s">
        <v>526</v>
      </c>
      <c r="F248" s="208" t="s">
        <v>527</v>
      </c>
      <c r="G248" s="209" t="s">
        <v>131</v>
      </c>
      <c r="H248" s="210">
        <v>2</v>
      </c>
      <c r="I248" s="211"/>
      <c r="J248" s="212">
        <f>ROUND(I248*H248,2)</f>
        <v>0</v>
      </c>
      <c r="K248" s="208" t="s">
        <v>132</v>
      </c>
      <c r="L248" s="213"/>
      <c r="M248" s="214" t="s">
        <v>1</v>
      </c>
      <c r="N248" s="215" t="s">
        <v>41</v>
      </c>
      <c r="O248" s="76"/>
      <c r="P248" s="180">
        <f>O248*H248</f>
        <v>0</v>
      </c>
      <c r="Q248" s="180">
        <v>1.29</v>
      </c>
      <c r="R248" s="180">
        <f>Q248*H248</f>
        <v>2.5800000000000001</v>
      </c>
      <c r="S248" s="180">
        <v>0</v>
      </c>
      <c r="T248" s="18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2" t="s">
        <v>157</v>
      </c>
      <c r="AT248" s="182" t="s">
        <v>278</v>
      </c>
      <c r="AU248" s="182" t="s">
        <v>86</v>
      </c>
      <c r="AY248" s="18" t="s">
        <v>126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8" t="s">
        <v>84</v>
      </c>
      <c r="BK248" s="183">
        <f>ROUND(I248*H248,2)</f>
        <v>0</v>
      </c>
      <c r="BL248" s="18" t="s">
        <v>133</v>
      </c>
      <c r="BM248" s="182" t="s">
        <v>528</v>
      </c>
    </row>
    <row r="249" s="2" customFormat="1" ht="22.2" customHeight="1">
      <c r="A249" s="37"/>
      <c r="B249" s="170"/>
      <c r="C249" s="171" t="s">
        <v>529</v>
      </c>
      <c r="D249" s="171" t="s">
        <v>128</v>
      </c>
      <c r="E249" s="172" t="s">
        <v>530</v>
      </c>
      <c r="F249" s="173" t="s">
        <v>531</v>
      </c>
      <c r="G249" s="174" t="s">
        <v>131</v>
      </c>
      <c r="H249" s="175">
        <v>4</v>
      </c>
      <c r="I249" s="176"/>
      <c r="J249" s="177">
        <f>ROUND(I249*H249,2)</f>
        <v>0</v>
      </c>
      <c r="K249" s="173" t="s">
        <v>132</v>
      </c>
      <c r="L249" s="38"/>
      <c r="M249" s="178" t="s">
        <v>1</v>
      </c>
      <c r="N249" s="179" t="s">
        <v>41</v>
      </c>
      <c r="O249" s="76"/>
      <c r="P249" s="180">
        <f>O249*H249</f>
        <v>0</v>
      </c>
      <c r="Q249" s="180">
        <v>0.0098899999999999995</v>
      </c>
      <c r="R249" s="180">
        <f>Q249*H249</f>
        <v>0.039559999999999998</v>
      </c>
      <c r="S249" s="180">
        <v>0</v>
      </c>
      <c r="T249" s="18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2" t="s">
        <v>133</v>
      </c>
      <c r="AT249" s="182" t="s">
        <v>128</v>
      </c>
      <c r="AU249" s="182" t="s">
        <v>86</v>
      </c>
      <c r="AY249" s="18" t="s">
        <v>126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8" t="s">
        <v>84</v>
      </c>
      <c r="BK249" s="183">
        <f>ROUND(I249*H249,2)</f>
        <v>0</v>
      </c>
      <c r="BL249" s="18" t="s">
        <v>133</v>
      </c>
      <c r="BM249" s="182" t="s">
        <v>532</v>
      </c>
    </row>
    <row r="250" s="2" customFormat="1" ht="14.4" customHeight="1">
      <c r="A250" s="37"/>
      <c r="B250" s="170"/>
      <c r="C250" s="206" t="s">
        <v>533</v>
      </c>
      <c r="D250" s="206" t="s">
        <v>278</v>
      </c>
      <c r="E250" s="207" t="s">
        <v>534</v>
      </c>
      <c r="F250" s="208" t="s">
        <v>535</v>
      </c>
      <c r="G250" s="209" t="s">
        <v>131</v>
      </c>
      <c r="H250" s="210">
        <v>4</v>
      </c>
      <c r="I250" s="211"/>
      <c r="J250" s="212">
        <f>ROUND(I250*H250,2)</f>
        <v>0</v>
      </c>
      <c r="K250" s="208" t="s">
        <v>132</v>
      </c>
      <c r="L250" s="213"/>
      <c r="M250" s="214" t="s">
        <v>1</v>
      </c>
      <c r="N250" s="215" t="s">
        <v>41</v>
      </c>
      <c r="O250" s="76"/>
      <c r="P250" s="180">
        <f>O250*H250</f>
        <v>0</v>
      </c>
      <c r="Q250" s="180">
        <v>0.52600000000000002</v>
      </c>
      <c r="R250" s="180">
        <f>Q250*H250</f>
        <v>2.1040000000000001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157</v>
      </c>
      <c r="AT250" s="182" t="s">
        <v>278</v>
      </c>
      <c r="AU250" s="182" t="s">
        <v>86</v>
      </c>
      <c r="AY250" s="18" t="s">
        <v>126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84</v>
      </c>
      <c r="BK250" s="183">
        <f>ROUND(I250*H250,2)</f>
        <v>0</v>
      </c>
      <c r="BL250" s="18" t="s">
        <v>133</v>
      </c>
      <c r="BM250" s="182" t="s">
        <v>536</v>
      </c>
    </row>
    <row r="251" s="2" customFormat="1" ht="22.2" customHeight="1">
      <c r="A251" s="37"/>
      <c r="B251" s="170"/>
      <c r="C251" s="171" t="s">
        <v>537</v>
      </c>
      <c r="D251" s="171" t="s">
        <v>128</v>
      </c>
      <c r="E251" s="172" t="s">
        <v>538</v>
      </c>
      <c r="F251" s="173" t="s">
        <v>539</v>
      </c>
      <c r="G251" s="174" t="s">
        <v>131</v>
      </c>
      <c r="H251" s="175">
        <v>2</v>
      </c>
      <c r="I251" s="176"/>
      <c r="J251" s="177">
        <f>ROUND(I251*H251,2)</f>
        <v>0</v>
      </c>
      <c r="K251" s="173" t="s">
        <v>132</v>
      </c>
      <c r="L251" s="38"/>
      <c r="M251" s="178" t="s">
        <v>1</v>
      </c>
      <c r="N251" s="179" t="s">
        <v>41</v>
      </c>
      <c r="O251" s="76"/>
      <c r="P251" s="180">
        <f>O251*H251</f>
        <v>0</v>
      </c>
      <c r="Q251" s="180">
        <v>0.01218</v>
      </c>
      <c r="R251" s="180">
        <f>Q251*H251</f>
        <v>0.02436</v>
      </c>
      <c r="S251" s="180">
        <v>0</v>
      </c>
      <c r="T251" s="18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2" t="s">
        <v>133</v>
      </c>
      <c r="AT251" s="182" t="s">
        <v>128</v>
      </c>
      <c r="AU251" s="182" t="s">
        <v>86</v>
      </c>
      <c r="AY251" s="18" t="s">
        <v>126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8" t="s">
        <v>84</v>
      </c>
      <c r="BK251" s="183">
        <f>ROUND(I251*H251,2)</f>
        <v>0</v>
      </c>
      <c r="BL251" s="18" t="s">
        <v>133</v>
      </c>
      <c r="BM251" s="182" t="s">
        <v>540</v>
      </c>
    </row>
    <row r="252" s="2" customFormat="1" ht="22.2" customHeight="1">
      <c r="A252" s="37"/>
      <c r="B252" s="170"/>
      <c r="C252" s="206" t="s">
        <v>541</v>
      </c>
      <c r="D252" s="206" t="s">
        <v>278</v>
      </c>
      <c r="E252" s="207" t="s">
        <v>542</v>
      </c>
      <c r="F252" s="208" t="s">
        <v>543</v>
      </c>
      <c r="G252" s="209" t="s">
        <v>131</v>
      </c>
      <c r="H252" s="210">
        <v>2</v>
      </c>
      <c r="I252" s="211"/>
      <c r="J252" s="212">
        <f>ROUND(I252*H252,2)</f>
        <v>0</v>
      </c>
      <c r="K252" s="208" t="s">
        <v>132</v>
      </c>
      <c r="L252" s="213"/>
      <c r="M252" s="214" t="s">
        <v>1</v>
      </c>
      <c r="N252" s="215" t="s">
        <v>41</v>
      </c>
      <c r="O252" s="76"/>
      <c r="P252" s="180">
        <f>O252*H252</f>
        <v>0</v>
      </c>
      <c r="Q252" s="180">
        <v>0.58499999999999996</v>
      </c>
      <c r="R252" s="180">
        <f>Q252*H252</f>
        <v>1.1699999999999999</v>
      </c>
      <c r="S252" s="180">
        <v>0</v>
      </c>
      <c r="T252" s="18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2" t="s">
        <v>157</v>
      </c>
      <c r="AT252" s="182" t="s">
        <v>278</v>
      </c>
      <c r="AU252" s="182" t="s">
        <v>86</v>
      </c>
      <c r="AY252" s="18" t="s">
        <v>126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8" t="s">
        <v>84</v>
      </c>
      <c r="BK252" s="183">
        <f>ROUND(I252*H252,2)</f>
        <v>0</v>
      </c>
      <c r="BL252" s="18" t="s">
        <v>133</v>
      </c>
      <c r="BM252" s="182" t="s">
        <v>544</v>
      </c>
    </row>
    <row r="253" s="2" customFormat="1" ht="34.8" customHeight="1">
      <c r="A253" s="37"/>
      <c r="B253" s="170"/>
      <c r="C253" s="171" t="s">
        <v>545</v>
      </c>
      <c r="D253" s="171" t="s">
        <v>128</v>
      </c>
      <c r="E253" s="172" t="s">
        <v>546</v>
      </c>
      <c r="F253" s="173" t="s">
        <v>547</v>
      </c>
      <c r="G253" s="174" t="s">
        <v>131</v>
      </c>
      <c r="H253" s="175">
        <v>2</v>
      </c>
      <c r="I253" s="176"/>
      <c r="J253" s="177">
        <f>ROUND(I253*H253,2)</f>
        <v>0</v>
      </c>
      <c r="K253" s="173" t="s">
        <v>132</v>
      </c>
      <c r="L253" s="38"/>
      <c r="M253" s="178" t="s">
        <v>1</v>
      </c>
      <c r="N253" s="179" t="s">
        <v>41</v>
      </c>
      <c r="O253" s="76"/>
      <c r="P253" s="180">
        <f>O253*H253</f>
        <v>0</v>
      </c>
      <c r="Q253" s="180">
        <v>0.089999999999999997</v>
      </c>
      <c r="R253" s="180">
        <f>Q253*H253</f>
        <v>0.17999999999999999</v>
      </c>
      <c r="S253" s="180">
        <v>0</v>
      </c>
      <c r="T253" s="18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2" t="s">
        <v>133</v>
      </c>
      <c r="AT253" s="182" t="s">
        <v>128</v>
      </c>
      <c r="AU253" s="182" t="s">
        <v>86</v>
      </c>
      <c r="AY253" s="18" t="s">
        <v>126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8" t="s">
        <v>84</v>
      </c>
      <c r="BK253" s="183">
        <f>ROUND(I253*H253,2)</f>
        <v>0</v>
      </c>
      <c r="BL253" s="18" t="s">
        <v>133</v>
      </c>
      <c r="BM253" s="182" t="s">
        <v>548</v>
      </c>
    </row>
    <row r="254" s="2" customFormat="1" ht="22.2" customHeight="1">
      <c r="A254" s="37"/>
      <c r="B254" s="170"/>
      <c r="C254" s="206" t="s">
        <v>549</v>
      </c>
      <c r="D254" s="206" t="s">
        <v>278</v>
      </c>
      <c r="E254" s="207" t="s">
        <v>550</v>
      </c>
      <c r="F254" s="208" t="s">
        <v>551</v>
      </c>
      <c r="G254" s="209" t="s">
        <v>131</v>
      </c>
      <c r="H254" s="210">
        <v>2</v>
      </c>
      <c r="I254" s="211"/>
      <c r="J254" s="212">
        <f>ROUND(I254*H254,2)</f>
        <v>0</v>
      </c>
      <c r="K254" s="208" t="s">
        <v>132</v>
      </c>
      <c r="L254" s="213"/>
      <c r="M254" s="214" t="s">
        <v>1</v>
      </c>
      <c r="N254" s="215" t="s">
        <v>41</v>
      </c>
      <c r="O254" s="76"/>
      <c r="P254" s="180">
        <f>O254*H254</f>
        <v>0</v>
      </c>
      <c r="Q254" s="180">
        <v>0.056300000000000003</v>
      </c>
      <c r="R254" s="180">
        <f>Q254*H254</f>
        <v>0.11260000000000001</v>
      </c>
      <c r="S254" s="180">
        <v>0</v>
      </c>
      <c r="T254" s="18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2" t="s">
        <v>157</v>
      </c>
      <c r="AT254" s="182" t="s">
        <v>278</v>
      </c>
      <c r="AU254" s="182" t="s">
        <v>86</v>
      </c>
      <c r="AY254" s="18" t="s">
        <v>126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8" t="s">
        <v>84</v>
      </c>
      <c r="BK254" s="183">
        <f>ROUND(I254*H254,2)</f>
        <v>0</v>
      </c>
      <c r="BL254" s="18" t="s">
        <v>133</v>
      </c>
      <c r="BM254" s="182" t="s">
        <v>552</v>
      </c>
    </row>
    <row r="255" s="12" customFormat="1" ht="22.8" customHeight="1">
      <c r="A255" s="12"/>
      <c r="B255" s="157"/>
      <c r="C255" s="12"/>
      <c r="D255" s="158" t="s">
        <v>75</v>
      </c>
      <c r="E255" s="168" t="s">
        <v>553</v>
      </c>
      <c r="F255" s="168" t="s">
        <v>554</v>
      </c>
      <c r="G255" s="12"/>
      <c r="H255" s="12"/>
      <c r="I255" s="160"/>
      <c r="J255" s="169">
        <f>BK255</f>
        <v>0</v>
      </c>
      <c r="K255" s="12"/>
      <c r="L255" s="157"/>
      <c r="M255" s="162"/>
      <c r="N255" s="163"/>
      <c r="O255" s="163"/>
      <c r="P255" s="164">
        <f>SUM(P256:P262)</f>
        <v>0</v>
      </c>
      <c r="Q255" s="163"/>
      <c r="R255" s="164">
        <f>SUM(R256:R262)</f>
        <v>0.023950000000000048</v>
      </c>
      <c r="S255" s="163"/>
      <c r="T255" s="165">
        <f>SUM(T256:T262)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58" t="s">
        <v>84</v>
      </c>
      <c r="AT255" s="166" t="s">
        <v>75</v>
      </c>
      <c r="AU255" s="166" t="s">
        <v>84</v>
      </c>
      <c r="AY255" s="158" t="s">
        <v>126</v>
      </c>
      <c r="BK255" s="167">
        <f>SUM(BK256:BK262)</f>
        <v>0</v>
      </c>
    </row>
    <row r="256" s="2" customFormat="1" ht="22.2" customHeight="1">
      <c r="A256" s="37"/>
      <c r="B256" s="170"/>
      <c r="C256" s="171" t="s">
        <v>555</v>
      </c>
      <c r="D256" s="171" t="s">
        <v>128</v>
      </c>
      <c r="E256" s="172" t="s">
        <v>556</v>
      </c>
      <c r="F256" s="173" t="s">
        <v>557</v>
      </c>
      <c r="G256" s="174" t="s">
        <v>131</v>
      </c>
      <c r="H256" s="175">
        <v>2</v>
      </c>
      <c r="I256" s="176"/>
      <c r="J256" s="177">
        <f>ROUND(I256*H256,2)</f>
        <v>0</v>
      </c>
      <c r="K256" s="173" t="s">
        <v>132</v>
      </c>
      <c r="L256" s="38"/>
      <c r="M256" s="178" t="s">
        <v>1</v>
      </c>
      <c r="N256" s="179" t="s">
        <v>41</v>
      </c>
      <c r="O256" s="76"/>
      <c r="P256" s="180">
        <f>O256*H256</f>
        <v>0</v>
      </c>
      <c r="Q256" s="180">
        <v>0</v>
      </c>
      <c r="R256" s="180">
        <f>Q256*H256</f>
        <v>0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133</v>
      </c>
      <c r="AT256" s="182" t="s">
        <v>128</v>
      </c>
      <c r="AU256" s="182" t="s">
        <v>86</v>
      </c>
      <c r="AY256" s="18" t="s">
        <v>126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84</v>
      </c>
      <c r="BK256" s="183">
        <f>ROUND(I256*H256,2)</f>
        <v>0</v>
      </c>
      <c r="BL256" s="18" t="s">
        <v>133</v>
      </c>
      <c r="BM256" s="182" t="s">
        <v>558</v>
      </c>
    </row>
    <row r="257" s="2" customFormat="1" ht="14.4" customHeight="1">
      <c r="A257" s="37"/>
      <c r="B257" s="170"/>
      <c r="C257" s="206" t="s">
        <v>559</v>
      </c>
      <c r="D257" s="206" t="s">
        <v>278</v>
      </c>
      <c r="E257" s="207" t="s">
        <v>560</v>
      </c>
      <c r="F257" s="208" t="s">
        <v>561</v>
      </c>
      <c r="G257" s="209" t="s">
        <v>131</v>
      </c>
      <c r="H257" s="210">
        <v>2</v>
      </c>
      <c r="I257" s="211"/>
      <c r="J257" s="212">
        <f>ROUND(I257*H257,2)</f>
        <v>0</v>
      </c>
      <c r="K257" s="208" t="s">
        <v>310</v>
      </c>
      <c r="L257" s="213"/>
      <c r="M257" s="214" t="s">
        <v>1</v>
      </c>
      <c r="N257" s="215" t="s">
        <v>41</v>
      </c>
      <c r="O257" s="76"/>
      <c r="P257" s="180">
        <f>O257*H257</f>
        <v>0</v>
      </c>
      <c r="Q257" s="180">
        <v>0.0025000000000000001</v>
      </c>
      <c r="R257" s="180">
        <f>Q257*H257</f>
        <v>0.0050000000000000001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157</v>
      </c>
      <c r="AT257" s="182" t="s">
        <v>278</v>
      </c>
      <c r="AU257" s="182" t="s">
        <v>86</v>
      </c>
      <c r="AY257" s="18" t="s">
        <v>126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84</v>
      </c>
      <c r="BK257" s="183">
        <f>ROUND(I257*H257,2)</f>
        <v>0</v>
      </c>
      <c r="BL257" s="18" t="s">
        <v>133</v>
      </c>
      <c r="BM257" s="182" t="s">
        <v>562</v>
      </c>
    </row>
    <row r="258" s="2" customFormat="1" ht="22.2" customHeight="1">
      <c r="A258" s="37"/>
      <c r="B258" s="170"/>
      <c r="C258" s="171" t="s">
        <v>563</v>
      </c>
      <c r="D258" s="171" t="s">
        <v>128</v>
      </c>
      <c r="E258" s="172" t="s">
        <v>564</v>
      </c>
      <c r="F258" s="173" t="s">
        <v>565</v>
      </c>
      <c r="G258" s="174" t="s">
        <v>131</v>
      </c>
      <c r="H258" s="175">
        <v>2</v>
      </c>
      <c r="I258" s="176"/>
      <c r="J258" s="177">
        <f>ROUND(I258*H258,2)</f>
        <v>0</v>
      </c>
      <c r="K258" s="173" t="s">
        <v>132</v>
      </c>
      <c r="L258" s="38"/>
      <c r="M258" s="178" t="s">
        <v>1</v>
      </c>
      <c r="N258" s="179" t="s">
        <v>41</v>
      </c>
      <c r="O258" s="76"/>
      <c r="P258" s="180">
        <f>O258*H258</f>
        <v>0</v>
      </c>
      <c r="Q258" s="180">
        <v>0.00069999999999999999</v>
      </c>
      <c r="R258" s="180">
        <f>Q258*H258</f>
        <v>0.0014</v>
      </c>
      <c r="S258" s="180">
        <v>0</v>
      </c>
      <c r="T258" s="18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2" t="s">
        <v>133</v>
      </c>
      <c r="AT258" s="182" t="s">
        <v>128</v>
      </c>
      <c r="AU258" s="182" t="s">
        <v>86</v>
      </c>
      <c r="AY258" s="18" t="s">
        <v>126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8" t="s">
        <v>84</v>
      </c>
      <c r="BK258" s="183">
        <f>ROUND(I258*H258,2)</f>
        <v>0</v>
      </c>
      <c r="BL258" s="18" t="s">
        <v>133</v>
      </c>
      <c r="BM258" s="182" t="s">
        <v>566</v>
      </c>
    </row>
    <row r="259" s="2" customFormat="1" ht="22.2" customHeight="1">
      <c r="A259" s="37"/>
      <c r="B259" s="170"/>
      <c r="C259" s="206" t="s">
        <v>567</v>
      </c>
      <c r="D259" s="206" t="s">
        <v>278</v>
      </c>
      <c r="E259" s="207" t="s">
        <v>568</v>
      </c>
      <c r="F259" s="208" t="s">
        <v>569</v>
      </c>
      <c r="G259" s="209" t="s">
        <v>131</v>
      </c>
      <c r="H259" s="210">
        <v>2.0000000000000102</v>
      </c>
      <c r="I259" s="211"/>
      <c r="J259" s="212">
        <f>ROUND(I259*H259,2)</f>
        <v>0</v>
      </c>
      <c r="K259" s="208" t="s">
        <v>387</v>
      </c>
      <c r="L259" s="213"/>
      <c r="M259" s="214" t="s">
        <v>1</v>
      </c>
      <c r="N259" s="215" t="s">
        <v>41</v>
      </c>
      <c r="O259" s="76"/>
      <c r="P259" s="180">
        <f>O259*H259</f>
        <v>0</v>
      </c>
      <c r="Q259" s="180">
        <v>0.0050000000000000001</v>
      </c>
      <c r="R259" s="180">
        <f>Q259*H259</f>
        <v>0.010000000000000051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157</v>
      </c>
      <c r="AT259" s="182" t="s">
        <v>278</v>
      </c>
      <c r="AU259" s="182" t="s">
        <v>86</v>
      </c>
      <c r="AY259" s="18" t="s">
        <v>126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84</v>
      </c>
      <c r="BK259" s="183">
        <f>ROUND(I259*H259,2)</f>
        <v>0</v>
      </c>
      <c r="BL259" s="18" t="s">
        <v>133</v>
      </c>
      <c r="BM259" s="182" t="s">
        <v>570</v>
      </c>
    </row>
    <row r="260" s="13" customFormat="1">
      <c r="A260" s="13"/>
      <c r="B260" s="184"/>
      <c r="C260" s="13"/>
      <c r="D260" s="185" t="s">
        <v>199</v>
      </c>
      <c r="E260" s="13"/>
      <c r="F260" s="187" t="s">
        <v>571</v>
      </c>
      <c r="G260" s="13"/>
      <c r="H260" s="188">
        <v>2.0000000000000102</v>
      </c>
      <c r="I260" s="189"/>
      <c r="J260" s="13"/>
      <c r="K260" s="13"/>
      <c r="L260" s="184"/>
      <c r="M260" s="190"/>
      <c r="N260" s="191"/>
      <c r="O260" s="191"/>
      <c r="P260" s="191"/>
      <c r="Q260" s="191"/>
      <c r="R260" s="191"/>
      <c r="S260" s="191"/>
      <c r="T260" s="19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6" t="s">
        <v>199</v>
      </c>
      <c r="AU260" s="186" t="s">
        <v>86</v>
      </c>
      <c r="AV260" s="13" t="s">
        <v>86</v>
      </c>
      <c r="AW260" s="13" t="s">
        <v>3</v>
      </c>
      <c r="AX260" s="13" t="s">
        <v>84</v>
      </c>
      <c r="AY260" s="186" t="s">
        <v>126</v>
      </c>
    </row>
    <row r="261" s="2" customFormat="1" ht="22.2" customHeight="1">
      <c r="A261" s="37"/>
      <c r="B261" s="170"/>
      <c r="C261" s="171" t="s">
        <v>572</v>
      </c>
      <c r="D261" s="171" t="s">
        <v>128</v>
      </c>
      <c r="E261" s="172" t="s">
        <v>573</v>
      </c>
      <c r="F261" s="173" t="s">
        <v>574</v>
      </c>
      <c r="G261" s="174" t="s">
        <v>131</v>
      </c>
      <c r="H261" s="175">
        <v>5</v>
      </c>
      <c r="I261" s="176"/>
      <c r="J261" s="177">
        <f>ROUND(I261*H261,2)</f>
        <v>0</v>
      </c>
      <c r="K261" s="173" t="s">
        <v>132</v>
      </c>
      <c r="L261" s="38"/>
      <c r="M261" s="178" t="s">
        <v>1</v>
      </c>
      <c r="N261" s="179" t="s">
        <v>41</v>
      </c>
      <c r="O261" s="76"/>
      <c r="P261" s="180">
        <f>O261*H261</f>
        <v>0</v>
      </c>
      <c r="Q261" s="180">
        <v>0.00052999999999999998</v>
      </c>
      <c r="R261" s="180">
        <f>Q261*H261</f>
        <v>0.00265</v>
      </c>
      <c r="S261" s="180">
        <v>0</v>
      </c>
      <c r="T261" s="18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2" t="s">
        <v>133</v>
      </c>
      <c r="AT261" s="182" t="s">
        <v>128</v>
      </c>
      <c r="AU261" s="182" t="s">
        <v>86</v>
      </c>
      <c r="AY261" s="18" t="s">
        <v>126</v>
      </c>
      <c r="BE261" s="183">
        <f>IF(N261="základní",J261,0)</f>
        <v>0</v>
      </c>
      <c r="BF261" s="183">
        <f>IF(N261="snížená",J261,0)</f>
        <v>0</v>
      </c>
      <c r="BG261" s="183">
        <f>IF(N261="zákl. přenesená",J261,0)</f>
        <v>0</v>
      </c>
      <c r="BH261" s="183">
        <f>IF(N261="sníž. přenesená",J261,0)</f>
        <v>0</v>
      </c>
      <c r="BI261" s="183">
        <f>IF(N261="nulová",J261,0)</f>
        <v>0</v>
      </c>
      <c r="BJ261" s="18" t="s">
        <v>84</v>
      </c>
      <c r="BK261" s="183">
        <f>ROUND(I261*H261,2)</f>
        <v>0</v>
      </c>
      <c r="BL261" s="18" t="s">
        <v>133</v>
      </c>
      <c r="BM261" s="182" t="s">
        <v>575</v>
      </c>
    </row>
    <row r="262" s="2" customFormat="1" ht="22.2" customHeight="1">
      <c r="A262" s="37"/>
      <c r="B262" s="170"/>
      <c r="C262" s="171" t="s">
        <v>576</v>
      </c>
      <c r="D262" s="171" t="s">
        <v>128</v>
      </c>
      <c r="E262" s="172" t="s">
        <v>577</v>
      </c>
      <c r="F262" s="173" t="s">
        <v>578</v>
      </c>
      <c r="G262" s="174" t="s">
        <v>181</v>
      </c>
      <c r="H262" s="175">
        <v>70</v>
      </c>
      <c r="I262" s="176"/>
      <c r="J262" s="177">
        <f>ROUND(I262*H262,2)</f>
        <v>0</v>
      </c>
      <c r="K262" s="173" t="s">
        <v>132</v>
      </c>
      <c r="L262" s="38"/>
      <c r="M262" s="178" t="s">
        <v>1</v>
      </c>
      <c r="N262" s="179" t="s">
        <v>41</v>
      </c>
      <c r="O262" s="76"/>
      <c r="P262" s="180">
        <f>O262*H262</f>
        <v>0</v>
      </c>
      <c r="Q262" s="180">
        <v>6.9999999999999994E-05</v>
      </c>
      <c r="R262" s="180">
        <f>Q262*H262</f>
        <v>0.0048999999999999998</v>
      </c>
      <c r="S262" s="180">
        <v>0</v>
      </c>
      <c r="T262" s="18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2" t="s">
        <v>133</v>
      </c>
      <c r="AT262" s="182" t="s">
        <v>128</v>
      </c>
      <c r="AU262" s="182" t="s">
        <v>86</v>
      </c>
      <c r="AY262" s="18" t="s">
        <v>126</v>
      </c>
      <c r="BE262" s="183">
        <f>IF(N262="základní",J262,0)</f>
        <v>0</v>
      </c>
      <c r="BF262" s="183">
        <f>IF(N262="snížená",J262,0)</f>
        <v>0</v>
      </c>
      <c r="BG262" s="183">
        <f>IF(N262="zákl. přenesená",J262,0)</f>
        <v>0</v>
      </c>
      <c r="BH262" s="183">
        <f>IF(N262="sníž. přenesená",J262,0)</f>
        <v>0</v>
      </c>
      <c r="BI262" s="183">
        <f>IF(N262="nulová",J262,0)</f>
        <v>0</v>
      </c>
      <c r="BJ262" s="18" t="s">
        <v>84</v>
      </c>
      <c r="BK262" s="183">
        <f>ROUND(I262*H262,2)</f>
        <v>0</v>
      </c>
      <c r="BL262" s="18" t="s">
        <v>133</v>
      </c>
      <c r="BM262" s="182" t="s">
        <v>579</v>
      </c>
    </row>
    <row r="263" s="12" customFormat="1" ht="22.8" customHeight="1">
      <c r="A263" s="12"/>
      <c r="B263" s="157"/>
      <c r="C263" s="12"/>
      <c r="D263" s="158" t="s">
        <v>75</v>
      </c>
      <c r="E263" s="168" t="s">
        <v>580</v>
      </c>
      <c r="F263" s="168" t="s">
        <v>581</v>
      </c>
      <c r="G263" s="12"/>
      <c r="H263" s="12"/>
      <c r="I263" s="160"/>
      <c r="J263" s="169">
        <f>BK263</f>
        <v>0</v>
      </c>
      <c r="K263" s="12"/>
      <c r="L263" s="157"/>
      <c r="M263" s="162"/>
      <c r="N263" s="163"/>
      <c r="O263" s="163"/>
      <c r="P263" s="164">
        <f>P264</f>
        <v>0</v>
      </c>
      <c r="Q263" s="163"/>
      <c r="R263" s="164">
        <f>R264</f>
        <v>0</v>
      </c>
      <c r="S263" s="163"/>
      <c r="T263" s="165">
        <f>T264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58" t="s">
        <v>84</v>
      </c>
      <c r="AT263" s="166" t="s">
        <v>75</v>
      </c>
      <c r="AU263" s="166" t="s">
        <v>84</v>
      </c>
      <c r="AY263" s="158" t="s">
        <v>126</v>
      </c>
      <c r="BK263" s="167">
        <f>BK264</f>
        <v>0</v>
      </c>
    </row>
    <row r="264" s="2" customFormat="1" ht="22.2" customHeight="1">
      <c r="A264" s="37"/>
      <c r="B264" s="170"/>
      <c r="C264" s="171" t="s">
        <v>582</v>
      </c>
      <c r="D264" s="171" t="s">
        <v>128</v>
      </c>
      <c r="E264" s="172" t="s">
        <v>583</v>
      </c>
      <c r="F264" s="173" t="s">
        <v>584</v>
      </c>
      <c r="G264" s="174" t="s">
        <v>197</v>
      </c>
      <c r="H264" s="175">
        <v>2328.7809999999999</v>
      </c>
      <c r="I264" s="176"/>
      <c r="J264" s="177">
        <f>ROUND(I264*H264,2)</f>
        <v>0</v>
      </c>
      <c r="K264" s="173" t="s">
        <v>132</v>
      </c>
      <c r="L264" s="38"/>
      <c r="M264" s="201" t="s">
        <v>1</v>
      </c>
      <c r="N264" s="202" t="s">
        <v>41</v>
      </c>
      <c r="O264" s="203"/>
      <c r="P264" s="204">
        <f>O264*H264</f>
        <v>0</v>
      </c>
      <c r="Q264" s="204">
        <v>0</v>
      </c>
      <c r="R264" s="204">
        <f>Q264*H264</f>
        <v>0</v>
      </c>
      <c r="S264" s="204">
        <v>0</v>
      </c>
      <c r="T264" s="205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2" t="s">
        <v>133</v>
      </c>
      <c r="AT264" s="182" t="s">
        <v>128</v>
      </c>
      <c r="AU264" s="182" t="s">
        <v>86</v>
      </c>
      <c r="AY264" s="18" t="s">
        <v>126</v>
      </c>
      <c r="BE264" s="183">
        <f>IF(N264="základní",J264,0)</f>
        <v>0</v>
      </c>
      <c r="BF264" s="183">
        <f>IF(N264="snížená",J264,0)</f>
        <v>0</v>
      </c>
      <c r="BG264" s="183">
        <f>IF(N264="zákl. přenesená",J264,0)</f>
        <v>0</v>
      </c>
      <c r="BH264" s="183">
        <f>IF(N264="sníž. přenesená",J264,0)</f>
        <v>0</v>
      </c>
      <c r="BI264" s="183">
        <f>IF(N264="nulová",J264,0)</f>
        <v>0</v>
      </c>
      <c r="BJ264" s="18" t="s">
        <v>84</v>
      </c>
      <c r="BK264" s="183">
        <f>ROUND(I264*H264,2)</f>
        <v>0</v>
      </c>
      <c r="BL264" s="18" t="s">
        <v>133</v>
      </c>
      <c r="BM264" s="182" t="s">
        <v>585</v>
      </c>
    </row>
    <row r="265" s="2" customFormat="1" ht="6.96" customHeight="1">
      <c r="A265" s="37"/>
      <c r="B265" s="59"/>
      <c r="C265" s="60"/>
      <c r="D265" s="60"/>
      <c r="E265" s="60"/>
      <c r="F265" s="60"/>
      <c r="G265" s="60"/>
      <c r="H265" s="60"/>
      <c r="I265" s="60"/>
      <c r="J265" s="60"/>
      <c r="K265" s="60"/>
      <c r="L265" s="38"/>
      <c r="M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</row>
  </sheetData>
  <autoFilter ref="C129:K264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99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4.4" customHeight="1">
      <c r="B7" s="21"/>
      <c r="E7" s="120" t="str">
        <f>'Rekapitulace stavby'!K6</f>
        <v>NPK a.s. Chrudimská nemocnice, rozšíření parkovacích ploch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38"/>
      <c r="C9" s="37"/>
      <c r="D9" s="37"/>
      <c r="E9" s="66" t="s">
        <v>586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15. 11. 2023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>Pardubický kraj Pardubice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27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ROUND(J118,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ROUND((SUM(BE118:BE121)),  2)</f>
        <v>0</v>
      </c>
      <c r="G33" s="37"/>
      <c r="H33" s="37"/>
      <c r="I33" s="127">
        <v>0.20999999999999999</v>
      </c>
      <c r="J33" s="126">
        <f>ROUND(((SUM(BE118:BE121))*I33),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ROUND((SUM(BF118:BF121)),  2)</f>
        <v>0</v>
      </c>
      <c r="G34" s="37"/>
      <c r="H34" s="37"/>
      <c r="I34" s="127">
        <v>0.14999999999999999</v>
      </c>
      <c r="J34" s="126">
        <f>ROUND(((SUM(BF118:BF121))*I34),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ROUND((SUM(BG118:BG121)),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ROUND((SUM(BH118:BH121)),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ROUND((SUM(BI118:BI121)),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7"/>
      <c r="D85" s="37"/>
      <c r="E85" s="120" t="str">
        <f>E7</f>
        <v>NPK a.s. Chrudimská nemocnice, rozšíření parkovacích ploch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7"/>
      <c r="D87" s="37"/>
      <c r="E87" s="66" t="str">
        <f>E9</f>
        <v>SO-401 - Vnořený rozpočet VO -PC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Chrudim</v>
      </c>
      <c r="G89" s="37"/>
      <c r="H89" s="37"/>
      <c r="I89" s="31" t="s">
        <v>22</v>
      </c>
      <c r="J89" s="68" t="str">
        <f>IF(J12="","",J12)</f>
        <v>15. 11. 2023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6" customHeight="1">
      <c r="A91" s="37"/>
      <c r="B91" s="38"/>
      <c r="C91" s="31" t="s">
        <v>24</v>
      </c>
      <c r="D91" s="37"/>
      <c r="E91" s="37"/>
      <c r="F91" s="26" t="str">
        <f>E15</f>
        <v>Pardubický kraj Pardubice</v>
      </c>
      <c r="G91" s="37"/>
      <c r="H91" s="37"/>
      <c r="I91" s="31" t="s">
        <v>30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Hynek Seiner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103</v>
      </c>
      <c r="D94" s="128"/>
      <c r="E94" s="128"/>
      <c r="F94" s="128"/>
      <c r="G94" s="128"/>
      <c r="H94" s="128"/>
      <c r="I94" s="128"/>
      <c r="J94" s="137" t="s">
        <v>104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105</v>
      </c>
      <c r="D96" s="37"/>
      <c r="E96" s="37"/>
      <c r="F96" s="37"/>
      <c r="G96" s="37"/>
      <c r="H96" s="37"/>
      <c r="I96" s="37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39"/>
      <c r="C97" s="9"/>
      <c r="D97" s="140" t="s">
        <v>587</v>
      </c>
      <c r="E97" s="141"/>
      <c r="F97" s="141"/>
      <c r="G97" s="141"/>
      <c r="H97" s="141"/>
      <c r="I97" s="141"/>
      <c r="J97" s="142">
        <f>J119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588</v>
      </c>
      <c r="E98" s="145"/>
      <c r="F98" s="145"/>
      <c r="G98" s="145"/>
      <c r="H98" s="145"/>
      <c r="I98" s="145"/>
      <c r="J98" s="146">
        <f>J120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111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4.4" customHeight="1">
      <c r="A108" s="37"/>
      <c r="B108" s="38"/>
      <c r="C108" s="37"/>
      <c r="D108" s="37"/>
      <c r="E108" s="120" t="str">
        <f>E7</f>
        <v>NPK a.s. Chrudimská nemocnice, rozšíření parkovacích ploch</v>
      </c>
      <c r="F108" s="31"/>
      <c r="G108" s="31"/>
      <c r="H108" s="31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100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5.6" customHeight="1">
      <c r="A110" s="37"/>
      <c r="B110" s="38"/>
      <c r="C110" s="37"/>
      <c r="D110" s="37"/>
      <c r="E110" s="66" t="str">
        <f>E9</f>
        <v>SO-401 - Vnořený rozpočet VO -PC</v>
      </c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7"/>
      <c r="E112" s="37"/>
      <c r="F112" s="26" t="str">
        <f>F12</f>
        <v>Chrudim</v>
      </c>
      <c r="G112" s="37"/>
      <c r="H112" s="37"/>
      <c r="I112" s="31" t="s">
        <v>22</v>
      </c>
      <c r="J112" s="68" t="str">
        <f>IF(J12="","",J12)</f>
        <v>15. 11. 2023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6" customHeight="1">
      <c r="A114" s="37"/>
      <c r="B114" s="38"/>
      <c r="C114" s="31" t="s">
        <v>24</v>
      </c>
      <c r="D114" s="37"/>
      <c r="E114" s="37"/>
      <c r="F114" s="26" t="str">
        <f>E15</f>
        <v>Pardubický kraj Pardubice</v>
      </c>
      <c r="G114" s="37"/>
      <c r="H114" s="37"/>
      <c r="I114" s="31" t="s">
        <v>30</v>
      </c>
      <c r="J114" s="35" t="str">
        <f>E21</f>
        <v xml:space="preserve"> 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6" customHeight="1">
      <c r="A115" s="37"/>
      <c r="B115" s="38"/>
      <c r="C115" s="31" t="s">
        <v>28</v>
      </c>
      <c r="D115" s="37"/>
      <c r="E115" s="37"/>
      <c r="F115" s="26" t="str">
        <f>IF(E18="","",E18)</f>
        <v>Vyplň údaj</v>
      </c>
      <c r="G115" s="37"/>
      <c r="H115" s="37"/>
      <c r="I115" s="31" t="s">
        <v>33</v>
      </c>
      <c r="J115" s="35" t="str">
        <f>E24</f>
        <v>Hynek Seiner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47"/>
      <c r="B117" s="148"/>
      <c r="C117" s="149" t="s">
        <v>112</v>
      </c>
      <c r="D117" s="150" t="s">
        <v>61</v>
      </c>
      <c r="E117" s="150" t="s">
        <v>57</v>
      </c>
      <c r="F117" s="150" t="s">
        <v>58</v>
      </c>
      <c r="G117" s="150" t="s">
        <v>113</v>
      </c>
      <c r="H117" s="150" t="s">
        <v>114</v>
      </c>
      <c r="I117" s="150" t="s">
        <v>115</v>
      </c>
      <c r="J117" s="150" t="s">
        <v>104</v>
      </c>
      <c r="K117" s="151" t="s">
        <v>116</v>
      </c>
      <c r="L117" s="152"/>
      <c r="M117" s="85" t="s">
        <v>1</v>
      </c>
      <c r="N117" s="86" t="s">
        <v>40</v>
      </c>
      <c r="O117" s="86" t="s">
        <v>117</v>
      </c>
      <c r="P117" s="86" t="s">
        <v>118</v>
      </c>
      <c r="Q117" s="86" t="s">
        <v>119</v>
      </c>
      <c r="R117" s="86" t="s">
        <v>120</v>
      </c>
      <c r="S117" s="86" t="s">
        <v>121</v>
      </c>
      <c r="T117" s="87" t="s">
        <v>122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="2" customFormat="1" ht="22.8" customHeight="1">
      <c r="A118" s="37"/>
      <c r="B118" s="38"/>
      <c r="C118" s="92" t="s">
        <v>123</v>
      </c>
      <c r="D118" s="37"/>
      <c r="E118" s="37"/>
      <c r="F118" s="37"/>
      <c r="G118" s="37"/>
      <c r="H118" s="37"/>
      <c r="I118" s="37"/>
      <c r="J118" s="153">
        <f>BK118</f>
        <v>0</v>
      </c>
      <c r="K118" s="37"/>
      <c r="L118" s="38"/>
      <c r="M118" s="88"/>
      <c r="N118" s="72"/>
      <c r="O118" s="89"/>
      <c r="P118" s="154">
        <f>P119</f>
        <v>0</v>
      </c>
      <c r="Q118" s="89"/>
      <c r="R118" s="154">
        <f>R119</f>
        <v>0</v>
      </c>
      <c r="S118" s="89"/>
      <c r="T118" s="155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75</v>
      </c>
      <c r="AU118" s="18" t="s">
        <v>106</v>
      </c>
      <c r="BK118" s="156">
        <f>BK119</f>
        <v>0</v>
      </c>
    </row>
    <row r="119" s="12" customFormat="1" ht="25.92" customHeight="1">
      <c r="A119" s="12"/>
      <c r="B119" s="157"/>
      <c r="C119" s="12"/>
      <c r="D119" s="158" t="s">
        <v>75</v>
      </c>
      <c r="E119" s="159" t="s">
        <v>589</v>
      </c>
      <c r="F119" s="159" t="s">
        <v>590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P120</f>
        <v>0</v>
      </c>
      <c r="Q119" s="163"/>
      <c r="R119" s="164">
        <f>R120</f>
        <v>0</v>
      </c>
      <c r="S119" s="163"/>
      <c r="T119" s="16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86</v>
      </c>
      <c r="AT119" s="166" t="s">
        <v>75</v>
      </c>
      <c r="AU119" s="166" t="s">
        <v>76</v>
      </c>
      <c r="AY119" s="158" t="s">
        <v>126</v>
      </c>
      <c r="BK119" s="167">
        <f>BK120</f>
        <v>0</v>
      </c>
    </row>
    <row r="120" s="12" customFormat="1" ht="22.8" customHeight="1">
      <c r="A120" s="12"/>
      <c r="B120" s="157"/>
      <c r="C120" s="12"/>
      <c r="D120" s="158" t="s">
        <v>75</v>
      </c>
      <c r="E120" s="168" t="s">
        <v>591</v>
      </c>
      <c r="F120" s="168" t="s">
        <v>592</v>
      </c>
      <c r="G120" s="12"/>
      <c r="H120" s="12"/>
      <c r="I120" s="160"/>
      <c r="J120" s="169">
        <f>BK120</f>
        <v>0</v>
      </c>
      <c r="K120" s="12"/>
      <c r="L120" s="157"/>
      <c r="M120" s="162"/>
      <c r="N120" s="163"/>
      <c r="O120" s="163"/>
      <c r="P120" s="164">
        <f>P121</f>
        <v>0</v>
      </c>
      <c r="Q120" s="163"/>
      <c r="R120" s="164">
        <f>R121</f>
        <v>0</v>
      </c>
      <c r="S120" s="163"/>
      <c r="T120" s="165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86</v>
      </c>
      <c r="AT120" s="166" t="s">
        <v>75</v>
      </c>
      <c r="AU120" s="166" t="s">
        <v>84</v>
      </c>
      <c r="AY120" s="158" t="s">
        <v>126</v>
      </c>
      <c r="BK120" s="167">
        <f>BK121</f>
        <v>0</v>
      </c>
    </row>
    <row r="121" s="2" customFormat="1" ht="14.4" customHeight="1">
      <c r="A121" s="37"/>
      <c r="B121" s="170"/>
      <c r="C121" s="171" t="s">
        <v>84</v>
      </c>
      <c r="D121" s="171" t="s">
        <v>128</v>
      </c>
      <c r="E121" s="172" t="s">
        <v>593</v>
      </c>
      <c r="F121" s="173" t="s">
        <v>594</v>
      </c>
      <c r="G121" s="174" t="s">
        <v>595</v>
      </c>
      <c r="H121" s="175">
        <v>1</v>
      </c>
      <c r="I121" s="176"/>
      <c r="J121" s="177">
        <f>ROUND(I121*H121,2)</f>
        <v>0</v>
      </c>
      <c r="K121" s="173" t="s">
        <v>1</v>
      </c>
      <c r="L121" s="38"/>
      <c r="M121" s="201" t="s">
        <v>1</v>
      </c>
      <c r="N121" s="202" t="s">
        <v>41</v>
      </c>
      <c r="O121" s="203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2" t="s">
        <v>190</v>
      </c>
      <c r="AT121" s="182" t="s">
        <v>128</v>
      </c>
      <c r="AU121" s="182" t="s">
        <v>86</v>
      </c>
      <c r="AY121" s="18" t="s">
        <v>126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8" t="s">
        <v>84</v>
      </c>
      <c r="BK121" s="183">
        <f>ROUND(I121*H121,2)</f>
        <v>0</v>
      </c>
      <c r="BL121" s="18" t="s">
        <v>190</v>
      </c>
      <c r="BM121" s="182" t="s">
        <v>596</v>
      </c>
    </row>
    <row r="122" s="2" customFormat="1" ht="6.96" customHeight="1">
      <c r="A122" s="37"/>
      <c r="B122" s="59"/>
      <c r="C122" s="60"/>
      <c r="D122" s="60"/>
      <c r="E122" s="60"/>
      <c r="F122" s="60"/>
      <c r="G122" s="60"/>
      <c r="H122" s="60"/>
      <c r="I122" s="60"/>
      <c r="J122" s="60"/>
      <c r="K122" s="60"/>
      <c r="L122" s="38"/>
      <c r="M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</sheetData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99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4.4" customHeight="1">
      <c r="B7" s="21"/>
      <c r="E7" s="120" t="str">
        <f>'Rekapitulace stavby'!K6</f>
        <v>NPK a.s. Chrudimská nemocnice, rozšíření parkovacích ploch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38"/>
      <c r="C9" s="37"/>
      <c r="D9" s="37"/>
      <c r="E9" s="66" t="s">
        <v>597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15. 11. 2023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>Pardubický kraj Pardubice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27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ROUND(J120,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ROUND((SUM(BE120:BE135)),  2)</f>
        <v>0</v>
      </c>
      <c r="G33" s="37"/>
      <c r="H33" s="37"/>
      <c r="I33" s="127">
        <v>0.20999999999999999</v>
      </c>
      <c r="J33" s="126">
        <f>ROUND(((SUM(BE120:BE135))*I33),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ROUND((SUM(BF120:BF135)),  2)</f>
        <v>0</v>
      </c>
      <c r="G34" s="37"/>
      <c r="H34" s="37"/>
      <c r="I34" s="127">
        <v>0.14999999999999999</v>
      </c>
      <c r="J34" s="126">
        <f>ROUND(((SUM(BF120:BF135))*I34),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ROUND((SUM(BG120:BG135)),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ROUND((SUM(BH120:BH135)),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ROUND((SUM(BI120:BI135)),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7"/>
      <c r="D85" s="37"/>
      <c r="E85" s="120" t="str">
        <f>E7</f>
        <v>NPK a.s. Chrudimská nemocnice, rozšíření parkovacích ploch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7"/>
      <c r="D87" s="37"/>
      <c r="E87" s="66" t="str">
        <f>E9</f>
        <v>SO-801 - Ohumusování a výsadba stromů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Chrudim</v>
      </c>
      <c r="G89" s="37"/>
      <c r="H89" s="37"/>
      <c r="I89" s="31" t="s">
        <v>22</v>
      </c>
      <c r="J89" s="68" t="str">
        <f>IF(J12="","",J12)</f>
        <v>15. 11. 2023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6" customHeight="1">
      <c r="A91" s="37"/>
      <c r="B91" s="38"/>
      <c r="C91" s="31" t="s">
        <v>24</v>
      </c>
      <c r="D91" s="37"/>
      <c r="E91" s="37"/>
      <c r="F91" s="26" t="str">
        <f>E15</f>
        <v>Pardubický kraj Pardubice</v>
      </c>
      <c r="G91" s="37"/>
      <c r="H91" s="37"/>
      <c r="I91" s="31" t="s">
        <v>30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Hynek Seiner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103</v>
      </c>
      <c r="D94" s="128"/>
      <c r="E94" s="128"/>
      <c r="F94" s="128"/>
      <c r="G94" s="128"/>
      <c r="H94" s="128"/>
      <c r="I94" s="128"/>
      <c r="J94" s="137" t="s">
        <v>104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105</v>
      </c>
      <c r="D96" s="37"/>
      <c r="E96" s="37"/>
      <c r="F96" s="37"/>
      <c r="G96" s="37"/>
      <c r="H96" s="37"/>
      <c r="I96" s="37"/>
      <c r="J96" s="95">
        <f>J120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39"/>
      <c r="C97" s="9"/>
      <c r="D97" s="140" t="s">
        <v>107</v>
      </c>
      <c r="E97" s="141"/>
      <c r="F97" s="141"/>
      <c r="G97" s="141"/>
      <c r="H97" s="141"/>
      <c r="I97" s="141"/>
      <c r="J97" s="142">
        <f>J121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598</v>
      </c>
      <c r="E98" s="145"/>
      <c r="F98" s="145"/>
      <c r="G98" s="145"/>
      <c r="H98" s="145"/>
      <c r="I98" s="145"/>
      <c r="J98" s="146">
        <f>J122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599</v>
      </c>
      <c r="E99" s="145"/>
      <c r="F99" s="145"/>
      <c r="G99" s="145"/>
      <c r="H99" s="145"/>
      <c r="I99" s="145"/>
      <c r="J99" s="146">
        <f>J129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273</v>
      </c>
      <c r="E100" s="145"/>
      <c r="F100" s="145"/>
      <c r="G100" s="145"/>
      <c r="H100" s="145"/>
      <c r="I100" s="145"/>
      <c r="J100" s="146">
        <f>J134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111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4.4" customHeight="1">
      <c r="A110" s="37"/>
      <c r="B110" s="38"/>
      <c r="C110" s="37"/>
      <c r="D110" s="37"/>
      <c r="E110" s="120" t="str">
        <f>E7</f>
        <v>NPK a.s. Chrudimská nemocnice, rozšíření parkovacích ploch</v>
      </c>
      <c r="F110" s="31"/>
      <c r="G110" s="31"/>
      <c r="H110" s="31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100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6" customHeight="1">
      <c r="A112" s="37"/>
      <c r="B112" s="38"/>
      <c r="C112" s="37"/>
      <c r="D112" s="37"/>
      <c r="E112" s="66" t="str">
        <f>E9</f>
        <v>SO-801 - Ohumusování a výsadba stromů</v>
      </c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7"/>
      <c r="E114" s="37"/>
      <c r="F114" s="26" t="str">
        <f>F12</f>
        <v>Chrudim</v>
      </c>
      <c r="G114" s="37"/>
      <c r="H114" s="37"/>
      <c r="I114" s="31" t="s">
        <v>22</v>
      </c>
      <c r="J114" s="68" t="str">
        <f>IF(J12="","",J12)</f>
        <v>15. 11. 2023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6" customHeight="1">
      <c r="A116" s="37"/>
      <c r="B116" s="38"/>
      <c r="C116" s="31" t="s">
        <v>24</v>
      </c>
      <c r="D116" s="37"/>
      <c r="E116" s="37"/>
      <c r="F116" s="26" t="str">
        <f>E15</f>
        <v>Pardubický kraj Pardubice</v>
      </c>
      <c r="G116" s="37"/>
      <c r="H116" s="37"/>
      <c r="I116" s="31" t="s">
        <v>30</v>
      </c>
      <c r="J116" s="35" t="str">
        <f>E21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6" customHeight="1">
      <c r="A117" s="37"/>
      <c r="B117" s="38"/>
      <c r="C117" s="31" t="s">
        <v>28</v>
      </c>
      <c r="D117" s="37"/>
      <c r="E117" s="37"/>
      <c r="F117" s="26" t="str">
        <f>IF(E18="","",E18)</f>
        <v>Vyplň údaj</v>
      </c>
      <c r="G117" s="37"/>
      <c r="H117" s="37"/>
      <c r="I117" s="31" t="s">
        <v>33</v>
      </c>
      <c r="J117" s="35" t="str">
        <f>E24</f>
        <v>Hynek Seiner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47"/>
      <c r="B119" s="148"/>
      <c r="C119" s="149" t="s">
        <v>112</v>
      </c>
      <c r="D119" s="150" t="s">
        <v>61</v>
      </c>
      <c r="E119" s="150" t="s">
        <v>57</v>
      </c>
      <c r="F119" s="150" t="s">
        <v>58</v>
      </c>
      <c r="G119" s="150" t="s">
        <v>113</v>
      </c>
      <c r="H119" s="150" t="s">
        <v>114</v>
      </c>
      <c r="I119" s="150" t="s">
        <v>115</v>
      </c>
      <c r="J119" s="150" t="s">
        <v>104</v>
      </c>
      <c r="K119" s="151" t="s">
        <v>116</v>
      </c>
      <c r="L119" s="152"/>
      <c r="M119" s="85" t="s">
        <v>1</v>
      </c>
      <c r="N119" s="86" t="s">
        <v>40</v>
      </c>
      <c r="O119" s="86" t="s">
        <v>117</v>
      </c>
      <c r="P119" s="86" t="s">
        <v>118</v>
      </c>
      <c r="Q119" s="86" t="s">
        <v>119</v>
      </c>
      <c r="R119" s="86" t="s">
        <v>120</v>
      </c>
      <c r="S119" s="86" t="s">
        <v>121</v>
      </c>
      <c r="T119" s="87" t="s">
        <v>122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="2" customFormat="1" ht="22.8" customHeight="1">
      <c r="A120" s="37"/>
      <c r="B120" s="38"/>
      <c r="C120" s="92" t="s">
        <v>123</v>
      </c>
      <c r="D120" s="37"/>
      <c r="E120" s="37"/>
      <c r="F120" s="37"/>
      <c r="G120" s="37"/>
      <c r="H120" s="37"/>
      <c r="I120" s="37"/>
      <c r="J120" s="153">
        <f>BK120</f>
        <v>0</v>
      </c>
      <c r="K120" s="37"/>
      <c r="L120" s="38"/>
      <c r="M120" s="88"/>
      <c r="N120" s="72"/>
      <c r="O120" s="89"/>
      <c r="P120" s="154">
        <f>P121</f>
        <v>0</v>
      </c>
      <c r="Q120" s="89"/>
      <c r="R120" s="154">
        <f>R121</f>
        <v>12.472569999999999</v>
      </c>
      <c r="S120" s="89"/>
      <c r="T120" s="155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75</v>
      </c>
      <c r="AU120" s="18" t="s">
        <v>106</v>
      </c>
      <c r="BK120" s="156">
        <f>BK121</f>
        <v>0</v>
      </c>
    </row>
    <row r="121" s="12" customFormat="1" ht="25.92" customHeight="1">
      <c r="A121" s="12"/>
      <c r="B121" s="157"/>
      <c r="C121" s="12"/>
      <c r="D121" s="158" t="s">
        <v>75</v>
      </c>
      <c r="E121" s="159" t="s">
        <v>124</v>
      </c>
      <c r="F121" s="159" t="s">
        <v>125</v>
      </c>
      <c r="G121" s="12"/>
      <c r="H121" s="12"/>
      <c r="I121" s="160"/>
      <c r="J121" s="161">
        <f>BK121</f>
        <v>0</v>
      </c>
      <c r="K121" s="12"/>
      <c r="L121" s="157"/>
      <c r="M121" s="162"/>
      <c r="N121" s="163"/>
      <c r="O121" s="163"/>
      <c r="P121" s="164">
        <f>P122+P129+P134</f>
        <v>0</v>
      </c>
      <c r="Q121" s="163"/>
      <c r="R121" s="164">
        <f>R122+R129+R134</f>
        <v>12.472569999999999</v>
      </c>
      <c r="S121" s="163"/>
      <c r="T121" s="165">
        <f>T122+T129+T134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84</v>
      </c>
      <c r="AT121" s="166" t="s">
        <v>75</v>
      </c>
      <c r="AU121" s="166" t="s">
        <v>76</v>
      </c>
      <c r="AY121" s="158" t="s">
        <v>126</v>
      </c>
      <c r="BK121" s="167">
        <f>BK122+BK129+BK134</f>
        <v>0</v>
      </c>
    </row>
    <row r="122" s="12" customFormat="1" ht="22.8" customHeight="1">
      <c r="A122" s="12"/>
      <c r="B122" s="157"/>
      <c r="C122" s="12"/>
      <c r="D122" s="158" t="s">
        <v>75</v>
      </c>
      <c r="E122" s="168" t="s">
        <v>84</v>
      </c>
      <c r="F122" s="168" t="s">
        <v>600</v>
      </c>
      <c r="G122" s="12"/>
      <c r="H122" s="12"/>
      <c r="I122" s="160"/>
      <c r="J122" s="169">
        <f>BK122</f>
        <v>0</v>
      </c>
      <c r="K122" s="12"/>
      <c r="L122" s="157"/>
      <c r="M122" s="162"/>
      <c r="N122" s="163"/>
      <c r="O122" s="163"/>
      <c r="P122" s="164">
        <f>SUM(P123:P128)</f>
        <v>0</v>
      </c>
      <c r="Q122" s="163"/>
      <c r="R122" s="164">
        <f>SUM(R123:R128)</f>
        <v>0.096570000000000003</v>
      </c>
      <c r="S122" s="163"/>
      <c r="T122" s="165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84</v>
      </c>
      <c r="AT122" s="166" t="s">
        <v>75</v>
      </c>
      <c r="AU122" s="166" t="s">
        <v>84</v>
      </c>
      <c r="AY122" s="158" t="s">
        <v>126</v>
      </c>
      <c r="BK122" s="167">
        <f>SUM(BK123:BK128)</f>
        <v>0</v>
      </c>
    </row>
    <row r="123" s="2" customFormat="1" ht="22.2" customHeight="1">
      <c r="A123" s="37"/>
      <c r="B123" s="170"/>
      <c r="C123" s="171" t="s">
        <v>84</v>
      </c>
      <c r="D123" s="171" t="s">
        <v>128</v>
      </c>
      <c r="E123" s="172" t="s">
        <v>601</v>
      </c>
      <c r="F123" s="173" t="s">
        <v>602</v>
      </c>
      <c r="G123" s="174" t="s">
        <v>181</v>
      </c>
      <c r="H123" s="175">
        <v>560</v>
      </c>
      <c r="I123" s="176"/>
      <c r="J123" s="177">
        <f>ROUND(I123*H123,2)</f>
        <v>0</v>
      </c>
      <c r="K123" s="173" t="s">
        <v>132</v>
      </c>
      <c r="L123" s="38"/>
      <c r="M123" s="178" t="s">
        <v>1</v>
      </c>
      <c r="N123" s="179" t="s">
        <v>41</v>
      </c>
      <c r="O123" s="76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2" t="s">
        <v>133</v>
      </c>
      <c r="AT123" s="182" t="s">
        <v>128</v>
      </c>
      <c r="AU123" s="182" t="s">
        <v>86</v>
      </c>
      <c r="AY123" s="18" t="s">
        <v>126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8" t="s">
        <v>84</v>
      </c>
      <c r="BK123" s="183">
        <f>ROUND(I123*H123,2)</f>
        <v>0</v>
      </c>
      <c r="BL123" s="18" t="s">
        <v>133</v>
      </c>
      <c r="BM123" s="182" t="s">
        <v>603</v>
      </c>
    </row>
    <row r="124" s="2" customFormat="1" ht="30" customHeight="1">
      <c r="A124" s="37"/>
      <c r="B124" s="170"/>
      <c r="C124" s="171" t="s">
        <v>86</v>
      </c>
      <c r="D124" s="171" t="s">
        <v>128</v>
      </c>
      <c r="E124" s="172" t="s">
        <v>604</v>
      </c>
      <c r="F124" s="173" t="s">
        <v>605</v>
      </c>
      <c r="G124" s="174" t="s">
        <v>131</v>
      </c>
      <c r="H124" s="175">
        <v>7</v>
      </c>
      <c r="I124" s="176"/>
      <c r="J124" s="177">
        <f>ROUND(I124*H124,2)</f>
        <v>0</v>
      </c>
      <c r="K124" s="173" t="s">
        <v>132</v>
      </c>
      <c r="L124" s="38"/>
      <c r="M124" s="178" t="s">
        <v>1</v>
      </c>
      <c r="N124" s="179" t="s">
        <v>41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133</v>
      </c>
      <c r="AT124" s="182" t="s">
        <v>128</v>
      </c>
      <c r="AU124" s="182" t="s">
        <v>86</v>
      </c>
      <c r="AY124" s="18" t="s">
        <v>126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84</v>
      </c>
      <c r="BK124" s="183">
        <f>ROUND(I124*H124,2)</f>
        <v>0</v>
      </c>
      <c r="BL124" s="18" t="s">
        <v>133</v>
      </c>
      <c r="BM124" s="182" t="s">
        <v>606</v>
      </c>
    </row>
    <row r="125" s="2" customFormat="1" ht="14.4" customHeight="1">
      <c r="A125" s="37"/>
      <c r="B125" s="170"/>
      <c r="C125" s="206" t="s">
        <v>138</v>
      </c>
      <c r="D125" s="206" t="s">
        <v>278</v>
      </c>
      <c r="E125" s="207" t="s">
        <v>607</v>
      </c>
      <c r="F125" s="208" t="s">
        <v>608</v>
      </c>
      <c r="G125" s="209" t="s">
        <v>160</v>
      </c>
      <c r="H125" s="210">
        <v>0.438</v>
      </c>
      <c r="I125" s="211"/>
      <c r="J125" s="212">
        <f>ROUND(I125*H125,2)</f>
        <v>0</v>
      </c>
      <c r="K125" s="208" t="s">
        <v>350</v>
      </c>
      <c r="L125" s="213"/>
      <c r="M125" s="214" t="s">
        <v>1</v>
      </c>
      <c r="N125" s="215" t="s">
        <v>41</v>
      </c>
      <c r="O125" s="76"/>
      <c r="P125" s="180">
        <f>O125*H125</f>
        <v>0</v>
      </c>
      <c r="Q125" s="180">
        <v>0.22</v>
      </c>
      <c r="R125" s="180">
        <f>Q125*H125</f>
        <v>0.096360000000000001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157</v>
      </c>
      <c r="AT125" s="182" t="s">
        <v>278</v>
      </c>
      <c r="AU125" s="182" t="s">
        <v>86</v>
      </c>
      <c r="AY125" s="18" t="s">
        <v>126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84</v>
      </c>
      <c r="BK125" s="183">
        <f>ROUND(I125*H125,2)</f>
        <v>0</v>
      </c>
      <c r="BL125" s="18" t="s">
        <v>133</v>
      </c>
      <c r="BM125" s="182" t="s">
        <v>609</v>
      </c>
    </row>
    <row r="126" s="13" customFormat="1">
      <c r="A126" s="13"/>
      <c r="B126" s="184"/>
      <c r="C126" s="13"/>
      <c r="D126" s="185" t="s">
        <v>199</v>
      </c>
      <c r="E126" s="186" t="s">
        <v>1</v>
      </c>
      <c r="F126" s="187" t="s">
        <v>610</v>
      </c>
      <c r="G126" s="13"/>
      <c r="H126" s="188">
        <v>0.438</v>
      </c>
      <c r="I126" s="189"/>
      <c r="J126" s="13"/>
      <c r="K126" s="13"/>
      <c r="L126" s="184"/>
      <c r="M126" s="190"/>
      <c r="N126" s="191"/>
      <c r="O126" s="191"/>
      <c r="P126" s="191"/>
      <c r="Q126" s="191"/>
      <c r="R126" s="191"/>
      <c r="S126" s="191"/>
      <c r="T126" s="19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6" t="s">
        <v>199</v>
      </c>
      <c r="AU126" s="186" t="s">
        <v>86</v>
      </c>
      <c r="AV126" s="13" t="s">
        <v>86</v>
      </c>
      <c r="AW126" s="13" t="s">
        <v>32</v>
      </c>
      <c r="AX126" s="13" t="s">
        <v>84</v>
      </c>
      <c r="AY126" s="186" t="s">
        <v>126</v>
      </c>
    </row>
    <row r="127" s="2" customFormat="1" ht="30" customHeight="1">
      <c r="A127" s="37"/>
      <c r="B127" s="170"/>
      <c r="C127" s="171" t="s">
        <v>133</v>
      </c>
      <c r="D127" s="171" t="s">
        <v>128</v>
      </c>
      <c r="E127" s="172" t="s">
        <v>611</v>
      </c>
      <c r="F127" s="173" t="s">
        <v>612</v>
      </c>
      <c r="G127" s="174" t="s">
        <v>131</v>
      </c>
      <c r="H127" s="175">
        <v>7</v>
      </c>
      <c r="I127" s="176"/>
      <c r="J127" s="177">
        <f>ROUND(I127*H127,2)</f>
        <v>0</v>
      </c>
      <c r="K127" s="173" t="s">
        <v>132</v>
      </c>
      <c r="L127" s="38"/>
      <c r="M127" s="178" t="s">
        <v>1</v>
      </c>
      <c r="N127" s="179" t="s">
        <v>41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133</v>
      </c>
      <c r="AT127" s="182" t="s">
        <v>128</v>
      </c>
      <c r="AU127" s="182" t="s">
        <v>86</v>
      </c>
      <c r="AY127" s="18" t="s">
        <v>126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84</v>
      </c>
      <c r="BK127" s="183">
        <f>ROUND(I127*H127,2)</f>
        <v>0</v>
      </c>
      <c r="BL127" s="18" t="s">
        <v>133</v>
      </c>
      <c r="BM127" s="182" t="s">
        <v>613</v>
      </c>
    </row>
    <row r="128" s="2" customFormat="1" ht="14.4" customHeight="1">
      <c r="A128" s="37"/>
      <c r="B128" s="170"/>
      <c r="C128" s="206" t="s">
        <v>145</v>
      </c>
      <c r="D128" s="206" t="s">
        <v>278</v>
      </c>
      <c r="E128" s="207" t="s">
        <v>614</v>
      </c>
      <c r="F128" s="208" t="s">
        <v>615</v>
      </c>
      <c r="G128" s="209" t="s">
        <v>131</v>
      </c>
      <c r="H128" s="210">
        <v>7</v>
      </c>
      <c r="I128" s="211"/>
      <c r="J128" s="212">
        <f>ROUND(I128*H128,2)</f>
        <v>0</v>
      </c>
      <c r="K128" s="208" t="s">
        <v>132</v>
      </c>
      <c r="L128" s="213"/>
      <c r="M128" s="214" t="s">
        <v>1</v>
      </c>
      <c r="N128" s="215" t="s">
        <v>41</v>
      </c>
      <c r="O128" s="76"/>
      <c r="P128" s="180">
        <f>O128*H128</f>
        <v>0</v>
      </c>
      <c r="Q128" s="180">
        <v>3.0000000000000001E-05</v>
      </c>
      <c r="R128" s="180">
        <f>Q128*H128</f>
        <v>0.00021000000000000001</v>
      </c>
      <c r="S128" s="180">
        <v>0</v>
      </c>
      <c r="T128" s="18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157</v>
      </c>
      <c r="AT128" s="182" t="s">
        <v>278</v>
      </c>
      <c r="AU128" s="182" t="s">
        <v>86</v>
      </c>
      <c r="AY128" s="18" t="s">
        <v>126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84</v>
      </c>
      <c r="BK128" s="183">
        <f>ROUND(I128*H128,2)</f>
        <v>0</v>
      </c>
      <c r="BL128" s="18" t="s">
        <v>133</v>
      </c>
      <c r="BM128" s="182" t="s">
        <v>616</v>
      </c>
    </row>
    <row r="129" s="12" customFormat="1" ht="22.8" customHeight="1">
      <c r="A129" s="12"/>
      <c r="B129" s="157"/>
      <c r="C129" s="12"/>
      <c r="D129" s="158" t="s">
        <v>75</v>
      </c>
      <c r="E129" s="168" t="s">
        <v>617</v>
      </c>
      <c r="F129" s="168" t="s">
        <v>618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SUM(P130:P133)</f>
        <v>0</v>
      </c>
      <c r="Q129" s="163"/>
      <c r="R129" s="164">
        <f>SUM(R130:R133)</f>
        <v>12.375999999999999</v>
      </c>
      <c r="S129" s="163"/>
      <c r="T129" s="165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84</v>
      </c>
      <c r="AT129" s="166" t="s">
        <v>75</v>
      </c>
      <c r="AU129" s="166" t="s">
        <v>84</v>
      </c>
      <c r="AY129" s="158" t="s">
        <v>126</v>
      </c>
      <c r="BK129" s="167">
        <f>SUM(BK130:BK133)</f>
        <v>0</v>
      </c>
    </row>
    <row r="130" s="2" customFormat="1" ht="30" customHeight="1">
      <c r="A130" s="37"/>
      <c r="B130" s="170"/>
      <c r="C130" s="171" t="s">
        <v>149</v>
      </c>
      <c r="D130" s="171" t="s">
        <v>128</v>
      </c>
      <c r="E130" s="172" t="s">
        <v>619</v>
      </c>
      <c r="F130" s="173" t="s">
        <v>620</v>
      </c>
      <c r="G130" s="174" t="s">
        <v>181</v>
      </c>
      <c r="H130" s="175">
        <v>560</v>
      </c>
      <c r="I130" s="176"/>
      <c r="J130" s="177">
        <f>ROUND(I130*H130,2)</f>
        <v>0</v>
      </c>
      <c r="K130" s="173" t="s">
        <v>132</v>
      </c>
      <c r="L130" s="38"/>
      <c r="M130" s="178" t="s">
        <v>1</v>
      </c>
      <c r="N130" s="179" t="s">
        <v>41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133</v>
      </c>
      <c r="AT130" s="182" t="s">
        <v>128</v>
      </c>
      <c r="AU130" s="182" t="s">
        <v>86</v>
      </c>
      <c r="AY130" s="18" t="s">
        <v>126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84</v>
      </c>
      <c r="BK130" s="183">
        <f>ROUND(I130*H130,2)</f>
        <v>0</v>
      </c>
      <c r="BL130" s="18" t="s">
        <v>133</v>
      </c>
      <c r="BM130" s="182" t="s">
        <v>621</v>
      </c>
    </row>
    <row r="131" s="2" customFormat="1" ht="14.4" customHeight="1">
      <c r="A131" s="37"/>
      <c r="B131" s="170"/>
      <c r="C131" s="206" t="s">
        <v>153</v>
      </c>
      <c r="D131" s="206" t="s">
        <v>278</v>
      </c>
      <c r="E131" s="207" t="s">
        <v>607</v>
      </c>
      <c r="F131" s="208" t="s">
        <v>608</v>
      </c>
      <c r="G131" s="209" t="s">
        <v>160</v>
      </c>
      <c r="H131" s="210">
        <v>56</v>
      </c>
      <c r="I131" s="211"/>
      <c r="J131" s="212">
        <f>ROUND(I131*H131,2)</f>
        <v>0</v>
      </c>
      <c r="K131" s="208" t="s">
        <v>350</v>
      </c>
      <c r="L131" s="213"/>
      <c r="M131" s="214" t="s">
        <v>1</v>
      </c>
      <c r="N131" s="215" t="s">
        <v>41</v>
      </c>
      <c r="O131" s="76"/>
      <c r="P131" s="180">
        <f>O131*H131</f>
        <v>0</v>
      </c>
      <c r="Q131" s="180">
        <v>0.22</v>
      </c>
      <c r="R131" s="180">
        <f>Q131*H131</f>
        <v>12.32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157</v>
      </c>
      <c r="AT131" s="182" t="s">
        <v>278</v>
      </c>
      <c r="AU131" s="182" t="s">
        <v>86</v>
      </c>
      <c r="AY131" s="18" t="s">
        <v>126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84</v>
      </c>
      <c r="BK131" s="183">
        <f>ROUND(I131*H131,2)</f>
        <v>0</v>
      </c>
      <c r="BL131" s="18" t="s">
        <v>133</v>
      </c>
      <c r="BM131" s="182" t="s">
        <v>622</v>
      </c>
    </row>
    <row r="132" s="2" customFormat="1" ht="22.2" customHeight="1">
      <c r="A132" s="37"/>
      <c r="B132" s="170"/>
      <c r="C132" s="171" t="s">
        <v>157</v>
      </c>
      <c r="D132" s="171" t="s">
        <v>128</v>
      </c>
      <c r="E132" s="172" t="s">
        <v>623</v>
      </c>
      <c r="F132" s="173" t="s">
        <v>624</v>
      </c>
      <c r="G132" s="174" t="s">
        <v>181</v>
      </c>
      <c r="H132" s="175">
        <v>560</v>
      </c>
      <c r="I132" s="176"/>
      <c r="J132" s="177">
        <f>ROUND(I132*H132,2)</f>
        <v>0</v>
      </c>
      <c r="K132" s="173" t="s">
        <v>132</v>
      </c>
      <c r="L132" s="38"/>
      <c r="M132" s="178" t="s">
        <v>1</v>
      </c>
      <c r="N132" s="179" t="s">
        <v>41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133</v>
      </c>
      <c r="AT132" s="182" t="s">
        <v>128</v>
      </c>
      <c r="AU132" s="182" t="s">
        <v>86</v>
      </c>
      <c r="AY132" s="18" t="s">
        <v>126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84</v>
      </c>
      <c r="BK132" s="183">
        <f>ROUND(I132*H132,2)</f>
        <v>0</v>
      </c>
      <c r="BL132" s="18" t="s">
        <v>133</v>
      </c>
      <c r="BM132" s="182" t="s">
        <v>625</v>
      </c>
    </row>
    <row r="133" s="2" customFormat="1" ht="14.4" customHeight="1">
      <c r="A133" s="37"/>
      <c r="B133" s="170"/>
      <c r="C133" s="206" t="s">
        <v>162</v>
      </c>
      <c r="D133" s="206" t="s">
        <v>278</v>
      </c>
      <c r="E133" s="207" t="s">
        <v>626</v>
      </c>
      <c r="F133" s="208" t="s">
        <v>627</v>
      </c>
      <c r="G133" s="209" t="s">
        <v>628</v>
      </c>
      <c r="H133" s="210">
        <v>56</v>
      </c>
      <c r="I133" s="211"/>
      <c r="J133" s="212">
        <f>ROUND(I133*H133,2)</f>
        <v>0</v>
      </c>
      <c r="K133" s="208" t="s">
        <v>350</v>
      </c>
      <c r="L133" s="213"/>
      <c r="M133" s="214" t="s">
        <v>1</v>
      </c>
      <c r="N133" s="215" t="s">
        <v>41</v>
      </c>
      <c r="O133" s="76"/>
      <c r="P133" s="180">
        <f>O133*H133</f>
        <v>0</v>
      </c>
      <c r="Q133" s="180">
        <v>0.001</v>
      </c>
      <c r="R133" s="180">
        <f>Q133*H133</f>
        <v>0.056000000000000001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157</v>
      </c>
      <c r="AT133" s="182" t="s">
        <v>278</v>
      </c>
      <c r="AU133" s="182" t="s">
        <v>86</v>
      </c>
      <c r="AY133" s="18" t="s">
        <v>126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84</v>
      </c>
      <c r="BK133" s="183">
        <f>ROUND(I133*H133,2)</f>
        <v>0</v>
      </c>
      <c r="BL133" s="18" t="s">
        <v>133</v>
      </c>
      <c r="BM133" s="182" t="s">
        <v>629</v>
      </c>
    </row>
    <row r="134" s="12" customFormat="1" ht="22.8" customHeight="1">
      <c r="A134" s="12"/>
      <c r="B134" s="157"/>
      <c r="C134" s="12"/>
      <c r="D134" s="158" t="s">
        <v>75</v>
      </c>
      <c r="E134" s="168" t="s">
        <v>580</v>
      </c>
      <c r="F134" s="168" t="s">
        <v>581</v>
      </c>
      <c r="G134" s="12"/>
      <c r="H134" s="12"/>
      <c r="I134" s="160"/>
      <c r="J134" s="169">
        <f>BK134</f>
        <v>0</v>
      </c>
      <c r="K134" s="12"/>
      <c r="L134" s="157"/>
      <c r="M134" s="162"/>
      <c r="N134" s="163"/>
      <c r="O134" s="163"/>
      <c r="P134" s="164">
        <f>P135</f>
        <v>0</v>
      </c>
      <c r="Q134" s="163"/>
      <c r="R134" s="164">
        <f>R135</f>
        <v>0</v>
      </c>
      <c r="S134" s="163"/>
      <c r="T134" s="165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8" t="s">
        <v>84</v>
      </c>
      <c r="AT134" s="166" t="s">
        <v>75</v>
      </c>
      <c r="AU134" s="166" t="s">
        <v>84</v>
      </c>
      <c r="AY134" s="158" t="s">
        <v>126</v>
      </c>
      <c r="BK134" s="167">
        <f>BK135</f>
        <v>0</v>
      </c>
    </row>
    <row r="135" s="2" customFormat="1" ht="22.2" customHeight="1">
      <c r="A135" s="37"/>
      <c r="B135" s="170"/>
      <c r="C135" s="171" t="s">
        <v>166</v>
      </c>
      <c r="D135" s="171" t="s">
        <v>128</v>
      </c>
      <c r="E135" s="172" t="s">
        <v>583</v>
      </c>
      <c r="F135" s="173" t="s">
        <v>584</v>
      </c>
      <c r="G135" s="174" t="s">
        <v>197</v>
      </c>
      <c r="H135" s="175">
        <v>12.473000000000001</v>
      </c>
      <c r="I135" s="176"/>
      <c r="J135" s="177">
        <f>ROUND(I135*H135,2)</f>
        <v>0</v>
      </c>
      <c r="K135" s="173" t="s">
        <v>132</v>
      </c>
      <c r="L135" s="38"/>
      <c r="M135" s="201" t="s">
        <v>1</v>
      </c>
      <c r="N135" s="202" t="s">
        <v>41</v>
      </c>
      <c r="O135" s="203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133</v>
      </c>
      <c r="AT135" s="182" t="s">
        <v>128</v>
      </c>
      <c r="AU135" s="182" t="s">
        <v>86</v>
      </c>
      <c r="AY135" s="18" t="s">
        <v>126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84</v>
      </c>
      <c r="BK135" s="183">
        <f>ROUND(I135*H135,2)</f>
        <v>0</v>
      </c>
      <c r="BL135" s="18" t="s">
        <v>133</v>
      </c>
      <c r="BM135" s="182" t="s">
        <v>630</v>
      </c>
    </row>
    <row r="136" s="2" customFormat="1" ht="6.96" customHeight="1">
      <c r="A136" s="37"/>
      <c r="B136" s="59"/>
      <c r="C136" s="60"/>
      <c r="D136" s="60"/>
      <c r="E136" s="60"/>
      <c r="F136" s="60"/>
      <c r="G136" s="60"/>
      <c r="H136" s="60"/>
      <c r="I136" s="60"/>
      <c r="J136" s="60"/>
      <c r="K136" s="60"/>
      <c r="L136" s="38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</sheetData>
  <autoFilter ref="C119:K13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99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4.4" customHeight="1">
      <c r="B7" s="21"/>
      <c r="E7" s="120" t="str">
        <f>'Rekapitulace stavby'!K6</f>
        <v>NPK a.s. Chrudimská nemocnice, rozšíření parkovacích ploch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38"/>
      <c r="C9" s="37"/>
      <c r="D9" s="37"/>
      <c r="E9" s="66" t="s">
        <v>631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15. 11. 2023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>Pardubický kraj Pardubice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27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ROUND(J117,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ROUND((SUM(BE117:BE125)),  2)</f>
        <v>0</v>
      </c>
      <c r="G33" s="37"/>
      <c r="H33" s="37"/>
      <c r="I33" s="127">
        <v>0.20999999999999999</v>
      </c>
      <c r="J33" s="126">
        <f>ROUND(((SUM(BE117:BE125))*I33),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ROUND((SUM(BF117:BF125)),  2)</f>
        <v>0</v>
      </c>
      <c r="G34" s="37"/>
      <c r="H34" s="37"/>
      <c r="I34" s="127">
        <v>0.14999999999999999</v>
      </c>
      <c r="J34" s="126">
        <f>ROUND(((SUM(BF117:BF125))*I34),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ROUND((SUM(BG117:BG125)),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ROUND((SUM(BH117:BH125)),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ROUND((SUM(BI117:BI125)),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7"/>
      <c r="D85" s="37"/>
      <c r="E85" s="120" t="str">
        <f>E7</f>
        <v>NPK a.s. Chrudimská nemocnice, rozšíření parkovacích ploch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7"/>
      <c r="D87" s="37"/>
      <c r="E87" s="66" t="str">
        <f>E9</f>
        <v>VRN - Vedlejší rozpočtové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Chrudim</v>
      </c>
      <c r="G89" s="37"/>
      <c r="H89" s="37"/>
      <c r="I89" s="31" t="s">
        <v>22</v>
      </c>
      <c r="J89" s="68" t="str">
        <f>IF(J12="","",J12)</f>
        <v>15. 11. 2023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6" customHeight="1">
      <c r="A91" s="37"/>
      <c r="B91" s="38"/>
      <c r="C91" s="31" t="s">
        <v>24</v>
      </c>
      <c r="D91" s="37"/>
      <c r="E91" s="37"/>
      <c r="F91" s="26" t="str">
        <f>E15</f>
        <v>Pardubický kraj Pardubice</v>
      </c>
      <c r="G91" s="37"/>
      <c r="H91" s="37"/>
      <c r="I91" s="31" t="s">
        <v>30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Hynek Seiner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103</v>
      </c>
      <c r="D94" s="128"/>
      <c r="E94" s="128"/>
      <c r="F94" s="128"/>
      <c r="G94" s="128"/>
      <c r="H94" s="128"/>
      <c r="I94" s="128"/>
      <c r="J94" s="137" t="s">
        <v>104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105</v>
      </c>
      <c r="D96" s="37"/>
      <c r="E96" s="37"/>
      <c r="F96" s="37"/>
      <c r="G96" s="37"/>
      <c r="H96" s="37"/>
      <c r="I96" s="37"/>
      <c r="J96" s="95">
        <f>J117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39"/>
      <c r="C97" s="9"/>
      <c r="D97" s="140" t="s">
        <v>631</v>
      </c>
      <c r="E97" s="141"/>
      <c r="F97" s="141"/>
      <c r="G97" s="141"/>
      <c r="H97" s="141"/>
      <c r="I97" s="141"/>
      <c r="J97" s="142">
        <f>J118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7"/>
      <c r="D98" s="37"/>
      <c r="E98" s="37"/>
      <c r="F98" s="37"/>
      <c r="G98" s="37"/>
      <c r="H98" s="37"/>
      <c r="I98" s="37"/>
      <c r="J98" s="37"/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111</v>
      </c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4.4" customHeight="1">
      <c r="A107" s="37"/>
      <c r="B107" s="38"/>
      <c r="C107" s="37"/>
      <c r="D107" s="37"/>
      <c r="E107" s="120" t="str">
        <f>E7</f>
        <v>NPK a.s. Chrudimská nemocnice, rozšíření parkovacích ploch</v>
      </c>
      <c r="F107" s="31"/>
      <c r="G107" s="31"/>
      <c r="H107" s="31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100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5.6" customHeight="1">
      <c r="A109" s="37"/>
      <c r="B109" s="38"/>
      <c r="C109" s="37"/>
      <c r="D109" s="37"/>
      <c r="E109" s="66" t="str">
        <f>E9</f>
        <v>VRN - Vedlejší rozpočtové náklady</v>
      </c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7"/>
      <c r="E111" s="37"/>
      <c r="F111" s="26" t="str">
        <f>F12</f>
        <v>Chrudim</v>
      </c>
      <c r="G111" s="37"/>
      <c r="H111" s="37"/>
      <c r="I111" s="31" t="s">
        <v>22</v>
      </c>
      <c r="J111" s="68" t="str">
        <f>IF(J12="","",J12)</f>
        <v>15. 11. 2023</v>
      </c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6" customHeight="1">
      <c r="A113" s="37"/>
      <c r="B113" s="38"/>
      <c r="C113" s="31" t="s">
        <v>24</v>
      </c>
      <c r="D113" s="37"/>
      <c r="E113" s="37"/>
      <c r="F113" s="26" t="str">
        <f>E15</f>
        <v>Pardubický kraj Pardubice</v>
      </c>
      <c r="G113" s="37"/>
      <c r="H113" s="37"/>
      <c r="I113" s="31" t="s">
        <v>30</v>
      </c>
      <c r="J113" s="35" t="str">
        <f>E21</f>
        <v xml:space="preserve"> 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6" customHeight="1">
      <c r="A114" s="37"/>
      <c r="B114" s="38"/>
      <c r="C114" s="31" t="s">
        <v>28</v>
      </c>
      <c r="D114" s="37"/>
      <c r="E114" s="37"/>
      <c r="F114" s="26" t="str">
        <f>IF(E18="","",E18)</f>
        <v>Vyplň údaj</v>
      </c>
      <c r="G114" s="37"/>
      <c r="H114" s="37"/>
      <c r="I114" s="31" t="s">
        <v>33</v>
      </c>
      <c r="J114" s="35" t="str">
        <f>E24</f>
        <v>Hynek Seiner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47"/>
      <c r="B116" s="148"/>
      <c r="C116" s="149" t="s">
        <v>112</v>
      </c>
      <c r="D116" s="150" t="s">
        <v>61</v>
      </c>
      <c r="E116" s="150" t="s">
        <v>57</v>
      </c>
      <c r="F116" s="150" t="s">
        <v>58</v>
      </c>
      <c r="G116" s="150" t="s">
        <v>113</v>
      </c>
      <c r="H116" s="150" t="s">
        <v>114</v>
      </c>
      <c r="I116" s="150" t="s">
        <v>115</v>
      </c>
      <c r="J116" s="150" t="s">
        <v>104</v>
      </c>
      <c r="K116" s="151" t="s">
        <v>116</v>
      </c>
      <c r="L116" s="152"/>
      <c r="M116" s="85" t="s">
        <v>1</v>
      </c>
      <c r="N116" s="86" t="s">
        <v>40</v>
      </c>
      <c r="O116" s="86" t="s">
        <v>117</v>
      </c>
      <c r="P116" s="86" t="s">
        <v>118</v>
      </c>
      <c r="Q116" s="86" t="s">
        <v>119</v>
      </c>
      <c r="R116" s="86" t="s">
        <v>120</v>
      </c>
      <c r="S116" s="86" t="s">
        <v>121</v>
      </c>
      <c r="T116" s="87" t="s">
        <v>122</v>
      </c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</row>
    <row r="117" s="2" customFormat="1" ht="22.8" customHeight="1">
      <c r="A117" s="37"/>
      <c r="B117" s="38"/>
      <c r="C117" s="92" t="s">
        <v>123</v>
      </c>
      <c r="D117" s="37"/>
      <c r="E117" s="37"/>
      <c r="F117" s="37"/>
      <c r="G117" s="37"/>
      <c r="H117" s="37"/>
      <c r="I117" s="37"/>
      <c r="J117" s="153">
        <f>BK117</f>
        <v>0</v>
      </c>
      <c r="K117" s="37"/>
      <c r="L117" s="38"/>
      <c r="M117" s="88"/>
      <c r="N117" s="72"/>
      <c r="O117" s="89"/>
      <c r="P117" s="154">
        <f>P118</f>
        <v>0</v>
      </c>
      <c r="Q117" s="89"/>
      <c r="R117" s="154">
        <f>R118</f>
        <v>0</v>
      </c>
      <c r="S117" s="89"/>
      <c r="T117" s="155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8" t="s">
        <v>75</v>
      </c>
      <c r="AU117" s="18" t="s">
        <v>106</v>
      </c>
      <c r="BK117" s="156">
        <f>BK118</f>
        <v>0</v>
      </c>
    </row>
    <row r="118" s="12" customFormat="1" ht="25.92" customHeight="1">
      <c r="A118" s="12"/>
      <c r="B118" s="157"/>
      <c r="C118" s="12"/>
      <c r="D118" s="158" t="s">
        <v>75</v>
      </c>
      <c r="E118" s="159" t="s">
        <v>96</v>
      </c>
      <c r="F118" s="159" t="s">
        <v>97</v>
      </c>
      <c r="G118" s="12"/>
      <c r="H118" s="12"/>
      <c r="I118" s="160"/>
      <c r="J118" s="161">
        <f>BK118</f>
        <v>0</v>
      </c>
      <c r="K118" s="12"/>
      <c r="L118" s="157"/>
      <c r="M118" s="162"/>
      <c r="N118" s="163"/>
      <c r="O118" s="163"/>
      <c r="P118" s="164">
        <f>SUM(P119:P125)</f>
        <v>0</v>
      </c>
      <c r="Q118" s="163"/>
      <c r="R118" s="164">
        <f>SUM(R119:R125)</f>
        <v>0</v>
      </c>
      <c r="S118" s="163"/>
      <c r="T118" s="165">
        <f>SUM(T119:T125)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8" t="s">
        <v>145</v>
      </c>
      <c r="AT118" s="166" t="s">
        <v>75</v>
      </c>
      <c r="AU118" s="166" t="s">
        <v>76</v>
      </c>
      <c r="AY118" s="158" t="s">
        <v>126</v>
      </c>
      <c r="BK118" s="167">
        <f>SUM(BK119:BK125)</f>
        <v>0</v>
      </c>
    </row>
    <row r="119" s="2" customFormat="1" ht="14.4" customHeight="1">
      <c r="A119" s="37"/>
      <c r="B119" s="170"/>
      <c r="C119" s="171" t="s">
        <v>84</v>
      </c>
      <c r="D119" s="171" t="s">
        <v>128</v>
      </c>
      <c r="E119" s="172" t="s">
        <v>632</v>
      </c>
      <c r="F119" s="173" t="s">
        <v>633</v>
      </c>
      <c r="G119" s="174" t="s">
        <v>634</v>
      </c>
      <c r="H119" s="224"/>
      <c r="I119" s="176"/>
      <c r="J119" s="177">
        <f>ROUND(I119*H119,2)</f>
        <v>0</v>
      </c>
      <c r="K119" s="173" t="s">
        <v>635</v>
      </c>
      <c r="L119" s="38"/>
      <c r="M119" s="178" t="s">
        <v>1</v>
      </c>
      <c r="N119" s="179" t="s">
        <v>41</v>
      </c>
      <c r="O119" s="76"/>
      <c r="P119" s="180">
        <f>O119*H119</f>
        <v>0</v>
      </c>
      <c r="Q119" s="180">
        <v>0</v>
      </c>
      <c r="R119" s="180">
        <f>Q119*H119</f>
        <v>0</v>
      </c>
      <c r="S119" s="180">
        <v>0</v>
      </c>
      <c r="T119" s="18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2" t="s">
        <v>636</v>
      </c>
      <c r="AT119" s="182" t="s">
        <v>128</v>
      </c>
      <c r="AU119" s="182" t="s">
        <v>84</v>
      </c>
      <c r="AY119" s="18" t="s">
        <v>126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8" t="s">
        <v>84</v>
      </c>
      <c r="BK119" s="183">
        <f>ROUND(I119*H119,2)</f>
        <v>0</v>
      </c>
      <c r="BL119" s="18" t="s">
        <v>636</v>
      </c>
      <c r="BM119" s="182" t="s">
        <v>637</v>
      </c>
    </row>
    <row r="120" s="2" customFormat="1" ht="14.4" customHeight="1">
      <c r="A120" s="37"/>
      <c r="B120" s="170"/>
      <c r="C120" s="171" t="s">
        <v>86</v>
      </c>
      <c r="D120" s="171" t="s">
        <v>128</v>
      </c>
      <c r="E120" s="172" t="s">
        <v>638</v>
      </c>
      <c r="F120" s="173" t="s">
        <v>639</v>
      </c>
      <c r="G120" s="174" t="s">
        <v>634</v>
      </c>
      <c r="H120" s="224"/>
      <c r="I120" s="176"/>
      <c r="J120" s="177">
        <f>ROUND(I120*H120,2)</f>
        <v>0</v>
      </c>
      <c r="K120" s="173" t="s">
        <v>635</v>
      </c>
      <c r="L120" s="38"/>
      <c r="M120" s="178" t="s">
        <v>1</v>
      </c>
      <c r="N120" s="179" t="s">
        <v>41</v>
      </c>
      <c r="O120" s="76"/>
      <c r="P120" s="180">
        <f>O120*H120</f>
        <v>0</v>
      </c>
      <c r="Q120" s="180">
        <v>0</v>
      </c>
      <c r="R120" s="180">
        <f>Q120*H120</f>
        <v>0</v>
      </c>
      <c r="S120" s="180">
        <v>0</v>
      </c>
      <c r="T120" s="18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2" t="s">
        <v>636</v>
      </c>
      <c r="AT120" s="182" t="s">
        <v>128</v>
      </c>
      <c r="AU120" s="182" t="s">
        <v>84</v>
      </c>
      <c r="AY120" s="18" t="s">
        <v>126</v>
      </c>
      <c r="BE120" s="183">
        <f>IF(N120="základní",J120,0)</f>
        <v>0</v>
      </c>
      <c r="BF120" s="183">
        <f>IF(N120="snížená",J120,0)</f>
        <v>0</v>
      </c>
      <c r="BG120" s="183">
        <f>IF(N120="zákl. přenesená",J120,0)</f>
        <v>0</v>
      </c>
      <c r="BH120" s="183">
        <f>IF(N120="sníž. přenesená",J120,0)</f>
        <v>0</v>
      </c>
      <c r="BI120" s="183">
        <f>IF(N120="nulová",J120,0)</f>
        <v>0</v>
      </c>
      <c r="BJ120" s="18" t="s">
        <v>84</v>
      </c>
      <c r="BK120" s="183">
        <f>ROUND(I120*H120,2)</f>
        <v>0</v>
      </c>
      <c r="BL120" s="18" t="s">
        <v>636</v>
      </c>
      <c r="BM120" s="182" t="s">
        <v>640</v>
      </c>
    </row>
    <row r="121" s="2" customFormat="1" ht="14.4" customHeight="1">
      <c r="A121" s="37"/>
      <c r="B121" s="170"/>
      <c r="C121" s="171" t="s">
        <v>138</v>
      </c>
      <c r="D121" s="171" t="s">
        <v>128</v>
      </c>
      <c r="E121" s="172" t="s">
        <v>641</v>
      </c>
      <c r="F121" s="173" t="s">
        <v>642</v>
      </c>
      <c r="G121" s="174" t="s">
        <v>634</v>
      </c>
      <c r="H121" s="224"/>
      <c r="I121" s="176"/>
      <c r="J121" s="177">
        <f>ROUND(I121*H121,2)</f>
        <v>0</v>
      </c>
      <c r="K121" s="173" t="s">
        <v>635</v>
      </c>
      <c r="L121" s="38"/>
      <c r="M121" s="178" t="s">
        <v>1</v>
      </c>
      <c r="N121" s="179" t="s">
        <v>41</v>
      </c>
      <c r="O121" s="76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2" t="s">
        <v>636</v>
      </c>
      <c r="AT121" s="182" t="s">
        <v>128</v>
      </c>
      <c r="AU121" s="182" t="s">
        <v>84</v>
      </c>
      <c r="AY121" s="18" t="s">
        <v>126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8" t="s">
        <v>84</v>
      </c>
      <c r="BK121" s="183">
        <f>ROUND(I121*H121,2)</f>
        <v>0</v>
      </c>
      <c r="BL121" s="18" t="s">
        <v>636</v>
      </c>
      <c r="BM121" s="182" t="s">
        <v>643</v>
      </c>
    </row>
    <row r="122" s="2" customFormat="1" ht="14.4" customHeight="1">
      <c r="A122" s="37"/>
      <c r="B122" s="170"/>
      <c r="C122" s="171" t="s">
        <v>133</v>
      </c>
      <c r="D122" s="171" t="s">
        <v>128</v>
      </c>
      <c r="E122" s="172" t="s">
        <v>644</v>
      </c>
      <c r="F122" s="173" t="s">
        <v>645</v>
      </c>
      <c r="G122" s="174" t="s">
        <v>373</v>
      </c>
      <c r="H122" s="175">
        <v>505</v>
      </c>
      <c r="I122" s="176"/>
      <c r="J122" s="177">
        <f>ROUND(I122*H122,2)</f>
        <v>0</v>
      </c>
      <c r="K122" s="173" t="s">
        <v>635</v>
      </c>
      <c r="L122" s="38"/>
      <c r="M122" s="178" t="s">
        <v>1</v>
      </c>
      <c r="N122" s="179" t="s">
        <v>41</v>
      </c>
      <c r="O122" s="76"/>
      <c r="P122" s="180">
        <f>O122*H122</f>
        <v>0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2" t="s">
        <v>636</v>
      </c>
      <c r="AT122" s="182" t="s">
        <v>128</v>
      </c>
      <c r="AU122" s="182" t="s">
        <v>84</v>
      </c>
      <c r="AY122" s="18" t="s">
        <v>126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8" t="s">
        <v>84</v>
      </c>
      <c r="BK122" s="183">
        <f>ROUND(I122*H122,2)</f>
        <v>0</v>
      </c>
      <c r="BL122" s="18" t="s">
        <v>636</v>
      </c>
      <c r="BM122" s="182" t="s">
        <v>646</v>
      </c>
    </row>
    <row r="123" s="2" customFormat="1" ht="14.4" customHeight="1">
      <c r="A123" s="37"/>
      <c r="B123" s="170"/>
      <c r="C123" s="171" t="s">
        <v>145</v>
      </c>
      <c r="D123" s="171" t="s">
        <v>128</v>
      </c>
      <c r="E123" s="172" t="s">
        <v>647</v>
      </c>
      <c r="F123" s="173" t="s">
        <v>648</v>
      </c>
      <c r="G123" s="174" t="s">
        <v>373</v>
      </c>
      <c r="H123" s="175">
        <v>505</v>
      </c>
      <c r="I123" s="176"/>
      <c r="J123" s="177">
        <f>ROUND(I123*H123,2)</f>
        <v>0</v>
      </c>
      <c r="K123" s="173" t="s">
        <v>635</v>
      </c>
      <c r="L123" s="38"/>
      <c r="M123" s="178" t="s">
        <v>1</v>
      </c>
      <c r="N123" s="179" t="s">
        <v>41</v>
      </c>
      <c r="O123" s="76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2" t="s">
        <v>636</v>
      </c>
      <c r="AT123" s="182" t="s">
        <v>128</v>
      </c>
      <c r="AU123" s="182" t="s">
        <v>84</v>
      </c>
      <c r="AY123" s="18" t="s">
        <v>126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8" t="s">
        <v>84</v>
      </c>
      <c r="BK123" s="183">
        <f>ROUND(I123*H123,2)</f>
        <v>0</v>
      </c>
      <c r="BL123" s="18" t="s">
        <v>636</v>
      </c>
      <c r="BM123" s="182" t="s">
        <v>649</v>
      </c>
    </row>
    <row r="124" s="2" customFormat="1" ht="14.4" customHeight="1">
      <c r="A124" s="37"/>
      <c r="B124" s="170"/>
      <c r="C124" s="171" t="s">
        <v>149</v>
      </c>
      <c r="D124" s="171" t="s">
        <v>128</v>
      </c>
      <c r="E124" s="172" t="s">
        <v>650</v>
      </c>
      <c r="F124" s="173" t="s">
        <v>651</v>
      </c>
      <c r="G124" s="174" t="s">
        <v>595</v>
      </c>
      <c r="H124" s="175">
        <v>1</v>
      </c>
      <c r="I124" s="176"/>
      <c r="J124" s="177">
        <f>ROUND(I124*H124,2)</f>
        <v>0</v>
      </c>
      <c r="K124" s="173" t="s">
        <v>310</v>
      </c>
      <c r="L124" s="38"/>
      <c r="M124" s="178" t="s">
        <v>1</v>
      </c>
      <c r="N124" s="179" t="s">
        <v>41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636</v>
      </c>
      <c r="AT124" s="182" t="s">
        <v>128</v>
      </c>
      <c r="AU124" s="182" t="s">
        <v>84</v>
      </c>
      <c r="AY124" s="18" t="s">
        <v>126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84</v>
      </c>
      <c r="BK124" s="183">
        <f>ROUND(I124*H124,2)</f>
        <v>0</v>
      </c>
      <c r="BL124" s="18" t="s">
        <v>636</v>
      </c>
      <c r="BM124" s="182" t="s">
        <v>652</v>
      </c>
    </row>
    <row r="125" s="2" customFormat="1" ht="14.4" customHeight="1">
      <c r="A125" s="37"/>
      <c r="B125" s="170"/>
      <c r="C125" s="171" t="s">
        <v>153</v>
      </c>
      <c r="D125" s="171" t="s">
        <v>128</v>
      </c>
      <c r="E125" s="172" t="s">
        <v>653</v>
      </c>
      <c r="F125" s="173" t="s">
        <v>654</v>
      </c>
      <c r="G125" s="174" t="s">
        <v>595</v>
      </c>
      <c r="H125" s="175">
        <v>1</v>
      </c>
      <c r="I125" s="176"/>
      <c r="J125" s="177">
        <f>ROUND(I125*H125,2)</f>
        <v>0</v>
      </c>
      <c r="K125" s="173" t="s">
        <v>635</v>
      </c>
      <c r="L125" s="38"/>
      <c r="M125" s="201" t="s">
        <v>1</v>
      </c>
      <c r="N125" s="202" t="s">
        <v>41</v>
      </c>
      <c r="O125" s="203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636</v>
      </c>
      <c r="AT125" s="182" t="s">
        <v>128</v>
      </c>
      <c r="AU125" s="182" t="s">
        <v>84</v>
      </c>
      <c r="AY125" s="18" t="s">
        <v>126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84</v>
      </c>
      <c r="BK125" s="183">
        <f>ROUND(I125*H125,2)</f>
        <v>0</v>
      </c>
      <c r="BL125" s="18" t="s">
        <v>636</v>
      </c>
      <c r="BM125" s="182" t="s">
        <v>655</v>
      </c>
    </row>
    <row r="126" s="2" customFormat="1" ht="6.96" customHeight="1">
      <c r="A126" s="37"/>
      <c r="B126" s="59"/>
      <c r="C126" s="60"/>
      <c r="D126" s="60"/>
      <c r="E126" s="60"/>
      <c r="F126" s="60"/>
      <c r="G126" s="60"/>
      <c r="H126" s="60"/>
      <c r="I126" s="60"/>
      <c r="J126" s="60"/>
      <c r="K126" s="60"/>
      <c r="L126" s="38"/>
      <c r="M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</sheetData>
  <autoFilter ref="C116:K125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Dana Horáková</dc:creator>
  <cp:lastModifiedBy>Dana Horáková</cp:lastModifiedBy>
  <dcterms:created xsi:type="dcterms:W3CDTF">2023-12-12T15:17:40Z</dcterms:created>
  <dcterms:modified xsi:type="dcterms:W3CDTF">2023-12-12T15:17:47Z</dcterms:modified>
</cp:coreProperties>
</file>