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935" windowHeight="11700" firstSheet="1" activeTab="4"/>
  </bookViews>
  <sheets>
    <sheet name="Rekapitulace stavby" sheetId="1" r:id="rId1"/>
    <sheet name="D.1. - Architektonicko - ..." sheetId="2" r:id="rId2"/>
    <sheet name="SK - STRUKTUROVANÁ KABELÁŽ" sheetId="3" r:id="rId3"/>
    <sheet name="RH-T - MĚŘENÍ VLHKOSTI A ..." sheetId="4" r:id="rId4"/>
    <sheet name="EPS - ELEKTRONICKÁ POŽÁRN..." sheetId="5" r:id="rId5"/>
    <sheet name="PZTS - ELEKTRONICKÁ ZABEZ..." sheetId="6" r:id="rId6"/>
    <sheet name="CCTV - UZAVŘENÝ KAMEROVÝ ..." sheetId="7" r:id="rId7"/>
    <sheet name="D.1.4.2 - SILNOPROUDÉ ROZ..." sheetId="8" r:id="rId8"/>
    <sheet name="VRN - Vedlejší rozpočtové..." sheetId="11" r:id="rId9"/>
  </sheets>
  <definedNames>
    <definedName name="_xlnm._FilterDatabase" localSheetId="6" hidden="1">'CCTV - UZAVŘENÝ KAMEROVÝ ...'!$C$121:$K$144</definedName>
    <definedName name="_xlnm._FilterDatabase" localSheetId="1" hidden="1">'D.1. - Architektonicko - ...'!$C$123:$K$172</definedName>
    <definedName name="_xlnm._FilterDatabase" localSheetId="7" hidden="1">'D.1.4.2 - SILNOPROUDÉ ROZ...'!$C$123:$K$214</definedName>
    <definedName name="_xlnm._FilterDatabase" localSheetId="4" hidden="1">'EPS - ELEKTRONICKÁ POŽÁRN...'!$C$121:$K$141</definedName>
    <definedName name="_xlnm._FilterDatabase" localSheetId="5" hidden="1">'PZTS - ELEKTRONICKÁ ZABEZ...'!$C$121:$K$142</definedName>
    <definedName name="_xlnm._FilterDatabase" localSheetId="3" hidden="1">'RH-T - MĚŘENÍ VLHKOSTI A ...'!$C$121:$K$140</definedName>
    <definedName name="_xlnm._FilterDatabase" localSheetId="2" hidden="1">'SK - STRUKTUROVANÁ KABELÁŽ'!$C$121:$K$180</definedName>
    <definedName name="_xlnm._FilterDatabase" localSheetId="8" hidden="1">'VRN - Vedlejší rozpočtové...'!$C$118:$K$124</definedName>
    <definedName name="_xlnm.Print_Area" localSheetId="6">'CCTV - UZAVŘENÝ KAMEROVÝ ...'!$C$4:$J$76,'CCTV - UZAVŘENÝ KAMEROVÝ ...'!$C$82:$J$101,'CCTV - UZAVŘENÝ KAMEROVÝ ...'!$C$107:$K$144</definedName>
    <definedName name="_xlnm.Print_Area" localSheetId="1">'D.1. - Architektonicko - ...'!$C$4:$J$76,'D.1. - Architektonicko - ...'!$C$82:$J$105,'D.1. - Architektonicko - ...'!$C$111:$K$172</definedName>
    <definedName name="_xlnm.Print_Area" localSheetId="7">'D.1.4.2 - SILNOPROUDÉ ROZ...'!$C$4:$J$76,'D.1.4.2 - SILNOPROUDÉ ROZ...'!$C$82:$J$105,'D.1.4.2 - SILNOPROUDÉ ROZ...'!$C$111:$K$214</definedName>
    <definedName name="_xlnm.Print_Area" localSheetId="4">'EPS - ELEKTRONICKÁ POŽÁRN...'!$C$4:$J$76,'EPS - ELEKTRONICKÁ POŽÁRN...'!$C$82:$J$101,'EPS - ELEKTRONICKÁ POŽÁRN...'!$C$107:$K$141</definedName>
    <definedName name="_xlnm.Print_Area" localSheetId="5">'PZTS - ELEKTRONICKÁ ZABEZ...'!$C$4:$J$76,'PZTS - ELEKTRONICKÁ ZABEZ...'!$C$82:$J$101,'PZTS - ELEKTRONICKÁ ZABEZ...'!$C$107:$K$142</definedName>
    <definedName name="_xlnm.Print_Area" localSheetId="0">'Rekapitulace stavby'!$D$4:$AO$76,'Rekapitulace stavby'!$C$82:$AQ$104</definedName>
    <definedName name="_xlnm.Print_Area" localSheetId="3">'RH-T - MĚŘENÍ VLHKOSTI A ...'!$C$4:$J$76,'RH-T - MĚŘENÍ VLHKOSTI A ...'!$C$82:$J$101,'RH-T - MĚŘENÍ VLHKOSTI A ...'!$C$107:$K$140</definedName>
    <definedName name="_xlnm.Print_Area" localSheetId="2">'SK - STRUKTUROVANÁ KABELÁŽ'!$C$4:$J$76,'SK - STRUKTUROVANÁ KABELÁŽ'!$C$82:$J$101,'SK - STRUKTUROVANÁ KABELÁŽ'!$C$107:$K$180</definedName>
    <definedName name="_xlnm.Print_Area" localSheetId="8">'VRN - Vedlejší rozpočtové...'!$C$4:$J$76,'VRN - Vedlejší rozpočtové...'!$C$82:$J$100,'VRN - Vedlejší rozpočtové...'!$C$106:$K$124</definedName>
    <definedName name="_xlnm.Print_Titles" localSheetId="0">'Rekapitulace stavby'!$92:$92</definedName>
    <definedName name="_xlnm.Print_Titles" localSheetId="1">'D.1. - Architektonicko - ...'!$123:$123</definedName>
    <definedName name="_xlnm.Print_Titles" localSheetId="2">'SK - STRUKTUROVANÁ KABELÁŽ'!$121:$121</definedName>
    <definedName name="_xlnm.Print_Titles" localSheetId="3">'RH-T - MĚŘENÍ VLHKOSTI A ...'!$121:$121</definedName>
    <definedName name="_xlnm.Print_Titles" localSheetId="4">'EPS - ELEKTRONICKÁ POŽÁRN...'!$121:$121</definedName>
    <definedName name="_xlnm.Print_Titles" localSheetId="5">'PZTS - ELEKTRONICKÁ ZABEZ...'!$121:$121</definedName>
    <definedName name="_xlnm.Print_Titles" localSheetId="6">'CCTV - UZAVŘENÝ KAMEROVÝ ...'!$121:$121</definedName>
    <definedName name="_xlnm.Print_Titles" localSheetId="7">'D.1.4.2 - SILNOPROUDÉ ROZ...'!$123:$123</definedName>
    <definedName name="_xlnm.Print_Titles" localSheetId="8">'VRN - Vedlejší rozpočtové...'!$118:$118</definedName>
  </definedNames>
  <calcPr calcId="162913"/>
</workbook>
</file>

<file path=xl/sharedStrings.xml><?xml version="1.0" encoding="utf-8"?>
<sst xmlns="http://schemas.openxmlformats.org/spreadsheetml/2006/main" count="4891" uniqueCount="687">
  <si>
    <t>Export Komplet</t>
  </si>
  <si>
    <t/>
  </si>
  <si>
    <t>2.0</t>
  </si>
  <si>
    <t>False</t>
  </si>
  <si>
    <t>{f0aa3b35-2264-4c24-8290-1be9b78066ca}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</si>
  <si>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</si>
  <si>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</si>
  <si>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</si>
  <si>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</si>
  <si>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</si>
  <si>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</si>
  <si>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</si>
  <si>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</si>
  <si>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</si>
  <si>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202212-067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</si>
  <si>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</si>
  <si>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</si>
  <si>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Zámek Pardubice - Expozice lapidária</t>
  </si>
  <si>
    <t>KSO:</t>
  </si>
  <si>
    <t>CC-CZ:</t>
  </si>
  <si>
    <t>Místo:</t>
  </si>
  <si>
    <t>Pardubice</t>
  </si>
  <si>
    <t>Datum:</t>
  </si>
  <si>
    <t>6. 12. 2023</t>
  </si>
  <si>
    <t>Zadavatel:</t>
  </si>
  <si>
    <t>IČ:</t>
  </si>
  <si>
    <t>14450542</t>
  </si>
  <si>
    <t>Východočeské muzeum v Pardubicích</t>
  </si>
  <si>
    <t>DIČ:</t>
  </si>
  <si>
    <t>Uchazeč:</t>
  </si>
  <si>
    <t>Vyplň údaj</t>
  </si>
  <si>
    <t>Projektant:</t>
  </si>
  <si>
    <t>15036499</t>
  </si>
  <si>
    <t>K I P spol. s r. o.</t>
  </si>
  <si>
    <t>CZ15036499</t>
  </si>
  <si>
    <t>True</t>
  </si>
  <si>
    <t>Zpracovatel:</t>
  </si>
  <si>
    <t>Pavel Rinn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</si>
  <si>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</si>
  <si>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</si>
  <si>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</si>
  <si>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</si>
  <si>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</si>
  <si>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</si>
  <si>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</si>
  <si>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</si>
  <si>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</si>
  <si>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</si>
  <si>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</si>
  <si>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</si>
  <si>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</si>
  <si>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</si>
  <si>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</si>
  <si>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</si>
  <si>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</si>
  <si>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</si>
  <si>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</si>
  <si>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</si>
  <si>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</si>
  <si>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</si>
  <si>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</si>
  <si>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</si>
  <si>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</si>
  <si>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</si>
  <si>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</si>
  <si>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</si>
  <si>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</si>
  <si>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</si>
  <si>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</si>
  <si>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</si>
  <si>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</si>
  <si>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</si>
  <si>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</si>
  <si>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</si>
  <si>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</si>
  <si>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</si>
  <si>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</si>
  <si>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</si>
  <si>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</si>
  <si>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</si>
  <si>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</si>
  <si>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</si>
  <si>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</si>
  <si>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</si>
  <si>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D.1.</t>
  </si>
  <si>
    <t>Architektonicko - stavební řešení</t>
  </si>
  <si>
    <t>STA</t>
  </si>
  <si>
    <t>1</t>
  </si>
  <si>
    <t>{bd9045db-c67c-4d6e-bb97-029bc83bdd46}</t>
  </si>
  <si>
    <t>2</t>
  </si>
  <si>
    <t>D.1.4.1</t>
  </si>
  <si>
    <t>SLABOPROUDÉ ROZVODY</t>
  </si>
  <si>
    <t>{8dd0bc48-ef97-4e19-9f1a-ddbeda12ad54}</t>
  </si>
  <si>
    <t>SK</t>
  </si>
  <si>
    <t>STRUKTUROVANÁ KABELÁŽ</t>
  </si>
  <si>
    <t>Soupis</t>
  </si>
  <si>
    <t>{9c0d8355-3a9f-4943-b155-4bc1ad148474}</t>
  </si>
  <si>
    <t>RH/T</t>
  </si>
  <si>
    <t>MĚŘENÍ VLHKOSTI A TEPLOTY</t>
  </si>
  <si>
    <t>{575d554a-e179-419c-b1a1-190c748182f9}</t>
  </si>
  <si>
    <t>EPS</t>
  </si>
  <si>
    <t>ELEKTRONICKÁ POŽÁRNÍ SIGNALIZACE</t>
  </si>
  <si>
    <t>{2da40d0c-175a-458f-9c84-a602de30ca47}</t>
  </si>
  <si>
    <t>PZTS</t>
  </si>
  <si>
    <t>ELEKTRONICKÁ ZABEZPEČOVACÍ SIGNALIZACE</t>
  </si>
  <si>
    <t>{1578bf52-47f5-4a0a-9069-e729c278744a}</t>
  </si>
  <si>
    <t>CCTV</t>
  </si>
  <si>
    <t>UZAVŘENÝ KAMEROVÝ SYSTÉM</t>
  </si>
  <si>
    <t>{fd8cc080-9ad4-415b-bc72-4556e74f1382}</t>
  </si>
  <si>
    <t>D.1.4.2</t>
  </si>
  <si>
    <t>SILNOPROUDÉ ROZVODY</t>
  </si>
  <si>
    <t>{9007d0aa-aa88-4049-bb3b-e86ff5bad3d7}</t>
  </si>
  <si>
    <t>VRN</t>
  </si>
  <si>
    <t>Vedlejší rozpočtové náklady</t>
  </si>
  <si>
    <t>{46521dad-8265-46a7-8171-e3b8c9f15d47}</t>
  </si>
  <si>
    <t>KRYCÍ LIST SOUPISU PRACÍ</t>
  </si>
  <si>
    <t>Objekt:</t>
  </si>
  <si>
    <t>D.1. - Architektonicko - stavební řešení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</si>
  <si>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</si>
  <si>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</si>
  <si>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</si>
  <si>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</si>
  <si>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</si>
  <si>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</si>
  <si>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</si>
  <si>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</si>
  <si>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</si>
  <si>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</si>
  <si>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</si>
  <si>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</si>
  <si>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</si>
  <si>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</si>
  <si>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</si>
  <si>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</si>
  <si>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</si>
  <si>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</si>
  <si>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</si>
  <si>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</si>
  <si>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</si>
  <si>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</si>
  <si>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</si>
  <si>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</si>
  <si>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</si>
  <si>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</si>
  <si>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</si>
  <si>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</si>
  <si>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</si>
  <si>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</si>
  <si>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</si>
  <si>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</si>
  <si>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61131112R01</t>
  </si>
  <si>
    <t>Vápenná omítka hladká, vyplnění spar omítkou, ponechání struktury stávajícího zdiva, světlá</t>
  </si>
  <si>
    <t>m2</t>
  </si>
  <si>
    <t>4</t>
  </si>
  <si>
    <t>-1772164000</t>
  </si>
  <si>
    <t>VV</t>
  </si>
  <si>
    <t>"stěny"8,63+14,65+1,04+4,89+4,89+13,4+20,54+1,1+3,13+1,1+3,13+2,48+3,53</t>
  </si>
  <si>
    <t>"klenutý strop"34,2+34,2+3,4+6,4</t>
  </si>
  <si>
    <t>"niky 1. PP" (0,68*2+0,92*2)*1,25+(0,715*2+0,7*2)*0,5+(1,2*2+1)*0,7+(0,63*2+0,5*2)*0,32</t>
  </si>
  <si>
    <t>"niky schodiště"(1,1*2+0,5*2)*0,45*2</t>
  </si>
  <si>
    <t>Součet</t>
  </si>
  <si>
    <t>9</t>
  </si>
  <si>
    <t>Ostatní konstrukce a práce, bourání</t>
  </si>
  <si>
    <t>950010010</t>
  </si>
  <si>
    <t>kus</t>
  </si>
  <si>
    <t>16</t>
  </si>
  <si>
    <t>-619554994</t>
  </si>
  <si>
    <t>3</t>
  </si>
  <si>
    <t>950010030</t>
  </si>
  <si>
    <t>Přesuny, manipulace a ochrana exponátů v rámci stavby</t>
  </si>
  <si>
    <t>kpl</t>
  </si>
  <si>
    <t>-1290881919</t>
  </si>
  <si>
    <t>5</t>
  </si>
  <si>
    <t>M</t>
  </si>
  <si>
    <t>8</t>
  </si>
  <si>
    <t>7</t>
  </si>
  <si>
    <t>97802341R01</t>
  </si>
  <si>
    <t>Očištění  stávajícího smíšeného zdiva, odstranění dodatečného betonového nástřiku, vyškrabání spar, bez poškození stávajícího zdiva (opatrně dle možnosti)</t>
  </si>
  <si>
    <t>-638046352</t>
  </si>
  <si>
    <t>77299141R</t>
  </si>
  <si>
    <t>Čištění stávajících cihlových dlažeb, vč. doplnění spar pískem</t>
  </si>
  <si>
    <t>-1134279162</t>
  </si>
  <si>
    <t>"1. PP"54,75</t>
  </si>
  <si>
    <t>"schodiště"4,32*1,1+1,1*3,2</t>
  </si>
  <si>
    <t>772991421R</t>
  </si>
  <si>
    <t>Impregnační nátěr stávajících kamenných a cihelných dlažeb včetně základní čištění jednovrstvý</t>
  </si>
  <si>
    <t>1864127826</t>
  </si>
  <si>
    <t>998</t>
  </si>
  <si>
    <t>Přesun hmot</t>
  </si>
  <si>
    <t>10</t>
  </si>
  <si>
    <t>998011001</t>
  </si>
  <si>
    <t>Přesun hmot pro budovy zděné v do 6 m</t>
  </si>
  <si>
    <t>t</t>
  </si>
  <si>
    <t>CS ÚRS 2022 01</t>
  </si>
  <si>
    <t>162655126</t>
  </si>
  <si>
    <t>PSV</t>
  </si>
  <si>
    <t>Práce a dodávky PSV</t>
  </si>
  <si>
    <t>766</t>
  </si>
  <si>
    <t>Konstrukce truhlářské</t>
  </si>
  <si>
    <t>11</t>
  </si>
  <si>
    <t>766500010</t>
  </si>
  <si>
    <t>Demontáž stávajících oken plochy do 0,5m2</t>
  </si>
  <si>
    <t>309940940</t>
  </si>
  <si>
    <t>12</t>
  </si>
  <si>
    <t>766500020</t>
  </si>
  <si>
    <t>D+M okno ocelové, zasklení do rámečku bez členění, 310 x 320 mm, prvek 02, výkres D.1.1.07</t>
  </si>
  <si>
    <t>-490374628</t>
  </si>
  <si>
    <t>13</t>
  </si>
  <si>
    <t>766500030</t>
  </si>
  <si>
    <t>D+M okno ocelové, zasklení do rámečku bez členění, 450 x 300 mm, prvek 03, výkres D.1.1.07</t>
  </si>
  <si>
    <t>-1356696188</t>
  </si>
  <si>
    <t>14</t>
  </si>
  <si>
    <t>998766201</t>
  </si>
  <si>
    <t>Přesun hmot procentní pro kce truhlářské v objektech v do 6 m</t>
  </si>
  <si>
    <t>%</t>
  </si>
  <si>
    <t>504214018</t>
  </si>
  <si>
    <t>767</t>
  </si>
  <si>
    <t>Konstrukce zámečnické</t>
  </si>
  <si>
    <t>767500050</t>
  </si>
  <si>
    <t>Repase a nátěr stávající ocelové branky</t>
  </si>
  <si>
    <t>763660617</t>
  </si>
  <si>
    <t>767500060</t>
  </si>
  <si>
    <t>Repase a nátěr stávajícího ocelového zábradlí</t>
  </si>
  <si>
    <t>314093906</t>
  </si>
  <si>
    <t>17</t>
  </si>
  <si>
    <t>76750010</t>
  </si>
  <si>
    <t>D+M ocelové konstrukce pro exponát č. 59 (výkres D.1.1.6)</t>
  </si>
  <si>
    <t>kg</t>
  </si>
  <si>
    <t>1428929910</t>
  </si>
  <si>
    <t>VÝKRES D.2.1.5</t>
  </si>
  <si>
    <t>(88,8+195,3+5,8)</t>
  </si>
  <si>
    <t>18</t>
  </si>
  <si>
    <t>76750011</t>
  </si>
  <si>
    <t>Pochozí sklo 121012.22  s protiskluzovám potiskem, celková tl. 40mm protiskluz, včetně montáže, gumové podložky</t>
  </si>
  <si>
    <t>-1288141248</t>
  </si>
  <si>
    <t>19</t>
  </si>
  <si>
    <t>998767201</t>
  </si>
  <si>
    <t>Přesun hmot procentní pro zámečnické konstrukce v objektech v do 6 m</t>
  </si>
  <si>
    <t>837099210</t>
  </si>
  <si>
    <t>783</t>
  </si>
  <si>
    <t>Dokončovací práce - nátěry</t>
  </si>
  <si>
    <t>20</t>
  </si>
  <si>
    <t>783500010</t>
  </si>
  <si>
    <t>Kovářský nátěr ocelových konstrukcí</t>
  </si>
  <si>
    <t>-953044747</t>
  </si>
  <si>
    <t>Uložení exponátu č. 59</t>
  </si>
  <si>
    <t>"kruhová podkladní ocelová deska"1,13*2</t>
  </si>
  <si>
    <t>"ocelový plech vysoký 440 mm do kruhu D 1,2m"1,66</t>
  </si>
  <si>
    <t>"pásovina stočená do kruhu"(0,04*2+0,005*2)*3,7</t>
  </si>
  <si>
    <t>D.1.4.1 - SLABOPROUDÉ ROZVODY</t>
  </si>
  <si>
    <t>Soupis:</t>
  </si>
  <si>
    <t>SK - STRUKTUROVANÁ KABELÁŽ</t>
  </si>
  <si>
    <t>1. - STRUKTUROVANÁ KABELÁŽ - montáž</t>
  </si>
  <si>
    <t>2. - STRUKTUROVANÁ KABELÁŽ - dodávka</t>
  </si>
  <si>
    <t>1.</t>
  </si>
  <si>
    <t>STRUKTUROVANÁ KABELÁŽ - montáž</t>
  </si>
  <si>
    <t>SK001</t>
  </si>
  <si>
    <t>Datová zásuvka UTP CAT.6 1xRJ45pod omítku</t>
  </si>
  <si>
    <t>ks</t>
  </si>
  <si>
    <t>SK002</t>
  </si>
  <si>
    <t>Kabel UTP CAT.6 LSOH Drát</t>
  </si>
  <si>
    <t>m</t>
  </si>
  <si>
    <t>SK006</t>
  </si>
  <si>
    <t>SWITCH CRS112 - 128 MB RAM, CPU 400 MHz, 8 × LAN 1000 Mb/s, PoE-out, napájení přes adaptér</t>
  </si>
  <si>
    <t>SK007</t>
  </si>
  <si>
    <t>Napájeci adapter pro switch 28V/3,4A</t>
  </si>
  <si>
    <t>SK008</t>
  </si>
  <si>
    <t>Rozvaděč 19" LC18  plechový pod omítku  550x550x150 mm  (HxŠxV)  se zámkem</t>
  </si>
  <si>
    <t>SK009</t>
  </si>
  <si>
    <t>záložní zdroj UPS Eaton 3S 550VA/330W, USB, černý, 6×UTE</t>
  </si>
  <si>
    <t>SK010</t>
  </si>
  <si>
    <t>MikroTik SFP optický modul (2 kusy), přenosová rychlost až 1,25Gbit, SM, vlnová délka 1310/1550nm a 1550/1310nm,  1x LC</t>
  </si>
  <si>
    <t>SK011</t>
  </si>
  <si>
    <t>Optická kazeta OK12v1 s víčkem a hřebínky pro 12 svárů</t>
  </si>
  <si>
    <t>22</t>
  </si>
  <si>
    <t>SK013</t>
  </si>
  <si>
    <t>Rozvodný panel do 19" 8x230V s PO</t>
  </si>
  <si>
    <t>26</t>
  </si>
  <si>
    <t>SK014</t>
  </si>
  <si>
    <t>Patch panel  24 portů UTP Cat.5e  černý 1U</t>
  </si>
  <si>
    <t>28</t>
  </si>
  <si>
    <t>SK015</t>
  </si>
  <si>
    <t>Montáž kabelu do patch panelu</t>
  </si>
  <si>
    <t>30</t>
  </si>
  <si>
    <t>SK016</t>
  </si>
  <si>
    <t>DROP1000 univerzální kabel Solarix 12vl 9/125, 3,8mm LSOH</t>
  </si>
  <si>
    <t>32</t>
  </si>
  <si>
    <t>SK018</t>
  </si>
  <si>
    <t>Svařování vlákna</t>
  </si>
  <si>
    <t>36</t>
  </si>
  <si>
    <t>SK019</t>
  </si>
  <si>
    <t>Měření na optickém vláknu</t>
  </si>
  <si>
    <t>38</t>
  </si>
  <si>
    <t>SK020</t>
  </si>
  <si>
    <t>KU68/1  krabice universální</t>
  </si>
  <si>
    <t>40</t>
  </si>
  <si>
    <t>SK021</t>
  </si>
  <si>
    <t>Silikon klempířský</t>
  </si>
  <si>
    <t>42</t>
  </si>
  <si>
    <t>SK022</t>
  </si>
  <si>
    <t>Popisovač kabelových svazků ID 60x25</t>
  </si>
  <si>
    <t>44</t>
  </si>
  <si>
    <t>SK023</t>
  </si>
  <si>
    <t>Kabelováá příchytka 6701-00/P</t>
  </si>
  <si>
    <t>46</t>
  </si>
  <si>
    <t>SK024</t>
  </si>
  <si>
    <t>Trubka elektroinstalační pr.16mm</t>
  </si>
  <si>
    <t>48</t>
  </si>
  <si>
    <t>SK025</t>
  </si>
  <si>
    <t>Trubka elektroinstalační pr.23mm</t>
  </si>
  <si>
    <t>50</t>
  </si>
  <si>
    <t>SK025a</t>
  </si>
  <si>
    <t>Trubka elektroinstalační pr.29mm</t>
  </si>
  <si>
    <t>-602543810</t>
  </si>
  <si>
    <t>SK026</t>
  </si>
  <si>
    <t>Drát CY 6 zeleno-žlutý</t>
  </si>
  <si>
    <t>52</t>
  </si>
  <si>
    <t>23</t>
  </si>
  <si>
    <t>SK027</t>
  </si>
  <si>
    <t>Průraz zdivem cihla,tl.50cm</t>
  </si>
  <si>
    <t>54</t>
  </si>
  <si>
    <t>24</t>
  </si>
  <si>
    <t>SK028</t>
  </si>
  <si>
    <t>Řezání rýh ve zdivu  (podlaze) pro trubku do pr. 40mm</t>
  </si>
  <si>
    <t>56</t>
  </si>
  <si>
    <t>25</t>
  </si>
  <si>
    <t>SK029</t>
  </si>
  <si>
    <t>Vvysekání kapes ve zdivu kamenném  pro rozvaděč</t>
  </si>
  <si>
    <t>58</t>
  </si>
  <si>
    <t>SK030</t>
  </si>
  <si>
    <t>Vvysekání kapes ve zdivu cihelném pro krabice</t>
  </si>
  <si>
    <t>60</t>
  </si>
  <si>
    <t>27</t>
  </si>
  <si>
    <t>SK032</t>
  </si>
  <si>
    <t>Dokumentace skutečného provedení, revize, nastavení, zaškolení</t>
  </si>
  <si>
    <t>kpl.</t>
  </si>
  <si>
    <t>64</t>
  </si>
  <si>
    <t>SK033</t>
  </si>
  <si>
    <t>Vytýčení trasy kabeláží</t>
  </si>
  <si>
    <t>66</t>
  </si>
  <si>
    <t>29</t>
  </si>
  <si>
    <t>SK034</t>
  </si>
  <si>
    <t>Režie - doprava</t>
  </si>
  <si>
    <t>68</t>
  </si>
  <si>
    <t>SK035</t>
  </si>
  <si>
    <t>Stavební přípomoce</t>
  </si>
  <si>
    <t>70</t>
  </si>
  <si>
    <t>31</t>
  </si>
  <si>
    <t>SK036</t>
  </si>
  <si>
    <t>Úklid staveniště, odvoz suti</t>
  </si>
  <si>
    <t>72</t>
  </si>
  <si>
    <t>2.</t>
  </si>
  <si>
    <t>STRUKTUROVANÁ KABELÁŽ - dodávka</t>
  </si>
  <si>
    <t>74</t>
  </si>
  <si>
    <t>33</t>
  </si>
  <si>
    <t>76</t>
  </si>
  <si>
    <t>34</t>
  </si>
  <si>
    <t>SK003</t>
  </si>
  <si>
    <t>patch kabel CAT.6 LSOH 0,5m</t>
  </si>
  <si>
    <t>78</t>
  </si>
  <si>
    <t>35</t>
  </si>
  <si>
    <t>SK004</t>
  </si>
  <si>
    <t>patch kabel CAT.6 LSOH 1m</t>
  </si>
  <si>
    <t>80</t>
  </si>
  <si>
    <t>SK005</t>
  </si>
  <si>
    <t>Kabel Cat.6 LSOH 1m</t>
  </si>
  <si>
    <t>82</t>
  </si>
  <si>
    <t>37</t>
  </si>
  <si>
    <t>84</t>
  </si>
  <si>
    <t>86</t>
  </si>
  <si>
    <t>39</t>
  </si>
  <si>
    <t>88</t>
  </si>
  <si>
    <t>90</t>
  </si>
  <si>
    <t>41</t>
  </si>
  <si>
    <t>92</t>
  </si>
  <si>
    <t>94</t>
  </si>
  <si>
    <t>43</t>
  </si>
  <si>
    <t>SK012</t>
  </si>
  <si>
    <t>Montážní sada do rozvaděče</t>
  </si>
  <si>
    <t>96</t>
  </si>
  <si>
    <t>98</t>
  </si>
  <si>
    <t>45</t>
  </si>
  <si>
    <t>100</t>
  </si>
  <si>
    <t>104</t>
  </si>
  <si>
    <t>47</t>
  </si>
  <si>
    <t>SK017</t>
  </si>
  <si>
    <t>Optický pigtail 1m, LC konektor, 9/125, SM,</t>
  </si>
  <si>
    <t>106</t>
  </si>
  <si>
    <t>112</t>
  </si>
  <si>
    <t>49</t>
  </si>
  <si>
    <t>114</t>
  </si>
  <si>
    <t>116</t>
  </si>
  <si>
    <t>51</t>
  </si>
  <si>
    <t>118</t>
  </si>
  <si>
    <t>120</t>
  </si>
  <si>
    <t>53</t>
  </si>
  <si>
    <t>122</t>
  </si>
  <si>
    <t>1395930730</t>
  </si>
  <si>
    <t>55</t>
  </si>
  <si>
    <t>124</t>
  </si>
  <si>
    <t>SK031</t>
  </si>
  <si>
    <t>Drobný spotřební materiál</t>
  </si>
  <si>
    <t>134</t>
  </si>
  <si>
    <t>RH/T - MĚŘENÍ VLHKOSTI A TEPLOTY</t>
  </si>
  <si>
    <t>1. - MĚŘENÍ TEPLOTY A VLHKOSTI - montáž</t>
  </si>
  <si>
    <t>2. - MĚŘENÍ TEPLOTY A VLHKOSTI - dodávka</t>
  </si>
  <si>
    <t>MĚŘENÍ TEPLOTY A VLHKOSTI - montáž</t>
  </si>
  <si>
    <t>P</t>
  </si>
  <si>
    <t>MTaV006</t>
  </si>
  <si>
    <t>Kabel RG58</t>
  </si>
  <si>
    <t>MTaV007</t>
  </si>
  <si>
    <t>Trubkaelektroinstalační pr.16mm</t>
  </si>
  <si>
    <t>MTaV008</t>
  </si>
  <si>
    <t>MTaV009</t>
  </si>
  <si>
    <t>KO 97/5 krabice odbočná s víčkem</t>
  </si>
  <si>
    <t>MTaV010</t>
  </si>
  <si>
    <t>MTaV011</t>
  </si>
  <si>
    <t>Řezání rýh ve zdivu cihelném pro trubku do pr. 40mm</t>
  </si>
  <si>
    <t>MTaV012</t>
  </si>
  <si>
    <t>Vysekání kapes ve zdivu cihelném pro krabice</t>
  </si>
  <si>
    <t>MTaV013</t>
  </si>
  <si>
    <t>MTaV014</t>
  </si>
  <si>
    <t>MTaV016</t>
  </si>
  <si>
    <t>MTaV017</t>
  </si>
  <si>
    <t>MĚŘENÍ TEPLOTY A VLHKOSTI - dodávka</t>
  </si>
  <si>
    <t>EPS - ELEKTRONICKÁ POŽÁRNÍ SIGNALIZACE</t>
  </si>
  <si>
    <t>1. - EPS ELEKTRONICKÁ POŽÁRNÍ SIGNALIZECE - montáž</t>
  </si>
  <si>
    <t>2. - EPS ELEKTRONICKÁ POŽÁRNÍ SIGNALIZECE - dodávka</t>
  </si>
  <si>
    <t>EPS ELEKTRONICKÁ POŽÁRNÍ SIGNALIZECE - montáž</t>
  </si>
  <si>
    <t>EPS005</t>
  </si>
  <si>
    <t>Požární kabel s funkční schopností  JXFE-V 2x2x0,8</t>
  </si>
  <si>
    <t>EPS006</t>
  </si>
  <si>
    <t>Vvysekání , vyřezání kapes ve zdivu  pro krabice</t>
  </si>
  <si>
    <t>EPS007</t>
  </si>
  <si>
    <t>Vysekání rýhy ve zdech hloubka 30mm   šíře 30mm</t>
  </si>
  <si>
    <t>EPS008</t>
  </si>
  <si>
    <t>EPS009</t>
  </si>
  <si>
    <t>EPS010</t>
  </si>
  <si>
    <t>EPS013</t>
  </si>
  <si>
    <t>EPS014</t>
  </si>
  <si>
    <t>Spotřební materiál</t>
  </si>
  <si>
    <t>EPS015</t>
  </si>
  <si>
    <t>EPS016</t>
  </si>
  <si>
    <t>EPS017</t>
  </si>
  <si>
    <t>EPS ELEKTRONICKÁ POŽÁRNÍ SIGNALIZECE - dodávka</t>
  </si>
  <si>
    <t>62</t>
  </si>
  <si>
    <t>PZTS - ELEKTRONICKÁ ZABEZPEČOVACÍ SIGNALIZACE</t>
  </si>
  <si>
    <t>1. - PZTS  (POPLACHOVÝ ZABEZPEČOVACÍ A TÍSŇOVÝ SYSTÉM ) - montáž</t>
  </si>
  <si>
    <t>2. - PZTS  (POPLACHOVÝ ZABEZPEČOVACÍ A TÍSŇOVÝ SYSTÉM ) - dodávka</t>
  </si>
  <si>
    <t>PZTS  (POPLACHOVÝ ZABEZPEČOVACÍ A TÍSŇOVÝ SYSTÉM ) - montáž</t>
  </si>
  <si>
    <t>PZTS003</t>
  </si>
  <si>
    <t>PZTS004</t>
  </si>
  <si>
    <t>Instalační kabel FI H06</t>
  </si>
  <si>
    <t>PZTS005</t>
  </si>
  <si>
    <t>Instalační kabel FI HX06/02</t>
  </si>
  <si>
    <t>PZTS006</t>
  </si>
  <si>
    <t>Trubka el.ins.  prům. 16mm</t>
  </si>
  <si>
    <t>PZTS007</t>
  </si>
  <si>
    <t>Trubka el.ins.  prům. 23mm</t>
  </si>
  <si>
    <t>PZTS008</t>
  </si>
  <si>
    <t>PZTS009</t>
  </si>
  <si>
    <t>PZTS012</t>
  </si>
  <si>
    <t>PZTS014</t>
  </si>
  <si>
    <t>PZTS015</t>
  </si>
  <si>
    <t>PZTS016</t>
  </si>
  <si>
    <t>PZTS  (POPLACHOVÝ ZABEZPEČOVACÍ A TÍSŇOVÝ SYSTÉM ) - dodávka</t>
  </si>
  <si>
    <t>PZTS013</t>
  </si>
  <si>
    <t>CCTV - UZAVŘENÝ KAMEROVÝ SYSTÉM</t>
  </si>
  <si>
    <t>1. - CCTV (UZAVŘENÝ TELEVIZNÍ OKRUH) - montáž</t>
  </si>
  <si>
    <t>2. - CCTV (UZAVŘENÝ TELEVIZNÍ OKRUH) - dodávka</t>
  </si>
  <si>
    <t>CCTV (UZAVŘENÝ TELEVIZNÍ OKRUH) - montáž</t>
  </si>
  <si>
    <t>CCTV002</t>
  </si>
  <si>
    <t>CCTV004</t>
  </si>
  <si>
    <t>Konektor RJ 45 Cat.6</t>
  </si>
  <si>
    <t>CCTV005</t>
  </si>
  <si>
    <t>Kabel UTP Cat.6 LSOH Drát</t>
  </si>
  <si>
    <t>CCTV006</t>
  </si>
  <si>
    <t>Popisovač vývodů kabelů</t>
  </si>
  <si>
    <t>CCTV007</t>
  </si>
  <si>
    <t>CCTV008</t>
  </si>
  <si>
    <t>Trubka el.ins.  prům.16mm</t>
  </si>
  <si>
    <t>CCTV009</t>
  </si>
  <si>
    <t>CCTV010</t>
  </si>
  <si>
    <t>Průraz zdivem tl. nad 45cm</t>
  </si>
  <si>
    <t>CCTV012</t>
  </si>
  <si>
    <t>CCTV013</t>
  </si>
  <si>
    <t>CCTV014</t>
  </si>
  <si>
    <t>CCTV016</t>
  </si>
  <si>
    <t>CCTV (UZAVŘENÝ TELEVIZNÍ OKRUH) - dodávka</t>
  </si>
  <si>
    <t>CCTV003</t>
  </si>
  <si>
    <t>CCTV011</t>
  </si>
  <si>
    <t>D.1.4.2 - SILNOPROUDÉ ROZVODY</t>
  </si>
  <si>
    <t>D1 - MONTÁŽE ROZVODY ELEKTROINSTALACE 1.PP (sv.zás.mot.)</t>
  </si>
  <si>
    <t>D2 - STAVEBNÍ PRÁCE ROZVODY ELEKTROINSTALACE 1.PP (sv.zás.mot.)</t>
  </si>
  <si>
    <t>D3 - MATERIÁLY ROZVODY ELEKTROINSTALACE 1.PP (sv.zás.mot.)</t>
  </si>
  <si>
    <t>D4 - MONTÁŽE RPP1, ÚPRAVA 09-2023</t>
  </si>
  <si>
    <t>D5 - MATERIÁLY RPP1, ÚPRAVA 09-2023</t>
  </si>
  <si>
    <t>D6 - MONTÁŽE RPP1/2</t>
  </si>
  <si>
    <t>D7 - MATERIÁLY RPP1/2</t>
  </si>
  <si>
    <t>D8 - PROJEKTOVÁ DOKUMENTACE SKUT.STAVU, REVIZNÍ ZPRÁVA</t>
  </si>
  <si>
    <t>D1</t>
  </si>
  <si>
    <t>MONTÁŽE ROZVODY ELEKTROINSTALACE 1.PP (sv.zás.mot.)</t>
  </si>
  <si>
    <t>Pol1</t>
  </si>
  <si>
    <t>vyhledání stávající elektroinstalace, zjištění současného stavu</t>
  </si>
  <si>
    <t>hod</t>
  </si>
  <si>
    <t>Pol2</t>
  </si>
  <si>
    <t>vyhledání stávajících obvodů v RPP1, zjištění současného stavu</t>
  </si>
  <si>
    <t>Pol3</t>
  </si>
  <si>
    <t>demontáž stávající elektroinstalace, v řešených prostorách, vč.odvozu a likvidace</t>
  </si>
  <si>
    <t>Pol4</t>
  </si>
  <si>
    <t>ukončení kabelů stávajícího rozvodu, odpojené vodiče ukončit v krabici</t>
  </si>
  <si>
    <t>Pol5</t>
  </si>
  <si>
    <t>tlačítko ovládání osvětlení ABB Tango černé</t>
  </si>
  <si>
    <t>Pol6</t>
  </si>
  <si>
    <t>zásuvka jednofázová, dvojnásobná 16A/230V,50Hz, ABB 5513A-CO2357 N</t>
  </si>
  <si>
    <t>Pol7</t>
  </si>
  <si>
    <t>kabel CYKY 5Jx16 PU ztížená montáž</t>
  </si>
  <si>
    <t>Pol8</t>
  </si>
  <si>
    <t>vodič CYA 16žl/zel. PU ztížená montáž</t>
  </si>
  <si>
    <t>Pol9</t>
  </si>
  <si>
    <t>kabel CYSY 2x1,5 PU ztížená montáž</t>
  </si>
  <si>
    <t>Pol10</t>
  </si>
  <si>
    <t>kabel CYSY 2x2,5 PU ztížená montáž</t>
  </si>
  <si>
    <t>Pol11</t>
  </si>
  <si>
    <t>kabel JYSTY 2x2x0,8 PU ztížená montáž</t>
  </si>
  <si>
    <t>Pol12</t>
  </si>
  <si>
    <t>kabel JYTY 2x1 PU ztížená montáž</t>
  </si>
  <si>
    <t>Pol13</t>
  </si>
  <si>
    <t>kabel CYKY 7Jx1,5 PU ztížená montáž</t>
  </si>
  <si>
    <t>Pol14</t>
  </si>
  <si>
    <t>kabel CYKY 3Jx1,5 PU ztížená montáž</t>
  </si>
  <si>
    <t>Pol15</t>
  </si>
  <si>
    <t>kabel CYKY 5Jx1,5 PU ztížená montáž</t>
  </si>
  <si>
    <t>Pol16</t>
  </si>
  <si>
    <t>kabel CYKY 3Jx2,5 PU ztížená montáž</t>
  </si>
  <si>
    <t>Pol17</t>
  </si>
  <si>
    <t>trubka korugovaná kopoflex 50/41mm VU ztížená montáž</t>
  </si>
  <si>
    <t>Pol18</t>
  </si>
  <si>
    <t>svítidlo nouzového osvětlení ORION LED 150 SA 3HMT</t>
  </si>
  <si>
    <t>Pol19</t>
  </si>
  <si>
    <t>retro příchytka chylupářská 8-17mm PU</t>
  </si>
  <si>
    <t>Pol20</t>
  </si>
  <si>
    <t>krabice přístrojová, kruhová 68mm, do duté, cih.stěny IP20</t>
  </si>
  <si>
    <t>Pol21</t>
  </si>
  <si>
    <t>svorka pružinová 3x2,5mm2 s páčkou</t>
  </si>
  <si>
    <t>Pol22</t>
  </si>
  <si>
    <t>svorka pružinová 5x2,5mm2 s páčkou</t>
  </si>
  <si>
    <t>Pol23</t>
  </si>
  <si>
    <t>ukončení kabelů, vodičů do 5x4</t>
  </si>
  <si>
    <t>Pol24</t>
  </si>
  <si>
    <t>ukončení kabelů do 7x4</t>
  </si>
  <si>
    <t>Pol25</t>
  </si>
  <si>
    <t>ukončení kabelů do 5x16</t>
  </si>
  <si>
    <t>D2</t>
  </si>
  <si>
    <t>STAVEBNÍ PRÁCE ROZVODY ELEKTROINSTALACE 1.PP (sv.zás.mot.)</t>
  </si>
  <si>
    <t>Pol26</t>
  </si>
  <si>
    <t>vyřezání otvoru pro krabice 68mm</t>
  </si>
  <si>
    <t>Pol27</t>
  </si>
  <si>
    <t>vysekání spáry ve zdi malta/kámen do hl.30mm š.do 30mm</t>
  </si>
  <si>
    <t>Pol28</t>
  </si>
  <si>
    <t>zapravení maltou spáry ve zdi malta/kámen do hl.30mm š.do 30mm(bez vymalování stěn)</t>
  </si>
  <si>
    <t>D3</t>
  </si>
  <si>
    <t>MATERIÁLY ROZVODY ELEKTROINSTALACE 1.PP (sv.zás.mot.)</t>
  </si>
  <si>
    <t>Pol29</t>
  </si>
  <si>
    <t>Pol30</t>
  </si>
  <si>
    <t>Pol31</t>
  </si>
  <si>
    <t>kabel CYKY 5Jx16</t>
  </si>
  <si>
    <t>Pol32</t>
  </si>
  <si>
    <t>vodič CYA 16žl/zel.</t>
  </si>
  <si>
    <t>Pol33</t>
  </si>
  <si>
    <t>kabel CYSY 2x1,5</t>
  </si>
  <si>
    <t>Pol34</t>
  </si>
  <si>
    <t>kabel CYSY 2x2,5</t>
  </si>
  <si>
    <t>Pol35</t>
  </si>
  <si>
    <t>kabel JYSTY 2x2x0,8</t>
  </si>
  <si>
    <t>Pol36</t>
  </si>
  <si>
    <t>kabel JYTY 2x1</t>
  </si>
  <si>
    <t>Pol37</t>
  </si>
  <si>
    <t>kabel CYKY 7Jx1,5</t>
  </si>
  <si>
    <t>Pol38</t>
  </si>
  <si>
    <t>kabel CYKY 3Jx1,5</t>
  </si>
  <si>
    <t>Pol39</t>
  </si>
  <si>
    <t>kabel CYKY 5Jx1,5</t>
  </si>
  <si>
    <t>Pol40</t>
  </si>
  <si>
    <t>kabel CYKY 3Jx2,5</t>
  </si>
  <si>
    <t>Pol41</t>
  </si>
  <si>
    <t>trubka korugovaná kopoflex 50/41mm</t>
  </si>
  <si>
    <t>Pol42</t>
  </si>
  <si>
    <t>Pol43</t>
  </si>
  <si>
    <t>retro příchytka chylupářská 8-17mm</t>
  </si>
  <si>
    <t>Pol44</t>
  </si>
  <si>
    <t>Pol45</t>
  </si>
  <si>
    <t>Pol46</t>
  </si>
  <si>
    <t>Pol47</t>
  </si>
  <si>
    <t>podružný materiál (šroubky, příchytka, sádra…)</t>
  </si>
  <si>
    <t>sada</t>
  </si>
  <si>
    <t>D4</t>
  </si>
  <si>
    <t>MONTÁŽE RPP1, ÚPRAVA 09-2023</t>
  </si>
  <si>
    <t>Pol48</t>
  </si>
  <si>
    <t>vyhledání stáv.obvodů</t>
  </si>
  <si>
    <t>Pol49</t>
  </si>
  <si>
    <t>spínací jednotka 8x16A</t>
  </si>
  <si>
    <t>Poznámka k položce:
(jednotka pro spínání osmi kanálů 8x 16 A v provedení na DIN lištu do rozvaděče
jednotka je vybavena IP rozhraním a je určena pro ovládání pomocí protokolu TCP/IP)</t>
  </si>
  <si>
    <t>Pol50</t>
  </si>
  <si>
    <t>jistič B63/3 10kA</t>
  </si>
  <si>
    <t>102</t>
  </si>
  <si>
    <t>Pol51</t>
  </si>
  <si>
    <t>jistič B25/3 10kA</t>
  </si>
  <si>
    <t>Pol52</t>
  </si>
  <si>
    <t>jistič B6/1 10kA</t>
  </si>
  <si>
    <t>Pol53</t>
  </si>
  <si>
    <t>jistič B10/1 10kA</t>
  </si>
  <si>
    <t>108</t>
  </si>
  <si>
    <t>Pol54</t>
  </si>
  <si>
    <t>stykač 40-4 230V AC</t>
  </si>
  <si>
    <t>110</t>
  </si>
  <si>
    <t>Pol55</t>
  </si>
  <si>
    <t>zapojená svorka RS2,5</t>
  </si>
  <si>
    <t>D5</t>
  </si>
  <si>
    <t>MATERIÁLY RPP1, ÚPRAVA 09-2023</t>
  </si>
  <si>
    <t>57</t>
  </si>
  <si>
    <t>Pol56</t>
  </si>
  <si>
    <t>Pol57</t>
  </si>
  <si>
    <t>59</t>
  </si>
  <si>
    <t>Pol58</t>
  </si>
  <si>
    <t>61</t>
  </si>
  <si>
    <t>Pol59</t>
  </si>
  <si>
    <t>Pol60</t>
  </si>
  <si>
    <t>63</t>
  </si>
  <si>
    <t>Pol61</t>
  </si>
  <si>
    <t>svorka RS2,5</t>
  </si>
  <si>
    <t>126</t>
  </si>
  <si>
    <t>D6</t>
  </si>
  <si>
    <t>MONTÁŽE RPP1/2</t>
  </si>
  <si>
    <t>Pol62</t>
  </si>
  <si>
    <t>nástěnný zapuštěný OCEP rozvaděč 3U-45 v.2159xš.806xhl.250mm</t>
  </si>
  <si>
    <t>128</t>
  </si>
  <si>
    <t>Poznámka k položce:
IP30</t>
  </si>
  <si>
    <t>65</t>
  </si>
  <si>
    <t>Pol63</t>
  </si>
  <si>
    <t>vypínač 63/3</t>
  </si>
  <si>
    <t>130</t>
  </si>
  <si>
    <t>Pol64</t>
  </si>
  <si>
    <t>přepěťová ochrana Protec BC TNS 275/25 + poj.PV-6A gG + signálka HIS 95W</t>
  </si>
  <si>
    <t>132</t>
  </si>
  <si>
    <t>67</t>
  </si>
  <si>
    <t>Pol65</t>
  </si>
  <si>
    <t>jistič B10/1N/10A 10kA</t>
  </si>
  <si>
    <t>136</t>
  </si>
  <si>
    <t>69</t>
  </si>
  <si>
    <t>138</t>
  </si>
  <si>
    <t>D7</t>
  </si>
  <si>
    <t>MATERIÁLY RPP1/2</t>
  </si>
  <si>
    <t>Pol66</t>
  </si>
  <si>
    <t>nástěnný zapuštěný OCEP rozvaděč 3U-45 v.2159xš.806xhl.250mm komplet</t>
  </si>
  <si>
    <t>140</t>
  </si>
  <si>
    <t>71</t>
  </si>
  <si>
    <t>Pol67</t>
  </si>
  <si>
    <t>142</t>
  </si>
  <si>
    <t>144</t>
  </si>
  <si>
    <t>73</t>
  </si>
  <si>
    <t>146</t>
  </si>
  <si>
    <t>Pol68</t>
  </si>
  <si>
    <t>148</t>
  </si>
  <si>
    <t>75</t>
  </si>
  <si>
    <t>150</t>
  </si>
  <si>
    <t>D8</t>
  </si>
  <si>
    <t>PROJEKTOVÁ DOKUMENTACE SKUT.STAVU, REVIZNÍ ZPRÁVA</t>
  </si>
  <si>
    <t>77</t>
  </si>
  <si>
    <t>Pol70</t>
  </si>
  <si>
    <t>výchozí revizní zpráva</t>
  </si>
  <si>
    <t>154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</si>
  <si>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</si>
  <si>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</si>
  <si>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</si>
  <si>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VRN1</t>
  </si>
  <si>
    <t>Průzkumné, geodetické a projektové práce</t>
  </si>
  <si>
    <t>013254000</t>
  </si>
  <si>
    <t>Výorobní dokumentace a dokumentace skutečného provedení stavby</t>
  </si>
  <si>
    <t>1024</t>
  </si>
  <si>
    <t>-1571870970</t>
  </si>
  <si>
    <t>VRN3</t>
  </si>
  <si>
    <t>Zařízení staveniště</t>
  </si>
  <si>
    <t>030001000</t>
  </si>
  <si>
    <t>-37262110</t>
  </si>
  <si>
    <t>Bourání otvoru v podlaze pro exponát č. 59 včetně výkopu, odvozu a likvidace suti a zpětné zapravení otvoru</t>
  </si>
  <si>
    <t>Kabelová příchytka 6701-00/P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</si>
</sst>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39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3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horizontal="right" vertical="center"/>
    </xf>
    <xf numFmtId="0" fontId="23" fillId="4" borderId="7" xfId="0" applyFont="1" applyFill="1" applyBorder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3" fillId="4" borderId="21" xfId="0" applyFont="1" applyFill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5"/>
  <sheetViews>
    <sheetView showGridLines="0" workbookViewId="0" topLeftCell="A82">
      <selection activeCell="AI108" sqref="AI10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38" t="s">
        <v>5</v>
      </c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22" t="s">
        <v>14</v>
      </c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R5" s="20"/>
      <c r="BE5" s="219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24" t="s">
        <v>17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R6" s="20"/>
      <c r="BE6" s="220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20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20"/>
      <c r="BS8" s="17" t="s">
        <v>6</v>
      </c>
    </row>
    <row r="9" spans="2:71" s="1" customFormat="1" ht="14.45" customHeight="1">
      <c r="B9" s="20"/>
      <c r="AR9" s="20"/>
      <c r="BE9" s="220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26</v>
      </c>
      <c r="AR10" s="20"/>
      <c r="BE10" s="220"/>
      <c r="BS10" s="17" t="s">
        <v>6</v>
      </c>
    </row>
    <row r="11" spans="2:71" s="1" customFormat="1" ht="18.4" customHeight="1">
      <c r="B11" s="20"/>
      <c r="E11" s="25" t="s">
        <v>27</v>
      </c>
      <c r="AK11" s="27" t="s">
        <v>28</v>
      </c>
      <c r="AN11" s="25" t="s">
        <v>1</v>
      </c>
      <c r="AR11" s="20"/>
      <c r="BE11" s="220"/>
      <c r="BS11" s="17" t="s">
        <v>6</v>
      </c>
    </row>
    <row r="12" spans="2:71" s="1" customFormat="1" ht="6.95" customHeight="1">
      <c r="B12" s="20"/>
      <c r="AR12" s="20"/>
      <c r="BE12" s="220"/>
      <c r="BS12" s="17" t="s">
        <v>6</v>
      </c>
    </row>
    <row r="13" spans="2:71" s="1" customFormat="1" ht="12" customHeight="1">
      <c r="B13" s="20"/>
      <c r="D13" s="27" t="s">
        <v>29</v>
      </c>
      <c r="AK13" s="27" t="s">
        <v>25</v>
      </c>
      <c r="AN13" s="29" t="s">
        <v>30</v>
      </c>
      <c r="AR13" s="20"/>
      <c r="BE13" s="220"/>
      <c r="BS13" s="17" t="s">
        <v>6</v>
      </c>
    </row>
    <row r="14" spans="2:71" ht="12.75">
      <c r="B14" s="20"/>
      <c r="E14" s="225" t="s">
        <v>30</v>
      </c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7" t="s">
        <v>28</v>
      </c>
      <c r="AN14" s="29" t="s">
        <v>30</v>
      </c>
      <c r="AR14" s="20"/>
      <c r="BE14" s="220"/>
      <c r="BS14" s="17" t="s">
        <v>6</v>
      </c>
    </row>
    <row r="15" spans="2:71" s="1" customFormat="1" ht="6.95" customHeight="1">
      <c r="B15" s="20"/>
      <c r="AR15" s="20"/>
      <c r="BE15" s="220"/>
      <c r="BS15" s="17" t="s">
        <v>3</v>
      </c>
    </row>
    <row r="16" spans="2:71" s="1" customFormat="1" ht="12" customHeight="1">
      <c r="B16" s="20"/>
      <c r="D16" s="27" t="s">
        <v>31</v>
      </c>
      <c r="AK16" s="27" t="s">
        <v>25</v>
      </c>
      <c r="AN16" s="25" t="s">
        <v>32</v>
      </c>
      <c r="AR16" s="20"/>
      <c r="BE16" s="220"/>
      <c r="BS16" s="17" t="s">
        <v>3</v>
      </c>
    </row>
    <row r="17" spans="2:71" s="1" customFormat="1" ht="18.4" customHeight="1">
      <c r="B17" s="20"/>
      <c r="E17" s="25" t="s">
        <v>33</v>
      </c>
      <c r="AK17" s="27" t="s">
        <v>28</v>
      </c>
      <c r="AN17" s="25" t="s">
        <v>34</v>
      </c>
      <c r="AR17" s="20"/>
      <c r="BE17" s="220"/>
      <c r="BS17" s="17" t="s">
        <v>35</v>
      </c>
    </row>
    <row r="18" spans="2:71" s="1" customFormat="1" ht="6.95" customHeight="1">
      <c r="B18" s="20"/>
      <c r="AR18" s="20"/>
      <c r="BE18" s="220"/>
      <c r="BS18" s="17" t="s">
        <v>6</v>
      </c>
    </row>
    <row r="19" spans="2:71" s="1" customFormat="1" ht="12" customHeight="1">
      <c r="B19" s="20"/>
      <c r="D19" s="27" t="s">
        <v>36</v>
      </c>
      <c r="AK19" s="27" t="s">
        <v>25</v>
      </c>
      <c r="AN19" s="25" t="s">
        <v>1</v>
      </c>
      <c r="AR19" s="20"/>
      <c r="BE19" s="220"/>
      <c r="BS19" s="17" t="s">
        <v>6</v>
      </c>
    </row>
    <row r="20" spans="2:71" s="1" customFormat="1" ht="18.4" customHeight="1">
      <c r="B20" s="20"/>
      <c r="E20" s="25" t="s">
        <v>37</v>
      </c>
      <c r="AK20" s="27" t="s">
        <v>28</v>
      </c>
      <c r="AN20" s="25" t="s">
        <v>1</v>
      </c>
      <c r="AR20" s="20"/>
      <c r="BE20" s="220"/>
      <c r="BS20" s="17" t="s">
        <v>35</v>
      </c>
    </row>
    <row r="21" spans="2:57" s="1" customFormat="1" ht="6.95" customHeight="1">
      <c r="B21" s="20"/>
      <c r="AR21" s="20"/>
      <c r="BE21" s="220"/>
    </row>
    <row r="22" spans="2:57" s="1" customFormat="1" ht="12" customHeight="1">
      <c r="B22" s="20"/>
      <c r="D22" s="27" t="s">
        <v>38</v>
      </c>
      <c r="AR22" s="20"/>
      <c r="BE22" s="220"/>
    </row>
    <row r="23" spans="2:57" s="1" customFormat="1" ht="16.5" customHeight="1">
      <c r="B23" s="20"/>
      <c r="E23" s="227" t="s">
        <v>1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R23" s="20"/>
      <c r="BE23" s="220"/>
    </row>
    <row r="24" spans="2:57" s="1" customFormat="1" ht="6.95" customHeight="1">
      <c r="B24" s="20"/>
      <c r="AR24" s="20"/>
      <c r="BE24" s="220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0"/>
    </row>
    <row r="26" spans="1:57" s="2" customFormat="1" ht="25.9" customHeight="1">
      <c r="A26" s="32"/>
      <c r="B26" s="33"/>
      <c r="C26" s="32"/>
      <c r="D26" s="34" t="s">
        <v>39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8">
        <f>ROUND(AG94,2)</f>
        <v>0</v>
      </c>
      <c r="AL26" s="229"/>
      <c r="AM26" s="229"/>
      <c r="AN26" s="229"/>
      <c r="AO26" s="229"/>
      <c r="AP26" s="32"/>
      <c r="AQ26" s="32"/>
      <c r="AR26" s="33"/>
      <c r="BE26" s="220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20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30" t="s">
        <v>40</v>
      </c>
      <c r="M28" s="230"/>
      <c r="N28" s="230"/>
      <c r="O28" s="230"/>
      <c r="P28" s="230"/>
      <c r="Q28" s="32"/>
      <c r="R28" s="32"/>
      <c r="S28" s="32"/>
      <c r="T28" s="32"/>
      <c r="U28" s="32"/>
      <c r="V28" s="32"/>
      <c r="W28" s="230" t="s">
        <v>41</v>
      </c>
      <c r="X28" s="230"/>
      <c r="Y28" s="230"/>
      <c r="Z28" s="230"/>
      <c r="AA28" s="230"/>
      <c r="AB28" s="230"/>
      <c r="AC28" s="230"/>
      <c r="AD28" s="230"/>
      <c r="AE28" s="230"/>
      <c r="AF28" s="32"/>
      <c r="AG28" s="32"/>
      <c r="AH28" s="32"/>
      <c r="AI28" s="32"/>
      <c r="AJ28" s="32"/>
      <c r="AK28" s="230" t="s">
        <v>42</v>
      </c>
      <c r="AL28" s="230"/>
      <c r="AM28" s="230"/>
      <c r="AN28" s="230"/>
      <c r="AO28" s="230"/>
      <c r="AP28" s="32"/>
      <c r="AQ28" s="32"/>
      <c r="AR28" s="33"/>
      <c r="BE28" s="220"/>
    </row>
    <row r="29" spans="2:57" s="3" customFormat="1" ht="14.45" customHeight="1">
      <c r="B29" s="37"/>
      <c r="D29" s="27" t="s">
        <v>43</v>
      </c>
      <c r="F29" s="27" t="s">
        <v>44</v>
      </c>
      <c r="L29" s="233">
        <v>0.21</v>
      </c>
      <c r="M29" s="232"/>
      <c r="N29" s="232"/>
      <c r="O29" s="232"/>
      <c r="P29" s="232"/>
      <c r="W29" s="231">
        <f>ROUND(AZ94,2)</f>
        <v>0</v>
      </c>
      <c r="X29" s="232"/>
      <c r="Y29" s="232"/>
      <c r="Z29" s="232"/>
      <c r="AA29" s="232"/>
      <c r="AB29" s="232"/>
      <c r="AC29" s="232"/>
      <c r="AD29" s="232"/>
      <c r="AE29" s="232"/>
      <c r="AK29" s="231">
        <f>ROUND(AV94,2)</f>
        <v>0</v>
      </c>
      <c r="AL29" s="232"/>
      <c r="AM29" s="232"/>
      <c r="AN29" s="232"/>
      <c r="AO29" s="232"/>
      <c r="AR29" s="37"/>
      <c r="BE29" s="221"/>
    </row>
    <row r="30" spans="2:57" s="3" customFormat="1" ht="14.45" customHeight="1">
      <c r="B30" s="37"/>
      <c r="F30" s="27" t="s">
        <v>45</v>
      </c>
      <c r="L30" s="233">
        <v>0.15</v>
      </c>
      <c r="M30" s="232"/>
      <c r="N30" s="232"/>
      <c r="O30" s="232"/>
      <c r="P30" s="232"/>
      <c r="W30" s="231">
        <f>ROUND(BA94,2)</f>
        <v>0</v>
      </c>
      <c r="X30" s="232"/>
      <c r="Y30" s="232"/>
      <c r="Z30" s="232"/>
      <c r="AA30" s="232"/>
      <c r="AB30" s="232"/>
      <c r="AC30" s="232"/>
      <c r="AD30" s="232"/>
      <c r="AE30" s="232"/>
      <c r="AK30" s="231">
        <f>ROUND(AW94,2)</f>
        <v>0</v>
      </c>
      <c r="AL30" s="232"/>
      <c r="AM30" s="232"/>
      <c r="AN30" s="232"/>
      <c r="AO30" s="232"/>
      <c r="AR30" s="37"/>
      <c r="BE30" s="221"/>
    </row>
    <row r="31" spans="2:57" s="3" customFormat="1" ht="14.45" customHeight="1" hidden="1">
      <c r="B31" s="37"/>
      <c r="F31" s="27" t="s">
        <v>46</v>
      </c>
      <c r="L31" s="233">
        <v>0.21</v>
      </c>
      <c r="M31" s="232"/>
      <c r="N31" s="232"/>
      <c r="O31" s="232"/>
      <c r="P31" s="232"/>
      <c r="W31" s="231">
        <f>ROUND(BB94,2)</f>
        <v>0</v>
      </c>
      <c r="X31" s="232"/>
      <c r="Y31" s="232"/>
      <c r="Z31" s="232"/>
      <c r="AA31" s="232"/>
      <c r="AB31" s="232"/>
      <c r="AC31" s="232"/>
      <c r="AD31" s="232"/>
      <c r="AE31" s="232"/>
      <c r="AK31" s="231">
        <v>0</v>
      </c>
      <c r="AL31" s="232"/>
      <c r="AM31" s="232"/>
      <c r="AN31" s="232"/>
      <c r="AO31" s="232"/>
      <c r="AR31" s="37"/>
      <c r="BE31" s="221"/>
    </row>
    <row r="32" spans="2:57" s="3" customFormat="1" ht="14.45" customHeight="1" hidden="1">
      <c r="B32" s="37"/>
      <c r="F32" s="27" t="s">
        <v>47</v>
      </c>
      <c r="L32" s="233">
        <v>0.15</v>
      </c>
      <c r="M32" s="232"/>
      <c r="N32" s="232"/>
      <c r="O32" s="232"/>
      <c r="P32" s="232"/>
      <c r="W32" s="231">
        <f>ROUND(BC94,2)</f>
        <v>0</v>
      </c>
      <c r="X32" s="232"/>
      <c r="Y32" s="232"/>
      <c r="Z32" s="232"/>
      <c r="AA32" s="232"/>
      <c r="AB32" s="232"/>
      <c r="AC32" s="232"/>
      <c r="AD32" s="232"/>
      <c r="AE32" s="232"/>
      <c r="AK32" s="231">
        <v>0</v>
      </c>
      <c r="AL32" s="232"/>
      <c r="AM32" s="232"/>
      <c r="AN32" s="232"/>
      <c r="AO32" s="232"/>
      <c r="AR32" s="37"/>
      <c r="BE32" s="221"/>
    </row>
    <row r="33" spans="2:57" s="3" customFormat="1" ht="14.45" customHeight="1" hidden="1">
      <c r="B33" s="37"/>
      <c r="F33" s="27" t="s">
        <v>48</v>
      </c>
      <c r="L33" s="233">
        <v>0</v>
      </c>
      <c r="M33" s="232"/>
      <c r="N33" s="232"/>
      <c r="O33" s="232"/>
      <c r="P33" s="232"/>
      <c r="W33" s="231">
        <f>ROUND(BD94,2)</f>
        <v>0</v>
      </c>
      <c r="X33" s="232"/>
      <c r="Y33" s="232"/>
      <c r="Z33" s="232"/>
      <c r="AA33" s="232"/>
      <c r="AB33" s="232"/>
      <c r="AC33" s="232"/>
      <c r="AD33" s="232"/>
      <c r="AE33" s="232"/>
      <c r="AK33" s="231">
        <v>0</v>
      </c>
      <c r="AL33" s="232"/>
      <c r="AM33" s="232"/>
      <c r="AN33" s="232"/>
      <c r="AO33" s="232"/>
      <c r="AR33" s="37"/>
      <c r="BE33" s="221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20"/>
    </row>
    <row r="35" spans="1:57" s="2" customFormat="1" ht="25.9" customHeight="1">
      <c r="A35" s="32"/>
      <c r="B35" s="33"/>
      <c r="C35" s="38"/>
      <c r="D35" s="39" t="s">
        <v>49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50</v>
      </c>
      <c r="U35" s="40"/>
      <c r="V35" s="40"/>
      <c r="W35" s="40"/>
      <c r="X35" s="237" t="s">
        <v>51</v>
      </c>
      <c r="Y35" s="235"/>
      <c r="Z35" s="235"/>
      <c r="AA35" s="235"/>
      <c r="AB35" s="235"/>
      <c r="AC35" s="40"/>
      <c r="AD35" s="40"/>
      <c r="AE35" s="40"/>
      <c r="AF35" s="40"/>
      <c r="AG35" s="40"/>
      <c r="AH35" s="40"/>
      <c r="AI35" s="40"/>
      <c r="AJ35" s="40"/>
      <c r="AK35" s="234">
        <f>SUM(AK26:AK33)</f>
        <v>0</v>
      </c>
      <c r="AL35" s="235"/>
      <c r="AM35" s="235"/>
      <c r="AN35" s="235"/>
      <c r="AO35" s="236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52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53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54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55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54</v>
      </c>
      <c r="AI60" s="35"/>
      <c r="AJ60" s="35"/>
      <c r="AK60" s="35"/>
      <c r="AL60" s="35"/>
      <c r="AM60" s="45" t="s">
        <v>55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56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57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54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55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54</v>
      </c>
      <c r="AI75" s="35"/>
      <c r="AJ75" s="35"/>
      <c r="AK75" s="35"/>
      <c r="AL75" s="35"/>
      <c r="AM75" s="45" t="s">
        <v>55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58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202212-067</v>
      </c>
      <c r="AR84" s="51"/>
    </row>
    <row r="85" spans="2:44" s="5" customFormat="1" ht="36.95" customHeight="1">
      <c r="B85" s="52"/>
      <c r="C85" s="53" t="s">
        <v>16</v>
      </c>
      <c r="L85" s="216" t="str">
        <f>K6</f>
        <v>Zámek Pardubice - Expozice lapidária</v>
      </c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Pardubice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45" t="str">
        <f>IF(AN8="","",AN8)</f>
        <v>6. 12. 2023</v>
      </c>
      <c r="AN87" s="245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>Východočeské muzeum v Pardubicích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31</v>
      </c>
      <c r="AJ89" s="32"/>
      <c r="AK89" s="32"/>
      <c r="AL89" s="32"/>
      <c r="AM89" s="246" t="str">
        <f>IF(E17="","",E17)</f>
        <v>K I P spol. s r. o.</v>
      </c>
      <c r="AN89" s="247"/>
      <c r="AO89" s="247"/>
      <c r="AP89" s="247"/>
      <c r="AQ89" s="32"/>
      <c r="AR89" s="33"/>
      <c r="AS89" s="249" t="s">
        <v>59</v>
      </c>
      <c r="AT89" s="25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29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36</v>
      </c>
      <c r="AJ90" s="32"/>
      <c r="AK90" s="32"/>
      <c r="AL90" s="32"/>
      <c r="AM90" s="246" t="str">
        <f>IF(E20="","",E20)</f>
        <v>Pavel Rinn</v>
      </c>
      <c r="AN90" s="247"/>
      <c r="AO90" s="247"/>
      <c r="AP90" s="247"/>
      <c r="AQ90" s="32"/>
      <c r="AR90" s="33"/>
      <c r="AS90" s="251"/>
      <c r="AT90" s="25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51"/>
      <c r="AT91" s="25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1" t="s">
        <v>60</v>
      </c>
      <c r="D92" s="212"/>
      <c r="E92" s="212"/>
      <c r="F92" s="212"/>
      <c r="G92" s="212"/>
      <c r="H92" s="60"/>
      <c r="I92" s="215" t="s">
        <v>61</v>
      </c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44" t="s">
        <v>62</v>
      </c>
      <c r="AH92" s="212"/>
      <c r="AI92" s="212"/>
      <c r="AJ92" s="212"/>
      <c r="AK92" s="212"/>
      <c r="AL92" s="212"/>
      <c r="AM92" s="212"/>
      <c r="AN92" s="215" t="s">
        <v>63</v>
      </c>
      <c r="AO92" s="212"/>
      <c r="AP92" s="248"/>
      <c r="AQ92" s="61" t="s">
        <v>64</v>
      </c>
      <c r="AR92" s="33"/>
      <c r="AS92" s="62" t="s">
        <v>65</v>
      </c>
      <c r="AT92" s="63" t="s">
        <v>66</v>
      </c>
      <c r="AU92" s="63" t="s">
        <v>67</v>
      </c>
      <c r="AV92" s="63" t="s">
        <v>68</v>
      </c>
      <c r="AW92" s="63" t="s">
        <v>69</v>
      </c>
      <c r="AX92" s="63" t="s">
        <v>70</v>
      </c>
      <c r="AY92" s="63" t="s">
        <v>71</v>
      </c>
      <c r="AZ92" s="63" t="s">
        <v>72</v>
      </c>
      <c r="BA92" s="63" t="s">
        <v>73</v>
      </c>
      <c r="BB92" s="63" t="s">
        <v>74</v>
      </c>
      <c r="BC92" s="63" t="s">
        <v>75</v>
      </c>
      <c r="BD92" s="64" t="s">
        <v>76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77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8">
        <f>ROUND(AG95+AG96+SUM(AG102:AG103),2)</f>
        <v>0</v>
      </c>
      <c r="AH94" s="218"/>
      <c r="AI94" s="218"/>
      <c r="AJ94" s="218"/>
      <c r="AK94" s="218"/>
      <c r="AL94" s="218"/>
      <c r="AM94" s="218"/>
      <c r="AN94" s="253">
        <f aca="true" t="shared" si="0" ref="AN94:AN103">SUM(AG94,AT94)</f>
        <v>0</v>
      </c>
      <c r="AO94" s="253"/>
      <c r="AP94" s="253"/>
      <c r="AQ94" s="72" t="s">
        <v>1</v>
      </c>
      <c r="AR94" s="68"/>
      <c r="AS94" s="73">
        <f>ROUND(AS95+AS96+SUM(AS102:AS103),2)</f>
        <v>0</v>
      </c>
      <c r="AT94" s="74">
        <f aca="true" t="shared" si="1" ref="AT94:AT103">ROUND(SUM(AV94:AW94),2)</f>
        <v>0</v>
      </c>
      <c r="AU94" s="75">
        <f>ROUND(AU95+AU96+SUM(AU102:AU103),5)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ROUND(AZ95+AZ96+SUM(AZ102:AZ103),2)</f>
        <v>0</v>
      </c>
      <c r="BA94" s="74">
        <f>ROUND(BA95+BA96+SUM(BA102:BA103),2)</f>
        <v>0</v>
      </c>
      <c r="BB94" s="74">
        <f>ROUND(BB95+BB96+SUM(BB102:BB103),2)</f>
        <v>0</v>
      </c>
      <c r="BC94" s="74">
        <f>ROUND(BC95+BC96+SUM(BC102:BC103),2)</f>
        <v>0</v>
      </c>
      <c r="BD94" s="76">
        <f>ROUND(BD95+BD96+SUM(BD102:BD103),2)</f>
        <v>0</v>
      </c>
      <c r="BS94" s="77" t="s">
        <v>78</v>
      </c>
      <c r="BT94" s="77" t="s">
        <v>79</v>
      </c>
      <c r="BU94" s="78" t="s">
        <v>80</v>
      </c>
      <c r="BV94" s="77" t="s">
        <v>81</v>
      </c>
      <c r="BW94" s="77" t="s">
        <v>4</v>
      </c>
      <c r="BX94" s="77" t="s">
        <v>82</v>
      </c>
      <c r="CL94" s="77" t="s">
        <v>1</v>
      </c>
    </row>
    <row r="95" spans="1:91" s="7" customFormat="1" ht="16.5" customHeight="1">
      <c r="A95" s="79" t="s">
        <v>83</v>
      </c>
      <c r="B95" s="80"/>
      <c r="C95" s="81"/>
      <c r="D95" s="213" t="s">
        <v>84</v>
      </c>
      <c r="E95" s="213"/>
      <c r="F95" s="213"/>
      <c r="G95" s="213"/>
      <c r="H95" s="213"/>
      <c r="I95" s="82"/>
      <c r="J95" s="213" t="s">
        <v>85</v>
      </c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41">
        <f>'D.1. - Architektonicko - ...'!J30</f>
        <v>0</v>
      </c>
      <c r="AH95" s="242"/>
      <c r="AI95" s="242"/>
      <c r="AJ95" s="242"/>
      <c r="AK95" s="242"/>
      <c r="AL95" s="242"/>
      <c r="AM95" s="242"/>
      <c r="AN95" s="241">
        <f t="shared" si="0"/>
        <v>0</v>
      </c>
      <c r="AO95" s="242"/>
      <c r="AP95" s="242"/>
      <c r="AQ95" s="83" t="s">
        <v>86</v>
      </c>
      <c r="AR95" s="80"/>
      <c r="AS95" s="84">
        <v>0</v>
      </c>
      <c r="AT95" s="85">
        <f t="shared" si="1"/>
        <v>0</v>
      </c>
      <c r="AU95" s="86">
        <f>'D.1. - Architektonicko - ...'!P124</f>
        <v>0</v>
      </c>
      <c r="AV95" s="85">
        <f>'D.1. - Architektonicko - ...'!J33</f>
        <v>0</v>
      </c>
      <c r="AW95" s="85">
        <f>'D.1. - Architektonicko - ...'!J34</f>
        <v>0</v>
      </c>
      <c r="AX95" s="85">
        <f>'D.1. - Architektonicko - ...'!J35</f>
        <v>0</v>
      </c>
      <c r="AY95" s="85">
        <f>'D.1. - Architektonicko - ...'!J36</f>
        <v>0</v>
      </c>
      <c r="AZ95" s="85">
        <f>'D.1. - Architektonicko - ...'!F33</f>
        <v>0</v>
      </c>
      <c r="BA95" s="85">
        <f>'D.1. - Architektonicko - ...'!F34</f>
        <v>0</v>
      </c>
      <c r="BB95" s="85">
        <f>'D.1. - Architektonicko - ...'!F35</f>
        <v>0</v>
      </c>
      <c r="BC95" s="85">
        <f>'D.1. - Architektonicko - ...'!F36</f>
        <v>0</v>
      </c>
      <c r="BD95" s="87">
        <f>'D.1. - Architektonicko - ...'!F37</f>
        <v>0</v>
      </c>
      <c r="BT95" s="88" t="s">
        <v>87</v>
      </c>
      <c r="BV95" s="88" t="s">
        <v>81</v>
      </c>
      <c r="BW95" s="88" t="s">
        <v>88</v>
      </c>
      <c r="BX95" s="88" t="s">
        <v>4</v>
      </c>
      <c r="CL95" s="88" t="s">
        <v>1</v>
      </c>
      <c r="CM95" s="88" t="s">
        <v>89</v>
      </c>
    </row>
    <row r="96" spans="2:91" s="7" customFormat="1" ht="16.5" customHeight="1">
      <c r="B96" s="80"/>
      <c r="C96" s="81"/>
      <c r="D96" s="213" t="s">
        <v>90</v>
      </c>
      <c r="E96" s="213"/>
      <c r="F96" s="213"/>
      <c r="G96" s="213"/>
      <c r="H96" s="213"/>
      <c r="I96" s="82"/>
      <c r="J96" s="213" t="s">
        <v>91</v>
      </c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43">
        <f>ROUND(SUM(AG97:AG101),2)</f>
        <v>0</v>
      </c>
      <c r="AH96" s="242"/>
      <c r="AI96" s="242"/>
      <c r="AJ96" s="242"/>
      <c r="AK96" s="242"/>
      <c r="AL96" s="242"/>
      <c r="AM96" s="242"/>
      <c r="AN96" s="241">
        <f t="shared" si="0"/>
        <v>0</v>
      </c>
      <c r="AO96" s="242"/>
      <c r="AP96" s="242"/>
      <c r="AQ96" s="83" t="s">
        <v>86</v>
      </c>
      <c r="AR96" s="80"/>
      <c r="AS96" s="84">
        <f>ROUND(SUM(AS97:AS101),2)</f>
        <v>0</v>
      </c>
      <c r="AT96" s="85">
        <f t="shared" si="1"/>
        <v>0</v>
      </c>
      <c r="AU96" s="86">
        <f>ROUND(SUM(AU97:AU101),5)</f>
        <v>0</v>
      </c>
      <c r="AV96" s="85">
        <f>ROUND(AZ96*L29,2)</f>
        <v>0</v>
      </c>
      <c r="AW96" s="85">
        <f>ROUND(BA96*L30,2)</f>
        <v>0</v>
      </c>
      <c r="AX96" s="85">
        <f>ROUND(BB96*L29,2)</f>
        <v>0</v>
      </c>
      <c r="AY96" s="85">
        <f>ROUND(BC96*L30,2)</f>
        <v>0</v>
      </c>
      <c r="AZ96" s="85">
        <f>ROUND(SUM(AZ97:AZ101),2)</f>
        <v>0</v>
      </c>
      <c r="BA96" s="85">
        <f>ROUND(SUM(BA97:BA101),2)</f>
        <v>0</v>
      </c>
      <c r="BB96" s="85">
        <f>ROUND(SUM(BB97:BB101),2)</f>
        <v>0</v>
      </c>
      <c r="BC96" s="85">
        <f>ROUND(SUM(BC97:BC101),2)</f>
        <v>0</v>
      </c>
      <c r="BD96" s="87">
        <f>ROUND(SUM(BD97:BD101),2)</f>
        <v>0</v>
      </c>
      <c r="BS96" s="88" t="s">
        <v>78</v>
      </c>
      <c r="BT96" s="88" t="s">
        <v>87</v>
      </c>
      <c r="BU96" s="88" t="s">
        <v>80</v>
      </c>
      <c r="BV96" s="88" t="s">
        <v>81</v>
      </c>
      <c r="BW96" s="88" t="s">
        <v>92</v>
      </c>
      <c r="BX96" s="88" t="s">
        <v>4</v>
      </c>
      <c r="CL96" s="88" t="s">
        <v>1</v>
      </c>
      <c r="CM96" s="88" t="s">
        <v>89</v>
      </c>
    </row>
    <row r="97" spans="1:90" s="4" customFormat="1" ht="16.5" customHeight="1">
      <c r="A97" s="79" t="s">
        <v>83</v>
      </c>
      <c r="B97" s="51"/>
      <c r="C97" s="10"/>
      <c r="D97" s="10"/>
      <c r="E97" s="214" t="s">
        <v>93</v>
      </c>
      <c r="F97" s="214"/>
      <c r="G97" s="214"/>
      <c r="H97" s="214"/>
      <c r="I97" s="214"/>
      <c r="J97" s="10"/>
      <c r="K97" s="214" t="s">
        <v>94</v>
      </c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39">
        <f>'SK - STRUKTUROVANÁ KABELÁŽ'!J32</f>
        <v>0</v>
      </c>
      <c r="AH97" s="240"/>
      <c r="AI97" s="240"/>
      <c r="AJ97" s="240"/>
      <c r="AK97" s="240"/>
      <c r="AL97" s="240"/>
      <c r="AM97" s="240"/>
      <c r="AN97" s="239">
        <f t="shared" si="0"/>
        <v>0</v>
      </c>
      <c r="AO97" s="240"/>
      <c r="AP97" s="240"/>
      <c r="AQ97" s="89" t="s">
        <v>95</v>
      </c>
      <c r="AR97" s="51"/>
      <c r="AS97" s="90">
        <v>0</v>
      </c>
      <c r="AT97" s="91">
        <f t="shared" si="1"/>
        <v>0</v>
      </c>
      <c r="AU97" s="92">
        <f>'SK - STRUKTUROVANÁ KABELÁŽ'!P122</f>
        <v>0</v>
      </c>
      <c r="AV97" s="91">
        <f>'SK - STRUKTUROVANÁ KABELÁŽ'!J35</f>
        <v>0</v>
      </c>
      <c r="AW97" s="91">
        <f>'SK - STRUKTUROVANÁ KABELÁŽ'!J36</f>
        <v>0</v>
      </c>
      <c r="AX97" s="91">
        <f>'SK - STRUKTUROVANÁ KABELÁŽ'!J37</f>
        <v>0</v>
      </c>
      <c r="AY97" s="91">
        <f>'SK - STRUKTUROVANÁ KABELÁŽ'!J38</f>
        <v>0</v>
      </c>
      <c r="AZ97" s="91">
        <f>'SK - STRUKTUROVANÁ KABELÁŽ'!F35</f>
        <v>0</v>
      </c>
      <c r="BA97" s="91">
        <f>'SK - STRUKTUROVANÁ KABELÁŽ'!F36</f>
        <v>0</v>
      </c>
      <c r="BB97" s="91">
        <f>'SK - STRUKTUROVANÁ KABELÁŽ'!F37</f>
        <v>0</v>
      </c>
      <c r="BC97" s="91">
        <f>'SK - STRUKTUROVANÁ KABELÁŽ'!F38</f>
        <v>0</v>
      </c>
      <c r="BD97" s="93">
        <f>'SK - STRUKTUROVANÁ KABELÁŽ'!F39</f>
        <v>0</v>
      </c>
      <c r="BT97" s="25" t="s">
        <v>89</v>
      </c>
      <c r="BV97" s="25" t="s">
        <v>81</v>
      </c>
      <c r="BW97" s="25" t="s">
        <v>96</v>
      </c>
      <c r="BX97" s="25" t="s">
        <v>92</v>
      </c>
      <c r="CL97" s="25" t="s">
        <v>1</v>
      </c>
    </row>
    <row r="98" spans="1:90" s="4" customFormat="1" ht="16.5" customHeight="1">
      <c r="A98" s="79" t="s">
        <v>83</v>
      </c>
      <c r="B98" s="51"/>
      <c r="C98" s="10"/>
      <c r="D98" s="10"/>
      <c r="E98" s="214" t="s">
        <v>97</v>
      </c>
      <c r="F98" s="214"/>
      <c r="G98" s="214"/>
      <c r="H98" s="214"/>
      <c r="I98" s="214"/>
      <c r="J98" s="10"/>
      <c r="K98" s="214" t="s">
        <v>98</v>
      </c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14"/>
      <c r="AG98" s="239">
        <f>'RH-T - MĚŘENÍ VLHKOSTI A ...'!J32</f>
        <v>0</v>
      </c>
      <c r="AH98" s="240"/>
      <c r="AI98" s="240"/>
      <c r="AJ98" s="240"/>
      <c r="AK98" s="240"/>
      <c r="AL98" s="240"/>
      <c r="AM98" s="240"/>
      <c r="AN98" s="239">
        <f t="shared" si="0"/>
        <v>0</v>
      </c>
      <c r="AO98" s="240"/>
      <c r="AP98" s="240"/>
      <c r="AQ98" s="89" t="s">
        <v>95</v>
      </c>
      <c r="AR98" s="51"/>
      <c r="AS98" s="90">
        <v>0</v>
      </c>
      <c r="AT98" s="91">
        <f t="shared" si="1"/>
        <v>0</v>
      </c>
      <c r="AU98" s="92">
        <f>'RH-T - MĚŘENÍ VLHKOSTI A ...'!P122</f>
        <v>0</v>
      </c>
      <c r="AV98" s="91">
        <f>'RH-T - MĚŘENÍ VLHKOSTI A ...'!J35</f>
        <v>0</v>
      </c>
      <c r="AW98" s="91">
        <f>'RH-T - MĚŘENÍ VLHKOSTI A ...'!J36</f>
        <v>0</v>
      </c>
      <c r="AX98" s="91">
        <f>'RH-T - MĚŘENÍ VLHKOSTI A ...'!J37</f>
        <v>0</v>
      </c>
      <c r="AY98" s="91">
        <f>'RH-T - MĚŘENÍ VLHKOSTI A ...'!J38</f>
        <v>0</v>
      </c>
      <c r="AZ98" s="91">
        <f>'RH-T - MĚŘENÍ VLHKOSTI A ...'!F35</f>
        <v>0</v>
      </c>
      <c r="BA98" s="91">
        <f>'RH-T - MĚŘENÍ VLHKOSTI A ...'!F36</f>
        <v>0</v>
      </c>
      <c r="BB98" s="91">
        <f>'RH-T - MĚŘENÍ VLHKOSTI A ...'!F37</f>
        <v>0</v>
      </c>
      <c r="BC98" s="91">
        <f>'RH-T - MĚŘENÍ VLHKOSTI A ...'!F38</f>
        <v>0</v>
      </c>
      <c r="BD98" s="93">
        <f>'RH-T - MĚŘENÍ VLHKOSTI A ...'!F39</f>
        <v>0</v>
      </c>
      <c r="BT98" s="25" t="s">
        <v>89</v>
      </c>
      <c r="BV98" s="25" t="s">
        <v>81</v>
      </c>
      <c r="BW98" s="25" t="s">
        <v>99</v>
      </c>
      <c r="BX98" s="25" t="s">
        <v>92</v>
      </c>
      <c r="CL98" s="25" t="s">
        <v>1</v>
      </c>
    </row>
    <row r="99" spans="1:90" s="4" customFormat="1" ht="16.5" customHeight="1">
      <c r="A99" s="79" t="s">
        <v>83</v>
      </c>
      <c r="B99" s="51"/>
      <c r="C99" s="10"/>
      <c r="D99" s="10"/>
      <c r="E99" s="214" t="s">
        <v>100</v>
      </c>
      <c r="F99" s="214"/>
      <c r="G99" s="214"/>
      <c r="H99" s="214"/>
      <c r="I99" s="214"/>
      <c r="J99" s="10"/>
      <c r="K99" s="214" t="s">
        <v>101</v>
      </c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39">
        <f>'EPS - ELEKTRONICKÁ POŽÁRN...'!J32</f>
        <v>0</v>
      </c>
      <c r="AH99" s="240"/>
      <c r="AI99" s="240"/>
      <c r="AJ99" s="240"/>
      <c r="AK99" s="240"/>
      <c r="AL99" s="240"/>
      <c r="AM99" s="240"/>
      <c r="AN99" s="239">
        <f t="shared" si="0"/>
        <v>0</v>
      </c>
      <c r="AO99" s="240"/>
      <c r="AP99" s="240"/>
      <c r="AQ99" s="89" t="s">
        <v>95</v>
      </c>
      <c r="AR99" s="51"/>
      <c r="AS99" s="90">
        <v>0</v>
      </c>
      <c r="AT99" s="91">
        <f t="shared" si="1"/>
        <v>0</v>
      </c>
      <c r="AU99" s="92">
        <f>'EPS - ELEKTRONICKÁ POŽÁRN...'!P122</f>
        <v>0</v>
      </c>
      <c r="AV99" s="91">
        <f>'EPS - ELEKTRONICKÁ POŽÁRN...'!J35</f>
        <v>0</v>
      </c>
      <c r="AW99" s="91">
        <f>'EPS - ELEKTRONICKÁ POŽÁRN...'!J36</f>
        <v>0</v>
      </c>
      <c r="AX99" s="91">
        <f>'EPS - ELEKTRONICKÁ POŽÁRN...'!J37</f>
        <v>0</v>
      </c>
      <c r="AY99" s="91">
        <f>'EPS - ELEKTRONICKÁ POŽÁRN...'!J38</f>
        <v>0</v>
      </c>
      <c r="AZ99" s="91">
        <f>'EPS - ELEKTRONICKÁ POŽÁRN...'!F35</f>
        <v>0</v>
      </c>
      <c r="BA99" s="91">
        <f>'EPS - ELEKTRONICKÁ POŽÁRN...'!F36</f>
        <v>0</v>
      </c>
      <c r="BB99" s="91">
        <f>'EPS - ELEKTRONICKÁ POŽÁRN...'!F37</f>
        <v>0</v>
      </c>
      <c r="BC99" s="91">
        <f>'EPS - ELEKTRONICKÁ POŽÁRN...'!F38</f>
        <v>0</v>
      </c>
      <c r="BD99" s="93">
        <f>'EPS - ELEKTRONICKÁ POŽÁRN...'!F39</f>
        <v>0</v>
      </c>
      <c r="BT99" s="25" t="s">
        <v>89</v>
      </c>
      <c r="BV99" s="25" t="s">
        <v>81</v>
      </c>
      <c r="BW99" s="25" t="s">
        <v>102</v>
      </c>
      <c r="BX99" s="25" t="s">
        <v>92</v>
      </c>
      <c r="CL99" s="25" t="s">
        <v>1</v>
      </c>
    </row>
    <row r="100" spans="1:90" s="4" customFormat="1" ht="23.25" customHeight="1">
      <c r="A100" s="79" t="s">
        <v>83</v>
      </c>
      <c r="B100" s="51"/>
      <c r="C100" s="10"/>
      <c r="D100" s="10"/>
      <c r="E100" s="214" t="s">
        <v>103</v>
      </c>
      <c r="F100" s="214"/>
      <c r="G100" s="214"/>
      <c r="H100" s="214"/>
      <c r="I100" s="214"/>
      <c r="J100" s="10"/>
      <c r="K100" s="214" t="s">
        <v>104</v>
      </c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39">
        <f>'PZTS - ELEKTRONICKÁ ZABEZ...'!J32</f>
        <v>0</v>
      </c>
      <c r="AH100" s="240"/>
      <c r="AI100" s="240"/>
      <c r="AJ100" s="240"/>
      <c r="AK100" s="240"/>
      <c r="AL100" s="240"/>
      <c r="AM100" s="240"/>
      <c r="AN100" s="239">
        <f t="shared" si="0"/>
        <v>0</v>
      </c>
      <c r="AO100" s="240"/>
      <c r="AP100" s="240"/>
      <c r="AQ100" s="89" t="s">
        <v>95</v>
      </c>
      <c r="AR100" s="51"/>
      <c r="AS100" s="90">
        <v>0</v>
      </c>
      <c r="AT100" s="91">
        <f t="shared" si="1"/>
        <v>0</v>
      </c>
      <c r="AU100" s="92">
        <f>'PZTS - ELEKTRONICKÁ ZABEZ...'!P122</f>
        <v>0</v>
      </c>
      <c r="AV100" s="91">
        <f>'PZTS - ELEKTRONICKÁ ZABEZ...'!J35</f>
        <v>0</v>
      </c>
      <c r="AW100" s="91">
        <f>'PZTS - ELEKTRONICKÁ ZABEZ...'!J36</f>
        <v>0</v>
      </c>
      <c r="AX100" s="91">
        <f>'PZTS - ELEKTRONICKÁ ZABEZ...'!J37</f>
        <v>0</v>
      </c>
      <c r="AY100" s="91">
        <f>'PZTS - ELEKTRONICKÁ ZABEZ...'!J38</f>
        <v>0</v>
      </c>
      <c r="AZ100" s="91">
        <f>'PZTS - ELEKTRONICKÁ ZABEZ...'!F35</f>
        <v>0</v>
      </c>
      <c r="BA100" s="91">
        <f>'PZTS - ELEKTRONICKÁ ZABEZ...'!F36</f>
        <v>0</v>
      </c>
      <c r="BB100" s="91">
        <f>'PZTS - ELEKTRONICKÁ ZABEZ...'!F37</f>
        <v>0</v>
      </c>
      <c r="BC100" s="91">
        <f>'PZTS - ELEKTRONICKÁ ZABEZ...'!F38</f>
        <v>0</v>
      </c>
      <c r="BD100" s="93">
        <f>'PZTS - ELEKTRONICKÁ ZABEZ...'!F39</f>
        <v>0</v>
      </c>
      <c r="BT100" s="25" t="s">
        <v>89</v>
      </c>
      <c r="BV100" s="25" t="s">
        <v>81</v>
      </c>
      <c r="BW100" s="25" t="s">
        <v>105</v>
      </c>
      <c r="BX100" s="25" t="s">
        <v>92</v>
      </c>
      <c r="CL100" s="25" t="s">
        <v>1</v>
      </c>
    </row>
    <row r="101" spans="1:90" s="4" customFormat="1" ht="16.5" customHeight="1">
      <c r="A101" s="79" t="s">
        <v>83</v>
      </c>
      <c r="B101" s="51"/>
      <c r="C101" s="10"/>
      <c r="D101" s="10"/>
      <c r="E101" s="214" t="s">
        <v>106</v>
      </c>
      <c r="F101" s="214"/>
      <c r="G101" s="214"/>
      <c r="H101" s="214"/>
      <c r="I101" s="214"/>
      <c r="J101" s="10"/>
      <c r="K101" s="214" t="s">
        <v>107</v>
      </c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39">
        <f>'CCTV - UZAVŘENÝ KAMEROVÝ ...'!J32</f>
        <v>0</v>
      </c>
      <c r="AH101" s="240"/>
      <c r="AI101" s="240"/>
      <c r="AJ101" s="240"/>
      <c r="AK101" s="240"/>
      <c r="AL101" s="240"/>
      <c r="AM101" s="240"/>
      <c r="AN101" s="239">
        <f t="shared" si="0"/>
        <v>0</v>
      </c>
      <c r="AO101" s="240"/>
      <c r="AP101" s="240"/>
      <c r="AQ101" s="89" t="s">
        <v>95</v>
      </c>
      <c r="AR101" s="51"/>
      <c r="AS101" s="90">
        <v>0</v>
      </c>
      <c r="AT101" s="91">
        <f t="shared" si="1"/>
        <v>0</v>
      </c>
      <c r="AU101" s="92">
        <f>'CCTV - UZAVŘENÝ KAMEROVÝ ...'!P122</f>
        <v>0</v>
      </c>
      <c r="AV101" s="91">
        <f>'CCTV - UZAVŘENÝ KAMEROVÝ ...'!J35</f>
        <v>0</v>
      </c>
      <c r="AW101" s="91">
        <f>'CCTV - UZAVŘENÝ KAMEROVÝ ...'!J36</f>
        <v>0</v>
      </c>
      <c r="AX101" s="91">
        <f>'CCTV - UZAVŘENÝ KAMEROVÝ ...'!J37</f>
        <v>0</v>
      </c>
      <c r="AY101" s="91">
        <f>'CCTV - UZAVŘENÝ KAMEROVÝ ...'!J38</f>
        <v>0</v>
      </c>
      <c r="AZ101" s="91">
        <f>'CCTV - UZAVŘENÝ KAMEROVÝ ...'!F35</f>
        <v>0</v>
      </c>
      <c r="BA101" s="91">
        <f>'CCTV - UZAVŘENÝ KAMEROVÝ ...'!F36</f>
        <v>0</v>
      </c>
      <c r="BB101" s="91">
        <f>'CCTV - UZAVŘENÝ KAMEROVÝ ...'!F37</f>
        <v>0</v>
      </c>
      <c r="BC101" s="91">
        <f>'CCTV - UZAVŘENÝ KAMEROVÝ ...'!F38</f>
        <v>0</v>
      </c>
      <c r="BD101" s="93">
        <f>'CCTV - UZAVŘENÝ KAMEROVÝ ...'!F39</f>
        <v>0</v>
      </c>
      <c r="BT101" s="25" t="s">
        <v>89</v>
      </c>
      <c r="BV101" s="25" t="s">
        <v>81</v>
      </c>
      <c r="BW101" s="25" t="s">
        <v>108</v>
      </c>
      <c r="BX101" s="25" t="s">
        <v>92</v>
      </c>
      <c r="CL101" s="25" t="s">
        <v>1</v>
      </c>
    </row>
    <row r="102" spans="1:91" s="7" customFormat="1" ht="16.5" customHeight="1">
      <c r="A102" s="79" t="s">
        <v>83</v>
      </c>
      <c r="B102" s="80"/>
      <c r="C102" s="81"/>
      <c r="D102" s="213" t="s">
        <v>109</v>
      </c>
      <c r="E102" s="213"/>
      <c r="F102" s="213"/>
      <c r="G102" s="213"/>
      <c r="H102" s="213"/>
      <c r="I102" s="82"/>
      <c r="J102" s="213" t="s">
        <v>110</v>
      </c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41">
        <f>'D.1.4.2 - SILNOPROUDÉ ROZ...'!J30</f>
        <v>0</v>
      </c>
      <c r="AH102" s="242"/>
      <c r="AI102" s="242"/>
      <c r="AJ102" s="242"/>
      <c r="AK102" s="242"/>
      <c r="AL102" s="242"/>
      <c r="AM102" s="242"/>
      <c r="AN102" s="241">
        <f t="shared" si="0"/>
        <v>0</v>
      </c>
      <c r="AO102" s="242"/>
      <c r="AP102" s="242"/>
      <c r="AQ102" s="83" t="s">
        <v>86</v>
      </c>
      <c r="AR102" s="80"/>
      <c r="AS102" s="84">
        <v>0</v>
      </c>
      <c r="AT102" s="85">
        <f t="shared" si="1"/>
        <v>0</v>
      </c>
      <c r="AU102" s="86">
        <f>'D.1.4.2 - SILNOPROUDÉ ROZ...'!P124</f>
        <v>0</v>
      </c>
      <c r="AV102" s="85">
        <f>'D.1.4.2 - SILNOPROUDÉ ROZ...'!J33</f>
        <v>0</v>
      </c>
      <c r="AW102" s="85">
        <f>'D.1.4.2 - SILNOPROUDÉ ROZ...'!J34</f>
        <v>0</v>
      </c>
      <c r="AX102" s="85">
        <f>'D.1.4.2 - SILNOPROUDÉ ROZ...'!J35</f>
        <v>0</v>
      </c>
      <c r="AY102" s="85">
        <f>'D.1.4.2 - SILNOPROUDÉ ROZ...'!J36</f>
        <v>0</v>
      </c>
      <c r="AZ102" s="85">
        <f>'D.1.4.2 - SILNOPROUDÉ ROZ...'!F33</f>
        <v>0</v>
      </c>
      <c r="BA102" s="85">
        <f>'D.1.4.2 - SILNOPROUDÉ ROZ...'!F34</f>
        <v>0</v>
      </c>
      <c r="BB102" s="85">
        <f>'D.1.4.2 - SILNOPROUDÉ ROZ...'!F35</f>
        <v>0</v>
      </c>
      <c r="BC102" s="85">
        <f>'D.1.4.2 - SILNOPROUDÉ ROZ...'!F36</f>
        <v>0</v>
      </c>
      <c r="BD102" s="87">
        <f>'D.1.4.2 - SILNOPROUDÉ ROZ...'!F37</f>
        <v>0</v>
      </c>
      <c r="BT102" s="88" t="s">
        <v>87</v>
      </c>
      <c r="BV102" s="88" t="s">
        <v>81</v>
      </c>
      <c r="BW102" s="88" t="s">
        <v>111</v>
      </c>
      <c r="BX102" s="88" t="s">
        <v>4</v>
      </c>
      <c r="CL102" s="88" t="s">
        <v>1</v>
      </c>
      <c r="CM102" s="88" t="s">
        <v>89</v>
      </c>
    </row>
    <row r="103" spans="1:91" s="7" customFormat="1" ht="16.5" customHeight="1">
      <c r="A103" s="79" t="s">
        <v>83</v>
      </c>
      <c r="B103" s="80"/>
      <c r="C103" s="81"/>
      <c r="D103" s="213" t="s">
        <v>112</v>
      </c>
      <c r="E103" s="213"/>
      <c r="F103" s="213"/>
      <c r="G103" s="213"/>
      <c r="H103" s="213"/>
      <c r="I103" s="82"/>
      <c r="J103" s="213" t="s">
        <v>113</v>
      </c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41">
        <f>'VRN - Vedlejší rozpočtové...'!J30</f>
        <v>0</v>
      </c>
      <c r="AH103" s="242"/>
      <c r="AI103" s="242"/>
      <c r="AJ103" s="242"/>
      <c r="AK103" s="242"/>
      <c r="AL103" s="242"/>
      <c r="AM103" s="242"/>
      <c r="AN103" s="241">
        <f t="shared" si="0"/>
        <v>0</v>
      </c>
      <c r="AO103" s="242"/>
      <c r="AP103" s="242"/>
      <c r="AQ103" s="83" t="s">
        <v>86</v>
      </c>
      <c r="AR103" s="80"/>
      <c r="AS103" s="94">
        <v>0</v>
      </c>
      <c r="AT103" s="95">
        <f t="shared" si="1"/>
        <v>0</v>
      </c>
      <c r="AU103" s="96">
        <f>'VRN - Vedlejší rozpočtové...'!P119</f>
        <v>0</v>
      </c>
      <c r="AV103" s="95">
        <f>'VRN - Vedlejší rozpočtové...'!J33</f>
        <v>0</v>
      </c>
      <c r="AW103" s="95">
        <f>'VRN - Vedlejší rozpočtové...'!J34</f>
        <v>0</v>
      </c>
      <c r="AX103" s="95">
        <f>'VRN - Vedlejší rozpočtové...'!J35</f>
        <v>0</v>
      </c>
      <c r="AY103" s="95">
        <f>'VRN - Vedlejší rozpočtové...'!J36</f>
        <v>0</v>
      </c>
      <c r="AZ103" s="95">
        <f>'VRN - Vedlejší rozpočtové...'!F33</f>
        <v>0</v>
      </c>
      <c r="BA103" s="95">
        <f>'VRN - Vedlejší rozpočtové...'!F34</f>
        <v>0</v>
      </c>
      <c r="BB103" s="95">
        <f>'VRN - Vedlejší rozpočtové...'!F35</f>
        <v>0</v>
      </c>
      <c r="BC103" s="95">
        <f>'VRN - Vedlejší rozpočtové...'!F36</f>
        <v>0</v>
      </c>
      <c r="BD103" s="97">
        <f>'VRN - Vedlejší rozpočtové...'!F37</f>
        <v>0</v>
      </c>
      <c r="BT103" s="88" t="s">
        <v>87</v>
      </c>
      <c r="BV103" s="88" t="s">
        <v>81</v>
      </c>
      <c r="BW103" s="88" t="s">
        <v>114</v>
      </c>
      <c r="BX103" s="88" t="s">
        <v>4</v>
      </c>
      <c r="CL103" s="88" t="s">
        <v>1</v>
      </c>
      <c r="CM103" s="88" t="s">
        <v>89</v>
      </c>
    </row>
    <row r="104" spans="1:57" s="2" customFormat="1" ht="30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3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</row>
    <row r="105" spans="1:57" s="2" customFormat="1" ht="6.95" customHeight="1">
      <c r="A105" s="3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33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</row>
    <row r="106" ht="11.25"/>
    <row r="107" ht="11.25"/>
  </sheetData>
  <mergeCells count="74">
    <mergeCell ref="AN103:AP103"/>
    <mergeCell ref="AG103:AM103"/>
    <mergeCell ref="AN94:AP94"/>
    <mergeCell ref="AN92:AP92"/>
    <mergeCell ref="AN102:AP102"/>
    <mergeCell ref="AN101:AP101"/>
    <mergeCell ref="AN95:AP95"/>
    <mergeCell ref="AN100:AP100"/>
    <mergeCell ref="AN96:AP96"/>
    <mergeCell ref="AN97:AP97"/>
    <mergeCell ref="AN98:AP98"/>
    <mergeCell ref="AN99:AP99"/>
    <mergeCell ref="AG98:AM98"/>
    <mergeCell ref="AG97:AM97"/>
    <mergeCell ref="AG96:AM96"/>
    <mergeCell ref="AG99:AM99"/>
    <mergeCell ref="AK35:AO35"/>
    <mergeCell ref="X35:AB35"/>
    <mergeCell ref="AR2:BE2"/>
    <mergeCell ref="AG101:AM101"/>
    <mergeCell ref="AG102:AM102"/>
    <mergeCell ref="AG100:AM100"/>
    <mergeCell ref="AG95:AM95"/>
    <mergeCell ref="AG92:AM92"/>
    <mergeCell ref="AM87:AN87"/>
    <mergeCell ref="AM89:AP89"/>
    <mergeCell ref="AM90:AP90"/>
    <mergeCell ref="AS89:AT91"/>
    <mergeCell ref="L32:P32"/>
    <mergeCell ref="W32:AE32"/>
    <mergeCell ref="AK32:AO32"/>
    <mergeCell ref="L33:P33"/>
    <mergeCell ref="W33:AE33"/>
    <mergeCell ref="AK33:AO33"/>
    <mergeCell ref="W30:AE30"/>
    <mergeCell ref="AK30:AO30"/>
    <mergeCell ref="L30:P30"/>
    <mergeCell ref="W31:AE31"/>
    <mergeCell ref="L31:P31"/>
    <mergeCell ref="AK31:AO31"/>
    <mergeCell ref="L85:AO85"/>
    <mergeCell ref="D103:H103"/>
    <mergeCell ref="J103:AF103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K100:AF100"/>
    <mergeCell ref="K99:AF99"/>
    <mergeCell ref="K97:AF97"/>
    <mergeCell ref="K98:AF98"/>
    <mergeCell ref="K101:AF101"/>
    <mergeCell ref="I92:AF92"/>
    <mergeCell ref="J96:AF96"/>
    <mergeCell ref="J95:AF95"/>
    <mergeCell ref="J102:AF102"/>
    <mergeCell ref="E99:I99"/>
    <mergeCell ref="E98:I98"/>
    <mergeCell ref="E97:I97"/>
    <mergeCell ref="E100:I100"/>
    <mergeCell ref="E101:I101"/>
    <mergeCell ref="C92:G92"/>
    <mergeCell ref="D102:H102"/>
    <mergeCell ref="D96:H96"/>
    <mergeCell ref="D95:H95"/>
  </mergeCells>
  <hyperlinks>
    <hyperlink ref="A95" location="'D.1. - Architektonicko - ...'!C2" display="/"/>
    <hyperlink ref="A97" location="'SK - STRUKTUROVANÁ KABELÁŽ'!C2" display="/"/>
    <hyperlink ref="A98" location="'RH-T - MĚŘENÍ VLHKOSTI A ...'!C2" display="/"/>
    <hyperlink ref="A99" location="'EPS - ELEKTRONICKÁ POŽÁRN...'!C2" display="/"/>
    <hyperlink ref="A100" location="'PZTS - ELEKTRONICKÁ ZABEZ...'!C2" display="/"/>
    <hyperlink ref="A101" location="'CCTV - UZAVŘENÝ KAMEROVÝ ...'!C2" display="/"/>
    <hyperlink ref="A102" location="'D.1.4.2 - SILNOPROUDÉ ROZ...'!C2" display="/"/>
    <hyperlink ref="A103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3"/>
  <sheetViews>
    <sheetView showGridLines="0" workbookViewId="0" topLeftCell="A161">
      <selection activeCell="I127" sqref="I12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8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88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89</v>
      </c>
    </row>
    <row r="4" spans="2:46" s="1" customFormat="1" ht="24.95" customHeight="1">
      <c r="B4" s="20"/>
      <c r="D4" s="21" t="s">
        <v>115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54" t="str">
        <f>'Rekapitulace stavby'!K6</f>
        <v>Zámek Pardubice - Expozice lapidária</v>
      </c>
      <c r="F7" s="255"/>
      <c r="G7" s="255"/>
      <c r="H7" s="255"/>
      <c r="L7" s="20"/>
    </row>
    <row r="8" spans="1:31" s="2" customFormat="1" ht="12" customHeight="1">
      <c r="A8" s="32"/>
      <c r="B8" s="33"/>
      <c r="C8" s="32"/>
      <c r="D8" s="27" t="s">
        <v>116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16" t="s">
        <v>117</v>
      </c>
      <c r="F9" s="256"/>
      <c r="G9" s="256"/>
      <c r="H9" s="25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6. 12. 2023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26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27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7" t="str">
        <f>'Rekapitulace stavby'!E14</f>
        <v>Vyplň údaj</v>
      </c>
      <c r="F18" s="222"/>
      <c r="G18" s="222"/>
      <c r="H18" s="222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25</v>
      </c>
      <c r="J20" s="25" t="s">
        <v>32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33</v>
      </c>
      <c r="F21" s="32"/>
      <c r="G21" s="32"/>
      <c r="H21" s="32"/>
      <c r="I21" s="27" t="s">
        <v>28</v>
      </c>
      <c r="J21" s="25" t="s">
        <v>34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36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37</v>
      </c>
      <c r="F24" s="32"/>
      <c r="G24" s="32"/>
      <c r="H24" s="32"/>
      <c r="I24" s="27" t="s">
        <v>28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38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9"/>
      <c r="B27" s="100"/>
      <c r="C27" s="99"/>
      <c r="D27" s="99"/>
      <c r="E27" s="227" t="s">
        <v>1</v>
      </c>
      <c r="F27" s="227"/>
      <c r="G27" s="227"/>
      <c r="H27" s="227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2" t="s">
        <v>39</v>
      </c>
      <c r="E30" s="32"/>
      <c r="F30" s="32"/>
      <c r="G30" s="32"/>
      <c r="H30" s="32"/>
      <c r="I30" s="32"/>
      <c r="J30" s="71">
        <f>ROUND(J124,2)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41</v>
      </c>
      <c r="G32" s="32"/>
      <c r="H32" s="32"/>
      <c r="I32" s="36" t="s">
        <v>40</v>
      </c>
      <c r="J32" s="36" t="s">
        <v>42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3" t="s">
        <v>43</v>
      </c>
      <c r="E33" s="27" t="s">
        <v>44</v>
      </c>
      <c r="F33" s="104">
        <f>ROUND((SUM(BE124:BE172)),2)</f>
        <v>0</v>
      </c>
      <c r="G33" s="32"/>
      <c r="H33" s="32"/>
      <c r="I33" s="105">
        <v>0.21</v>
      </c>
      <c r="J33" s="104">
        <f>ROUND(((SUM(BE124:BE172))*I33),2)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45</v>
      </c>
      <c r="F34" s="104">
        <f>ROUND((SUM(BF124:BF172)),2)</f>
        <v>0</v>
      </c>
      <c r="G34" s="32"/>
      <c r="H34" s="32"/>
      <c r="I34" s="105">
        <v>0.15</v>
      </c>
      <c r="J34" s="104">
        <f>ROUND(((SUM(BF124:BF172))*I34),2)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46</v>
      </c>
      <c r="F35" s="104">
        <f>ROUND((SUM(BG124:BG172)),2)</f>
        <v>0</v>
      </c>
      <c r="G35" s="32"/>
      <c r="H35" s="32"/>
      <c r="I35" s="105">
        <v>0.21</v>
      </c>
      <c r="J35" s="104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47</v>
      </c>
      <c r="F36" s="104">
        <f>ROUND((SUM(BH124:BH172)),2)</f>
        <v>0</v>
      </c>
      <c r="G36" s="32"/>
      <c r="H36" s="32"/>
      <c r="I36" s="105">
        <v>0.15</v>
      </c>
      <c r="J36" s="104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48</v>
      </c>
      <c r="F37" s="104">
        <f>ROUND((SUM(BI124:BI172)),2)</f>
        <v>0</v>
      </c>
      <c r="G37" s="32"/>
      <c r="H37" s="32"/>
      <c r="I37" s="105">
        <v>0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6"/>
      <c r="D39" s="107" t="s">
        <v>49</v>
      </c>
      <c r="E39" s="60"/>
      <c r="F39" s="60"/>
      <c r="G39" s="108" t="s">
        <v>50</v>
      </c>
      <c r="H39" s="109" t="s">
        <v>51</v>
      </c>
      <c r="I39" s="60"/>
      <c r="J39" s="110">
        <f>SUM(J30:J37)</f>
        <v>0</v>
      </c>
      <c r="K39" s="111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52</v>
      </c>
      <c r="E50" s="44"/>
      <c r="F50" s="44"/>
      <c r="G50" s="43" t="s">
        <v>53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54</v>
      </c>
      <c r="E61" s="35"/>
      <c r="F61" s="112" t="s">
        <v>55</v>
      </c>
      <c r="G61" s="45" t="s">
        <v>54</v>
      </c>
      <c r="H61" s="35"/>
      <c r="I61" s="35"/>
      <c r="J61" s="113" t="s">
        <v>55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56</v>
      </c>
      <c r="E65" s="46"/>
      <c r="F65" s="46"/>
      <c r="G65" s="43" t="s">
        <v>57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54</v>
      </c>
      <c r="E76" s="35"/>
      <c r="F76" s="112" t="s">
        <v>55</v>
      </c>
      <c r="G76" s="45" t="s">
        <v>54</v>
      </c>
      <c r="H76" s="35"/>
      <c r="I76" s="35"/>
      <c r="J76" s="113" t="s">
        <v>55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118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4" t="str">
        <f>E7</f>
        <v>Zámek Pardubice - Expozice lapidária</v>
      </c>
      <c r="F85" s="255"/>
      <c r="G85" s="255"/>
      <c r="H85" s="25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116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16" t="str">
        <f>E9</f>
        <v>D.1. - Architektonicko - stavební řešení</v>
      </c>
      <c r="F87" s="256"/>
      <c r="G87" s="256"/>
      <c r="H87" s="25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Pardubice</v>
      </c>
      <c r="G89" s="32"/>
      <c r="H89" s="32"/>
      <c r="I89" s="27" t="s">
        <v>22</v>
      </c>
      <c r="J89" s="55" t="str">
        <f>IF(J12="","",J12)</f>
        <v>6. 12. 2023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>Východočeské muzeum v Pardubicích</v>
      </c>
      <c r="G91" s="32"/>
      <c r="H91" s="32"/>
      <c r="I91" s="27" t="s">
        <v>31</v>
      </c>
      <c r="J91" s="30" t="str">
        <f>E21</f>
        <v>K I P spol. s r. 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27" t="s">
        <v>36</v>
      </c>
      <c r="J92" s="30" t="str">
        <f>E24</f>
        <v>Pavel Rinn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4" t="s">
        <v>119</v>
      </c>
      <c r="D94" s="106"/>
      <c r="E94" s="106"/>
      <c r="F94" s="106"/>
      <c r="G94" s="106"/>
      <c r="H94" s="106"/>
      <c r="I94" s="106"/>
      <c r="J94" s="115" t="s">
        <v>120</v>
      </c>
      <c r="K94" s="106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6" t="s">
        <v>121</v>
      </c>
      <c r="D96" s="32"/>
      <c r="E96" s="32"/>
      <c r="F96" s="32"/>
      <c r="G96" s="32"/>
      <c r="H96" s="32"/>
      <c r="I96" s="32"/>
      <c r="J96" s="71">
        <f>J124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122</v>
      </c>
    </row>
    <row r="97" spans="2:12" s="9" customFormat="1" ht="24.95" customHeight="1">
      <c r="B97" s="117"/>
      <c r="D97" s="118" t="s">
        <v>123</v>
      </c>
      <c r="E97" s="119"/>
      <c r="F97" s="119"/>
      <c r="G97" s="119"/>
      <c r="H97" s="119"/>
      <c r="I97" s="119"/>
      <c r="J97" s="120">
        <f>J125</f>
        <v>0</v>
      </c>
      <c r="L97" s="117"/>
    </row>
    <row r="98" spans="2:12" s="10" customFormat="1" ht="19.9" customHeight="1">
      <c r="B98" s="121"/>
      <c r="D98" s="122" t="s">
        <v>124</v>
      </c>
      <c r="E98" s="123"/>
      <c r="F98" s="123"/>
      <c r="G98" s="123"/>
      <c r="H98" s="123"/>
      <c r="I98" s="123"/>
      <c r="J98" s="124">
        <f>J126</f>
        <v>0</v>
      </c>
      <c r="L98" s="121"/>
    </row>
    <row r="99" spans="2:12" s="10" customFormat="1" ht="19.9" customHeight="1">
      <c r="B99" s="121"/>
      <c r="D99" s="122" t="s">
        <v>125</v>
      </c>
      <c r="E99" s="123"/>
      <c r="F99" s="123"/>
      <c r="G99" s="123"/>
      <c r="H99" s="123"/>
      <c r="I99" s="123"/>
      <c r="J99" s="124">
        <f>J133</f>
        <v>0</v>
      </c>
      <c r="L99" s="121"/>
    </row>
    <row r="100" spans="2:12" s="10" customFormat="1" ht="19.9" customHeight="1">
      <c r="B100" s="121"/>
      <c r="D100" s="122" t="s">
        <v>126</v>
      </c>
      <c r="E100" s="123"/>
      <c r="F100" s="123"/>
      <c r="G100" s="123"/>
      <c r="H100" s="123"/>
      <c r="I100" s="123"/>
      <c r="J100" s="124">
        <f>J150</f>
        <v>0</v>
      </c>
      <c r="L100" s="121"/>
    </row>
    <row r="101" spans="2:12" s="9" customFormat="1" ht="24.95" customHeight="1">
      <c r="B101" s="117"/>
      <c r="D101" s="118" t="s">
        <v>127</v>
      </c>
      <c r="E101" s="119"/>
      <c r="F101" s="119"/>
      <c r="G101" s="119"/>
      <c r="H101" s="119"/>
      <c r="I101" s="119"/>
      <c r="J101" s="120">
        <f>J152</f>
        <v>0</v>
      </c>
      <c r="L101" s="117"/>
    </row>
    <row r="102" spans="2:12" s="10" customFormat="1" ht="19.9" customHeight="1">
      <c r="B102" s="121"/>
      <c r="D102" s="122" t="s">
        <v>128</v>
      </c>
      <c r="E102" s="123"/>
      <c r="F102" s="123"/>
      <c r="G102" s="123"/>
      <c r="H102" s="123"/>
      <c r="I102" s="123"/>
      <c r="J102" s="124">
        <f>J153</f>
        <v>0</v>
      </c>
      <c r="L102" s="121"/>
    </row>
    <row r="103" spans="2:12" s="10" customFormat="1" ht="19.9" customHeight="1">
      <c r="B103" s="121"/>
      <c r="D103" s="122" t="s">
        <v>129</v>
      </c>
      <c r="E103" s="123"/>
      <c r="F103" s="123"/>
      <c r="G103" s="123"/>
      <c r="H103" s="123"/>
      <c r="I103" s="123"/>
      <c r="J103" s="124">
        <f>J158</f>
        <v>0</v>
      </c>
      <c r="L103" s="121"/>
    </row>
    <row r="104" spans="2:12" s="10" customFormat="1" ht="19.9" customHeight="1">
      <c r="B104" s="121"/>
      <c r="D104" s="122" t="s">
        <v>130</v>
      </c>
      <c r="E104" s="123"/>
      <c r="F104" s="123"/>
      <c r="G104" s="123"/>
      <c r="H104" s="123"/>
      <c r="I104" s="123"/>
      <c r="J104" s="124">
        <f>J166</f>
        <v>0</v>
      </c>
      <c r="L104" s="121"/>
    </row>
    <row r="105" spans="1:31" s="2" customFormat="1" ht="21.75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5" customHeight="1">
      <c r="A110" s="32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5" customHeight="1">
      <c r="A111" s="32"/>
      <c r="B111" s="33"/>
      <c r="C111" s="21" t="s">
        <v>131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16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2"/>
      <c r="D114" s="32"/>
      <c r="E114" s="254" t="str">
        <f>E7</f>
        <v>Zámek Pardubice - Expozice lapidária</v>
      </c>
      <c r="F114" s="255"/>
      <c r="G114" s="255"/>
      <c r="H114" s="255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116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2"/>
      <c r="D116" s="32"/>
      <c r="E116" s="216" t="str">
        <f>E9</f>
        <v>D.1. - Architektonicko - stavební řešení</v>
      </c>
      <c r="F116" s="256"/>
      <c r="G116" s="256"/>
      <c r="H116" s="256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20</v>
      </c>
      <c r="D118" s="32"/>
      <c r="E118" s="32"/>
      <c r="F118" s="25" t="str">
        <f>F12</f>
        <v>Pardubice</v>
      </c>
      <c r="G118" s="32"/>
      <c r="H118" s="32"/>
      <c r="I118" s="27" t="s">
        <v>22</v>
      </c>
      <c r="J118" s="55" t="str">
        <f>IF(J12="","",J12)</f>
        <v>6. 12. 2023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5.2" customHeight="1">
      <c r="A120" s="32"/>
      <c r="B120" s="33"/>
      <c r="C120" s="27" t="s">
        <v>24</v>
      </c>
      <c r="D120" s="32"/>
      <c r="E120" s="32"/>
      <c r="F120" s="25" t="str">
        <f>E15</f>
        <v>Východočeské muzeum v Pardubicích</v>
      </c>
      <c r="G120" s="32"/>
      <c r="H120" s="32"/>
      <c r="I120" s="27" t="s">
        <v>31</v>
      </c>
      <c r="J120" s="30" t="str">
        <f>E21</f>
        <v>K I P spol. s r. o.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5.2" customHeight="1">
      <c r="A121" s="32"/>
      <c r="B121" s="33"/>
      <c r="C121" s="27" t="s">
        <v>29</v>
      </c>
      <c r="D121" s="32"/>
      <c r="E121" s="32"/>
      <c r="F121" s="25" t="str">
        <f>IF(E18="","",E18)</f>
        <v>Vyplň údaj</v>
      </c>
      <c r="G121" s="32"/>
      <c r="H121" s="32"/>
      <c r="I121" s="27" t="s">
        <v>36</v>
      </c>
      <c r="J121" s="30" t="str">
        <f>E24</f>
        <v>Pavel Rinn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0.35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11" customFormat="1" ht="29.25" customHeight="1">
      <c r="A123" s="125"/>
      <c r="B123" s="126"/>
      <c r="C123" s="127" t="s">
        <v>132</v>
      </c>
      <c r="D123" s="128" t="s">
        <v>64</v>
      </c>
      <c r="E123" s="128" t="s">
        <v>60</v>
      </c>
      <c r="F123" s="128" t="s">
        <v>61</v>
      </c>
      <c r="G123" s="128" t="s">
        <v>133</v>
      </c>
      <c r="H123" s="128" t="s">
        <v>134</v>
      </c>
      <c r="I123" s="128" t="s">
        <v>135</v>
      </c>
      <c r="J123" s="128" t="s">
        <v>120</v>
      </c>
      <c r="K123" s="129" t="s">
        <v>136</v>
      </c>
      <c r="L123" s="130"/>
      <c r="M123" s="62" t="s">
        <v>1</v>
      </c>
      <c r="N123" s="63" t="s">
        <v>43</v>
      </c>
      <c r="O123" s="63" t="s">
        <v>137</v>
      </c>
      <c r="P123" s="63" t="s">
        <v>138</v>
      </c>
      <c r="Q123" s="63" t="s">
        <v>139</v>
      </c>
      <c r="R123" s="63" t="s">
        <v>140</v>
      </c>
      <c r="S123" s="63" t="s">
        <v>141</v>
      </c>
      <c r="T123" s="64" t="s">
        <v>142</v>
      </c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</row>
    <row r="124" spans="1:63" s="2" customFormat="1" ht="22.9" customHeight="1">
      <c r="A124" s="32"/>
      <c r="B124" s="33"/>
      <c r="C124" s="69" t="s">
        <v>143</v>
      </c>
      <c r="D124" s="32"/>
      <c r="E124" s="32"/>
      <c r="F124" s="32"/>
      <c r="G124" s="32"/>
      <c r="H124" s="32"/>
      <c r="I124" s="32"/>
      <c r="J124" s="131">
        <f>BK124</f>
        <v>0</v>
      </c>
      <c r="K124" s="32"/>
      <c r="L124" s="33"/>
      <c r="M124" s="65"/>
      <c r="N124" s="56"/>
      <c r="O124" s="66"/>
      <c r="P124" s="132">
        <f>P125+P152</f>
        <v>0</v>
      </c>
      <c r="Q124" s="66"/>
      <c r="R124" s="132">
        <f>R125+R152</f>
        <v>2.54070134</v>
      </c>
      <c r="S124" s="66"/>
      <c r="T124" s="133">
        <f>T125+T152</f>
        <v>2.753728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78</v>
      </c>
      <c r="AU124" s="17" t="s">
        <v>122</v>
      </c>
      <c r="BK124" s="134">
        <f>BK125+BK152</f>
        <v>0</v>
      </c>
    </row>
    <row r="125" spans="2:63" s="12" customFormat="1" ht="25.9" customHeight="1">
      <c r="B125" s="135"/>
      <c r="D125" s="136" t="s">
        <v>78</v>
      </c>
      <c r="E125" s="137" t="s">
        <v>144</v>
      </c>
      <c r="F125" s="137" t="s">
        <v>145</v>
      </c>
      <c r="I125" s="138"/>
      <c r="J125" s="139">
        <f>BK125</f>
        <v>0</v>
      </c>
      <c r="L125" s="135"/>
      <c r="M125" s="140"/>
      <c r="N125" s="141"/>
      <c r="O125" s="141"/>
      <c r="P125" s="142">
        <f>P126+P133+P150</f>
        <v>0</v>
      </c>
      <c r="Q125" s="141"/>
      <c r="R125" s="142">
        <f>R126+R133+R150</f>
        <v>2.54070134</v>
      </c>
      <c r="S125" s="141"/>
      <c r="T125" s="143">
        <f>T126+T133+T150</f>
        <v>2.753728</v>
      </c>
      <c r="AR125" s="136" t="s">
        <v>87</v>
      </c>
      <c r="AT125" s="144" t="s">
        <v>78</v>
      </c>
      <c r="AU125" s="144" t="s">
        <v>79</v>
      </c>
      <c r="AY125" s="136" t="s">
        <v>146</v>
      </c>
      <c r="BK125" s="145">
        <f>BK126+BK133+BK150</f>
        <v>0</v>
      </c>
    </row>
    <row r="126" spans="2:63" s="12" customFormat="1" ht="22.9" customHeight="1">
      <c r="B126" s="135"/>
      <c r="D126" s="136" t="s">
        <v>78</v>
      </c>
      <c r="E126" s="146" t="s">
        <v>147</v>
      </c>
      <c r="F126" s="146" t="s">
        <v>148</v>
      </c>
      <c r="I126" s="138"/>
      <c r="J126" s="147">
        <f>BK126</f>
        <v>0</v>
      </c>
      <c r="L126" s="135"/>
      <c r="M126" s="140"/>
      <c r="N126" s="141"/>
      <c r="O126" s="141"/>
      <c r="P126" s="142">
        <f>SUM(P127:P132)</f>
        <v>0</v>
      </c>
      <c r="Q126" s="141"/>
      <c r="R126" s="142">
        <f>SUM(R127:R132)</f>
        <v>2.5299876</v>
      </c>
      <c r="S126" s="141"/>
      <c r="T126" s="143">
        <f>SUM(T127:T132)</f>
        <v>0.344216</v>
      </c>
      <c r="AR126" s="136" t="s">
        <v>87</v>
      </c>
      <c r="AT126" s="144" t="s">
        <v>78</v>
      </c>
      <c r="AU126" s="144" t="s">
        <v>87</v>
      </c>
      <c r="AY126" s="136" t="s">
        <v>146</v>
      </c>
      <c r="BK126" s="145">
        <f>SUM(BK127:BK132)</f>
        <v>0</v>
      </c>
    </row>
    <row r="127" spans="1:65" s="2" customFormat="1" ht="24.2" customHeight="1">
      <c r="A127" s="32"/>
      <c r="B127" s="148"/>
      <c r="C127" s="149" t="s">
        <v>87</v>
      </c>
      <c r="D127" s="149" t="s">
        <v>149</v>
      </c>
      <c r="E127" s="150" t="s">
        <v>150</v>
      </c>
      <c r="F127" s="151" t="s">
        <v>151</v>
      </c>
      <c r="G127" s="152" t="s">
        <v>152</v>
      </c>
      <c r="H127" s="153">
        <v>172.108</v>
      </c>
      <c r="I127" s="154"/>
      <c r="J127" s="155">
        <f>ROUND(I127*H127,2)</f>
        <v>0</v>
      </c>
      <c r="K127" s="151" t="s">
        <v>1</v>
      </c>
      <c r="L127" s="33"/>
      <c r="M127" s="156" t="s">
        <v>1</v>
      </c>
      <c r="N127" s="157" t="s">
        <v>44</v>
      </c>
      <c r="O127" s="58"/>
      <c r="P127" s="158">
        <f>O127*H127</f>
        <v>0</v>
      </c>
      <c r="Q127" s="158">
        <v>0.0147</v>
      </c>
      <c r="R127" s="158">
        <f>Q127*H127</f>
        <v>2.5299876</v>
      </c>
      <c r="S127" s="158">
        <v>0.002</v>
      </c>
      <c r="T127" s="159">
        <f>S127*H127</f>
        <v>0.344216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0" t="s">
        <v>153</v>
      </c>
      <c r="AT127" s="160" t="s">
        <v>149</v>
      </c>
      <c r="AU127" s="160" t="s">
        <v>89</v>
      </c>
      <c r="AY127" s="17" t="s">
        <v>146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17" t="s">
        <v>87</v>
      </c>
      <c r="BK127" s="161">
        <f>ROUND(I127*H127,2)</f>
        <v>0</v>
      </c>
      <c r="BL127" s="17" t="s">
        <v>153</v>
      </c>
      <c r="BM127" s="160" t="s">
        <v>154</v>
      </c>
    </row>
    <row r="128" spans="2:51" s="13" customFormat="1" ht="22.5">
      <c r="B128" s="162"/>
      <c r="D128" s="163" t="s">
        <v>155</v>
      </c>
      <c r="E128" s="164" t="s">
        <v>1</v>
      </c>
      <c r="F128" s="165" t="s">
        <v>156</v>
      </c>
      <c r="H128" s="166">
        <v>82.51</v>
      </c>
      <c r="I128" s="167"/>
      <c r="L128" s="162"/>
      <c r="M128" s="168"/>
      <c r="N128" s="169"/>
      <c r="O128" s="169"/>
      <c r="P128" s="169"/>
      <c r="Q128" s="169"/>
      <c r="R128" s="169"/>
      <c r="S128" s="169"/>
      <c r="T128" s="170"/>
      <c r="AT128" s="164" t="s">
        <v>155</v>
      </c>
      <c r="AU128" s="164" t="s">
        <v>89</v>
      </c>
      <c r="AV128" s="13" t="s">
        <v>89</v>
      </c>
      <c r="AW128" s="13" t="s">
        <v>35</v>
      </c>
      <c r="AX128" s="13" t="s">
        <v>79</v>
      </c>
      <c r="AY128" s="164" t="s">
        <v>146</v>
      </c>
    </row>
    <row r="129" spans="2:51" s="13" customFormat="1" ht="11.25">
      <c r="B129" s="162"/>
      <c r="D129" s="163" t="s">
        <v>155</v>
      </c>
      <c r="E129" s="164" t="s">
        <v>1</v>
      </c>
      <c r="F129" s="165" t="s">
        <v>157</v>
      </c>
      <c r="H129" s="166">
        <v>78.2</v>
      </c>
      <c r="I129" s="167"/>
      <c r="L129" s="162"/>
      <c r="M129" s="168"/>
      <c r="N129" s="169"/>
      <c r="O129" s="169"/>
      <c r="P129" s="169"/>
      <c r="Q129" s="169"/>
      <c r="R129" s="169"/>
      <c r="S129" s="169"/>
      <c r="T129" s="170"/>
      <c r="AT129" s="164" t="s">
        <v>155</v>
      </c>
      <c r="AU129" s="164" t="s">
        <v>89</v>
      </c>
      <c r="AV129" s="13" t="s">
        <v>89</v>
      </c>
      <c r="AW129" s="13" t="s">
        <v>35</v>
      </c>
      <c r="AX129" s="13" t="s">
        <v>79</v>
      </c>
      <c r="AY129" s="164" t="s">
        <v>146</v>
      </c>
    </row>
    <row r="130" spans="2:51" s="13" customFormat="1" ht="33.75">
      <c r="B130" s="162"/>
      <c r="D130" s="163" t="s">
        <v>155</v>
      </c>
      <c r="E130" s="164" t="s">
        <v>1</v>
      </c>
      <c r="F130" s="165" t="s">
        <v>158</v>
      </c>
      <c r="H130" s="166">
        <v>8.518</v>
      </c>
      <c r="I130" s="167"/>
      <c r="L130" s="162"/>
      <c r="M130" s="168"/>
      <c r="N130" s="169"/>
      <c r="O130" s="169"/>
      <c r="P130" s="169"/>
      <c r="Q130" s="169"/>
      <c r="R130" s="169"/>
      <c r="S130" s="169"/>
      <c r="T130" s="170"/>
      <c r="AT130" s="164" t="s">
        <v>155</v>
      </c>
      <c r="AU130" s="164" t="s">
        <v>89</v>
      </c>
      <c r="AV130" s="13" t="s">
        <v>89</v>
      </c>
      <c r="AW130" s="13" t="s">
        <v>35</v>
      </c>
      <c r="AX130" s="13" t="s">
        <v>79</v>
      </c>
      <c r="AY130" s="164" t="s">
        <v>146</v>
      </c>
    </row>
    <row r="131" spans="2:51" s="13" customFormat="1" ht="11.25">
      <c r="B131" s="162"/>
      <c r="D131" s="163" t="s">
        <v>155</v>
      </c>
      <c r="E131" s="164" t="s">
        <v>1</v>
      </c>
      <c r="F131" s="165" t="s">
        <v>159</v>
      </c>
      <c r="H131" s="166">
        <v>2.88</v>
      </c>
      <c r="I131" s="167"/>
      <c r="L131" s="162"/>
      <c r="M131" s="168"/>
      <c r="N131" s="169"/>
      <c r="O131" s="169"/>
      <c r="P131" s="169"/>
      <c r="Q131" s="169"/>
      <c r="R131" s="169"/>
      <c r="S131" s="169"/>
      <c r="T131" s="170"/>
      <c r="AT131" s="164" t="s">
        <v>155</v>
      </c>
      <c r="AU131" s="164" t="s">
        <v>89</v>
      </c>
      <c r="AV131" s="13" t="s">
        <v>89</v>
      </c>
      <c r="AW131" s="13" t="s">
        <v>35</v>
      </c>
      <c r="AX131" s="13" t="s">
        <v>79</v>
      </c>
      <c r="AY131" s="164" t="s">
        <v>146</v>
      </c>
    </row>
    <row r="132" spans="2:51" s="14" customFormat="1" ht="11.25">
      <c r="B132" s="171"/>
      <c r="D132" s="163" t="s">
        <v>155</v>
      </c>
      <c r="E132" s="172" t="s">
        <v>1</v>
      </c>
      <c r="F132" s="173" t="s">
        <v>160</v>
      </c>
      <c r="H132" s="174">
        <v>172.108</v>
      </c>
      <c r="I132" s="175"/>
      <c r="L132" s="171"/>
      <c r="M132" s="176"/>
      <c r="N132" s="177"/>
      <c r="O132" s="177"/>
      <c r="P132" s="177"/>
      <c r="Q132" s="177"/>
      <c r="R132" s="177"/>
      <c r="S132" s="177"/>
      <c r="T132" s="178"/>
      <c r="AT132" s="172" t="s">
        <v>155</v>
      </c>
      <c r="AU132" s="172" t="s">
        <v>89</v>
      </c>
      <c r="AV132" s="14" t="s">
        <v>153</v>
      </c>
      <c r="AW132" s="14" t="s">
        <v>35</v>
      </c>
      <c r="AX132" s="14" t="s">
        <v>87</v>
      </c>
      <c r="AY132" s="172" t="s">
        <v>146</v>
      </c>
    </row>
    <row r="133" spans="2:63" s="12" customFormat="1" ht="22.9" customHeight="1">
      <c r="B133" s="135"/>
      <c r="D133" s="136" t="s">
        <v>78</v>
      </c>
      <c r="E133" s="146" t="s">
        <v>161</v>
      </c>
      <c r="F133" s="146" t="s">
        <v>162</v>
      </c>
      <c r="I133" s="138"/>
      <c r="J133" s="147">
        <f>BK133</f>
        <v>0</v>
      </c>
      <c r="L133" s="135"/>
      <c r="M133" s="140"/>
      <c r="N133" s="141"/>
      <c r="O133" s="141"/>
      <c r="P133" s="142">
        <f>SUM(P134:P149)</f>
        <v>0</v>
      </c>
      <c r="Q133" s="141"/>
      <c r="R133" s="142">
        <f>SUM(R134:R149)</f>
        <v>0.010713740000000001</v>
      </c>
      <c r="S133" s="141"/>
      <c r="T133" s="143">
        <f>SUM(T134:T149)</f>
        <v>2.4095120000000003</v>
      </c>
      <c r="AR133" s="136" t="s">
        <v>87</v>
      </c>
      <c r="AT133" s="144" t="s">
        <v>78</v>
      </c>
      <c r="AU133" s="144" t="s">
        <v>87</v>
      </c>
      <c r="AY133" s="136" t="s">
        <v>146</v>
      </c>
      <c r="BK133" s="145">
        <f>SUM(BK134:BK149)</f>
        <v>0</v>
      </c>
    </row>
    <row r="134" spans="1:65" s="2" customFormat="1" ht="36">
      <c r="A134" s="32"/>
      <c r="B134" s="148"/>
      <c r="C134" s="149" t="s">
        <v>89</v>
      </c>
      <c r="D134" s="149" t="s">
        <v>149</v>
      </c>
      <c r="E134" s="150" t="s">
        <v>163</v>
      </c>
      <c r="F134" s="151" t="s">
        <v>685</v>
      </c>
      <c r="G134" s="152" t="s">
        <v>170</v>
      </c>
      <c r="H134" s="153">
        <v>1</v>
      </c>
      <c r="I134" s="154"/>
      <c r="J134" s="155">
        <f aca="true" t="shared" si="0" ref="J134:J136">ROUND(I134*H134,2)</f>
        <v>0</v>
      </c>
      <c r="K134" s="151" t="s">
        <v>1</v>
      </c>
      <c r="L134" s="33"/>
      <c r="M134" s="156" t="s">
        <v>1</v>
      </c>
      <c r="N134" s="157" t="s">
        <v>44</v>
      </c>
      <c r="O134" s="58"/>
      <c r="P134" s="158">
        <f aca="true" t="shared" si="1" ref="P134:P136">O134*H134</f>
        <v>0</v>
      </c>
      <c r="Q134" s="158">
        <v>0</v>
      </c>
      <c r="R134" s="158">
        <f aca="true" t="shared" si="2" ref="R134:R136">Q134*H134</f>
        <v>0</v>
      </c>
      <c r="S134" s="158">
        <v>0</v>
      </c>
      <c r="T134" s="159">
        <f aca="true" t="shared" si="3" ref="T134:T136"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0" t="s">
        <v>165</v>
      </c>
      <c r="AT134" s="160" t="s">
        <v>149</v>
      </c>
      <c r="AU134" s="160" t="s">
        <v>89</v>
      </c>
      <c r="AY134" s="17" t="s">
        <v>146</v>
      </c>
      <c r="BE134" s="161">
        <f aca="true" t="shared" si="4" ref="BE134:BE136">IF(N134="základní",J134,0)</f>
        <v>0</v>
      </c>
      <c r="BF134" s="161">
        <f aca="true" t="shared" si="5" ref="BF134:BF136">IF(N134="snížená",J134,0)</f>
        <v>0</v>
      </c>
      <c r="BG134" s="161">
        <f aca="true" t="shared" si="6" ref="BG134:BG136">IF(N134="zákl. přenesená",J134,0)</f>
        <v>0</v>
      </c>
      <c r="BH134" s="161">
        <f aca="true" t="shared" si="7" ref="BH134:BH136">IF(N134="sníž. přenesená",J134,0)</f>
        <v>0</v>
      </c>
      <c r="BI134" s="161">
        <f aca="true" t="shared" si="8" ref="BI134:BI136">IF(N134="nulová",J134,0)</f>
        <v>0</v>
      </c>
      <c r="BJ134" s="17" t="s">
        <v>87</v>
      </c>
      <c r="BK134" s="161">
        <f aca="true" t="shared" si="9" ref="BK134:BK136">ROUND(I134*H134,2)</f>
        <v>0</v>
      </c>
      <c r="BL134" s="17" t="s">
        <v>165</v>
      </c>
      <c r="BM134" s="160" t="s">
        <v>166</v>
      </c>
    </row>
    <row r="135" spans="1:65" s="2" customFormat="1" ht="24.2" customHeight="1">
      <c r="A135" s="32"/>
      <c r="B135" s="148"/>
      <c r="C135" s="149" t="s">
        <v>153</v>
      </c>
      <c r="D135" s="149" t="s">
        <v>149</v>
      </c>
      <c r="E135" s="150" t="s">
        <v>168</v>
      </c>
      <c r="F135" s="151" t="s">
        <v>169</v>
      </c>
      <c r="G135" s="152" t="s">
        <v>170</v>
      </c>
      <c r="H135" s="153">
        <v>1</v>
      </c>
      <c r="I135" s="154"/>
      <c r="J135" s="155">
        <f t="shared" si="0"/>
        <v>0</v>
      </c>
      <c r="K135" s="151" t="s">
        <v>1</v>
      </c>
      <c r="L135" s="33"/>
      <c r="M135" s="156" t="s">
        <v>1</v>
      </c>
      <c r="N135" s="157" t="s">
        <v>44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0" t="s">
        <v>165</v>
      </c>
      <c r="AT135" s="160" t="s">
        <v>149</v>
      </c>
      <c r="AU135" s="160" t="s">
        <v>89</v>
      </c>
      <c r="AY135" s="17" t="s">
        <v>146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7" t="s">
        <v>87</v>
      </c>
      <c r="BK135" s="161">
        <f t="shared" si="9"/>
        <v>0</v>
      </c>
      <c r="BL135" s="17" t="s">
        <v>165</v>
      </c>
      <c r="BM135" s="160" t="s">
        <v>171</v>
      </c>
    </row>
    <row r="136" spans="1:65" s="2" customFormat="1" ht="44.25" customHeight="1">
      <c r="A136" s="32"/>
      <c r="B136" s="148"/>
      <c r="C136" s="149" t="s">
        <v>175</v>
      </c>
      <c r="D136" s="149" t="s">
        <v>149</v>
      </c>
      <c r="E136" s="150" t="s">
        <v>176</v>
      </c>
      <c r="F136" s="151" t="s">
        <v>177</v>
      </c>
      <c r="G136" s="152" t="s">
        <v>152</v>
      </c>
      <c r="H136" s="153">
        <v>172.108</v>
      </c>
      <c r="I136" s="154"/>
      <c r="J136" s="155">
        <f t="shared" si="0"/>
        <v>0</v>
      </c>
      <c r="K136" s="151" t="s">
        <v>1</v>
      </c>
      <c r="L136" s="33"/>
      <c r="M136" s="156" t="s">
        <v>1</v>
      </c>
      <c r="N136" s="157" t="s">
        <v>44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0.014</v>
      </c>
      <c r="T136" s="159">
        <f t="shared" si="3"/>
        <v>2.4095120000000003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0" t="s">
        <v>153</v>
      </c>
      <c r="AT136" s="160" t="s">
        <v>149</v>
      </c>
      <c r="AU136" s="160" t="s">
        <v>89</v>
      </c>
      <c r="AY136" s="17" t="s">
        <v>146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7" t="s">
        <v>87</v>
      </c>
      <c r="BK136" s="161">
        <f t="shared" si="9"/>
        <v>0</v>
      </c>
      <c r="BL136" s="17" t="s">
        <v>153</v>
      </c>
      <c r="BM136" s="160" t="s">
        <v>178</v>
      </c>
    </row>
    <row r="137" spans="2:51" s="13" customFormat="1" ht="22.5">
      <c r="B137" s="162"/>
      <c r="D137" s="163" t="s">
        <v>155</v>
      </c>
      <c r="E137" s="164" t="s">
        <v>1</v>
      </c>
      <c r="F137" s="165" t="s">
        <v>156</v>
      </c>
      <c r="H137" s="166">
        <v>82.51</v>
      </c>
      <c r="I137" s="167"/>
      <c r="L137" s="162"/>
      <c r="M137" s="168"/>
      <c r="N137" s="169"/>
      <c r="O137" s="169"/>
      <c r="P137" s="169"/>
      <c r="Q137" s="169"/>
      <c r="R137" s="169"/>
      <c r="S137" s="169"/>
      <c r="T137" s="170"/>
      <c r="AT137" s="164" t="s">
        <v>155</v>
      </c>
      <c r="AU137" s="164" t="s">
        <v>89</v>
      </c>
      <c r="AV137" s="13" t="s">
        <v>89</v>
      </c>
      <c r="AW137" s="13" t="s">
        <v>35</v>
      </c>
      <c r="AX137" s="13" t="s">
        <v>79</v>
      </c>
      <c r="AY137" s="164" t="s">
        <v>146</v>
      </c>
    </row>
    <row r="138" spans="2:51" s="13" customFormat="1" ht="11.25">
      <c r="B138" s="162"/>
      <c r="D138" s="163" t="s">
        <v>155</v>
      </c>
      <c r="E138" s="164" t="s">
        <v>1</v>
      </c>
      <c r="F138" s="165" t="s">
        <v>157</v>
      </c>
      <c r="H138" s="166">
        <v>78.2</v>
      </c>
      <c r="I138" s="167"/>
      <c r="L138" s="162"/>
      <c r="M138" s="168"/>
      <c r="N138" s="169"/>
      <c r="O138" s="169"/>
      <c r="P138" s="169"/>
      <c r="Q138" s="169"/>
      <c r="R138" s="169"/>
      <c r="S138" s="169"/>
      <c r="T138" s="170"/>
      <c r="AT138" s="164" t="s">
        <v>155</v>
      </c>
      <c r="AU138" s="164" t="s">
        <v>89</v>
      </c>
      <c r="AV138" s="13" t="s">
        <v>89</v>
      </c>
      <c r="AW138" s="13" t="s">
        <v>35</v>
      </c>
      <c r="AX138" s="13" t="s">
        <v>79</v>
      </c>
      <c r="AY138" s="164" t="s">
        <v>146</v>
      </c>
    </row>
    <row r="139" spans="2:51" s="13" customFormat="1" ht="33.75">
      <c r="B139" s="162"/>
      <c r="D139" s="163" t="s">
        <v>155</v>
      </c>
      <c r="E139" s="164" t="s">
        <v>1</v>
      </c>
      <c r="F139" s="165" t="s">
        <v>158</v>
      </c>
      <c r="H139" s="166">
        <v>8.518</v>
      </c>
      <c r="I139" s="167"/>
      <c r="L139" s="162"/>
      <c r="M139" s="168"/>
      <c r="N139" s="169"/>
      <c r="O139" s="169"/>
      <c r="P139" s="169"/>
      <c r="Q139" s="169"/>
      <c r="R139" s="169"/>
      <c r="S139" s="169"/>
      <c r="T139" s="170"/>
      <c r="AT139" s="164" t="s">
        <v>155</v>
      </c>
      <c r="AU139" s="164" t="s">
        <v>89</v>
      </c>
      <c r="AV139" s="13" t="s">
        <v>89</v>
      </c>
      <c r="AW139" s="13" t="s">
        <v>35</v>
      </c>
      <c r="AX139" s="13" t="s">
        <v>79</v>
      </c>
      <c r="AY139" s="164" t="s">
        <v>146</v>
      </c>
    </row>
    <row r="140" spans="2:51" s="13" customFormat="1" ht="11.25">
      <c r="B140" s="162"/>
      <c r="D140" s="163" t="s">
        <v>155</v>
      </c>
      <c r="E140" s="164" t="s">
        <v>1</v>
      </c>
      <c r="F140" s="165" t="s">
        <v>159</v>
      </c>
      <c r="H140" s="166">
        <v>2.88</v>
      </c>
      <c r="I140" s="167"/>
      <c r="L140" s="162"/>
      <c r="M140" s="168"/>
      <c r="N140" s="169"/>
      <c r="O140" s="169"/>
      <c r="P140" s="169"/>
      <c r="Q140" s="169"/>
      <c r="R140" s="169"/>
      <c r="S140" s="169"/>
      <c r="T140" s="170"/>
      <c r="AT140" s="164" t="s">
        <v>155</v>
      </c>
      <c r="AU140" s="164" t="s">
        <v>89</v>
      </c>
      <c r="AV140" s="13" t="s">
        <v>89</v>
      </c>
      <c r="AW140" s="13" t="s">
        <v>35</v>
      </c>
      <c r="AX140" s="13" t="s">
        <v>79</v>
      </c>
      <c r="AY140" s="164" t="s">
        <v>146</v>
      </c>
    </row>
    <row r="141" spans="2:51" s="14" customFormat="1" ht="11.25">
      <c r="B141" s="171"/>
      <c r="D141" s="163" t="s">
        <v>155</v>
      </c>
      <c r="E141" s="172" t="s">
        <v>1</v>
      </c>
      <c r="F141" s="173" t="s">
        <v>160</v>
      </c>
      <c r="H141" s="174">
        <v>172.108</v>
      </c>
      <c r="I141" s="175"/>
      <c r="L141" s="171"/>
      <c r="M141" s="176"/>
      <c r="N141" s="177"/>
      <c r="O141" s="177"/>
      <c r="P141" s="177"/>
      <c r="Q141" s="177"/>
      <c r="R141" s="177"/>
      <c r="S141" s="177"/>
      <c r="T141" s="178"/>
      <c r="AT141" s="172" t="s">
        <v>155</v>
      </c>
      <c r="AU141" s="172" t="s">
        <v>89</v>
      </c>
      <c r="AV141" s="14" t="s">
        <v>153</v>
      </c>
      <c r="AW141" s="14" t="s">
        <v>35</v>
      </c>
      <c r="AX141" s="14" t="s">
        <v>87</v>
      </c>
      <c r="AY141" s="172" t="s">
        <v>146</v>
      </c>
    </row>
    <row r="142" spans="1:65" s="2" customFormat="1" ht="24.2" customHeight="1">
      <c r="A142" s="32"/>
      <c r="B142" s="148"/>
      <c r="C142" s="149" t="s">
        <v>174</v>
      </c>
      <c r="D142" s="149" t="s">
        <v>149</v>
      </c>
      <c r="E142" s="150" t="s">
        <v>179</v>
      </c>
      <c r="F142" s="151" t="s">
        <v>180</v>
      </c>
      <c r="G142" s="152" t="s">
        <v>152</v>
      </c>
      <c r="H142" s="153">
        <v>63.022</v>
      </c>
      <c r="I142" s="154"/>
      <c r="J142" s="155">
        <f>ROUND(I142*H142,2)</f>
        <v>0</v>
      </c>
      <c r="K142" s="151" t="s">
        <v>1</v>
      </c>
      <c r="L142" s="33"/>
      <c r="M142" s="156" t="s">
        <v>1</v>
      </c>
      <c r="N142" s="157" t="s">
        <v>44</v>
      </c>
      <c r="O142" s="58"/>
      <c r="P142" s="158">
        <f>O142*H142</f>
        <v>0</v>
      </c>
      <c r="Q142" s="158">
        <v>1E-05</v>
      </c>
      <c r="R142" s="158">
        <f>Q142*H142</f>
        <v>0.00063022</v>
      </c>
      <c r="S142" s="158">
        <v>0</v>
      </c>
      <c r="T142" s="159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0" t="s">
        <v>165</v>
      </c>
      <c r="AT142" s="160" t="s">
        <v>149</v>
      </c>
      <c r="AU142" s="160" t="s">
        <v>89</v>
      </c>
      <c r="AY142" s="17" t="s">
        <v>146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7" t="s">
        <v>87</v>
      </c>
      <c r="BK142" s="161">
        <f>ROUND(I142*H142,2)</f>
        <v>0</v>
      </c>
      <c r="BL142" s="17" t="s">
        <v>165</v>
      </c>
      <c r="BM142" s="160" t="s">
        <v>181</v>
      </c>
    </row>
    <row r="143" spans="2:51" s="13" customFormat="1" ht="11.25">
      <c r="B143" s="162"/>
      <c r="D143" s="163" t="s">
        <v>155</v>
      </c>
      <c r="E143" s="164" t="s">
        <v>1</v>
      </c>
      <c r="F143" s="165" t="s">
        <v>182</v>
      </c>
      <c r="H143" s="166">
        <v>54.75</v>
      </c>
      <c r="I143" s="167"/>
      <c r="L143" s="162"/>
      <c r="M143" s="168"/>
      <c r="N143" s="169"/>
      <c r="O143" s="169"/>
      <c r="P143" s="169"/>
      <c r="Q143" s="169"/>
      <c r="R143" s="169"/>
      <c r="S143" s="169"/>
      <c r="T143" s="170"/>
      <c r="AT143" s="164" t="s">
        <v>155</v>
      </c>
      <c r="AU143" s="164" t="s">
        <v>89</v>
      </c>
      <c r="AV143" s="13" t="s">
        <v>89</v>
      </c>
      <c r="AW143" s="13" t="s">
        <v>35</v>
      </c>
      <c r="AX143" s="13" t="s">
        <v>79</v>
      </c>
      <c r="AY143" s="164" t="s">
        <v>146</v>
      </c>
    </row>
    <row r="144" spans="2:51" s="13" customFormat="1" ht="11.25">
      <c r="B144" s="162"/>
      <c r="D144" s="163" t="s">
        <v>155</v>
      </c>
      <c r="E144" s="164" t="s">
        <v>1</v>
      </c>
      <c r="F144" s="165" t="s">
        <v>183</v>
      </c>
      <c r="H144" s="166">
        <v>8.272</v>
      </c>
      <c r="I144" s="167"/>
      <c r="L144" s="162"/>
      <c r="M144" s="168"/>
      <c r="N144" s="169"/>
      <c r="O144" s="169"/>
      <c r="P144" s="169"/>
      <c r="Q144" s="169"/>
      <c r="R144" s="169"/>
      <c r="S144" s="169"/>
      <c r="T144" s="170"/>
      <c r="AT144" s="164" t="s">
        <v>155</v>
      </c>
      <c r="AU144" s="164" t="s">
        <v>89</v>
      </c>
      <c r="AV144" s="13" t="s">
        <v>89</v>
      </c>
      <c r="AW144" s="13" t="s">
        <v>35</v>
      </c>
      <c r="AX144" s="13" t="s">
        <v>79</v>
      </c>
      <c r="AY144" s="164" t="s">
        <v>146</v>
      </c>
    </row>
    <row r="145" spans="2:51" s="14" customFormat="1" ht="11.25">
      <c r="B145" s="171"/>
      <c r="D145" s="163" t="s">
        <v>155</v>
      </c>
      <c r="E145" s="172" t="s">
        <v>1</v>
      </c>
      <c r="F145" s="173" t="s">
        <v>160</v>
      </c>
      <c r="H145" s="174">
        <v>63.022</v>
      </c>
      <c r="I145" s="175"/>
      <c r="L145" s="171"/>
      <c r="M145" s="176"/>
      <c r="N145" s="177"/>
      <c r="O145" s="177"/>
      <c r="P145" s="177"/>
      <c r="Q145" s="177"/>
      <c r="R145" s="177"/>
      <c r="S145" s="177"/>
      <c r="T145" s="178"/>
      <c r="AT145" s="172" t="s">
        <v>155</v>
      </c>
      <c r="AU145" s="172" t="s">
        <v>89</v>
      </c>
      <c r="AV145" s="14" t="s">
        <v>153</v>
      </c>
      <c r="AW145" s="14" t="s">
        <v>35</v>
      </c>
      <c r="AX145" s="14" t="s">
        <v>87</v>
      </c>
      <c r="AY145" s="172" t="s">
        <v>146</v>
      </c>
    </row>
    <row r="146" spans="1:65" s="2" customFormat="1" ht="33" customHeight="1">
      <c r="A146" s="32"/>
      <c r="B146" s="148"/>
      <c r="C146" s="149" t="s">
        <v>161</v>
      </c>
      <c r="D146" s="149" t="s">
        <v>149</v>
      </c>
      <c r="E146" s="150" t="s">
        <v>184</v>
      </c>
      <c r="F146" s="151" t="s">
        <v>185</v>
      </c>
      <c r="G146" s="152" t="s">
        <v>152</v>
      </c>
      <c r="H146" s="153">
        <v>63.022</v>
      </c>
      <c r="I146" s="154"/>
      <c r="J146" s="155">
        <f>ROUND(I146*H146,2)</f>
        <v>0</v>
      </c>
      <c r="K146" s="151" t="s">
        <v>1</v>
      </c>
      <c r="L146" s="33"/>
      <c r="M146" s="156" t="s">
        <v>1</v>
      </c>
      <c r="N146" s="157" t="s">
        <v>44</v>
      </c>
      <c r="O146" s="58"/>
      <c r="P146" s="158">
        <f>O146*H146</f>
        <v>0</v>
      </c>
      <c r="Q146" s="158">
        <v>0.00016</v>
      </c>
      <c r="R146" s="158">
        <f>Q146*H146</f>
        <v>0.01008352</v>
      </c>
      <c r="S146" s="158">
        <v>0</v>
      </c>
      <c r="T146" s="159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0" t="s">
        <v>165</v>
      </c>
      <c r="AT146" s="160" t="s">
        <v>149</v>
      </c>
      <c r="AU146" s="160" t="s">
        <v>89</v>
      </c>
      <c r="AY146" s="17" t="s">
        <v>146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7" t="s">
        <v>87</v>
      </c>
      <c r="BK146" s="161">
        <f>ROUND(I146*H146,2)</f>
        <v>0</v>
      </c>
      <c r="BL146" s="17" t="s">
        <v>165</v>
      </c>
      <c r="BM146" s="160" t="s">
        <v>186</v>
      </c>
    </row>
    <row r="147" spans="2:51" s="13" customFormat="1" ht="11.25">
      <c r="B147" s="162"/>
      <c r="D147" s="163" t="s">
        <v>155</v>
      </c>
      <c r="E147" s="164" t="s">
        <v>1</v>
      </c>
      <c r="F147" s="165" t="s">
        <v>182</v>
      </c>
      <c r="H147" s="166">
        <v>54.75</v>
      </c>
      <c r="I147" s="167"/>
      <c r="L147" s="162"/>
      <c r="M147" s="168"/>
      <c r="N147" s="169"/>
      <c r="O147" s="169"/>
      <c r="P147" s="169"/>
      <c r="Q147" s="169"/>
      <c r="R147" s="169"/>
      <c r="S147" s="169"/>
      <c r="T147" s="170"/>
      <c r="AT147" s="164" t="s">
        <v>155</v>
      </c>
      <c r="AU147" s="164" t="s">
        <v>89</v>
      </c>
      <c r="AV147" s="13" t="s">
        <v>89</v>
      </c>
      <c r="AW147" s="13" t="s">
        <v>35</v>
      </c>
      <c r="AX147" s="13" t="s">
        <v>79</v>
      </c>
      <c r="AY147" s="164" t="s">
        <v>146</v>
      </c>
    </row>
    <row r="148" spans="2:51" s="13" customFormat="1" ht="11.25">
      <c r="B148" s="162"/>
      <c r="D148" s="163" t="s">
        <v>155</v>
      </c>
      <c r="E148" s="164" t="s">
        <v>1</v>
      </c>
      <c r="F148" s="165" t="s">
        <v>183</v>
      </c>
      <c r="H148" s="166">
        <v>8.272</v>
      </c>
      <c r="I148" s="167"/>
      <c r="L148" s="162"/>
      <c r="M148" s="168"/>
      <c r="N148" s="169"/>
      <c r="O148" s="169"/>
      <c r="P148" s="169"/>
      <c r="Q148" s="169"/>
      <c r="R148" s="169"/>
      <c r="S148" s="169"/>
      <c r="T148" s="170"/>
      <c r="AT148" s="164" t="s">
        <v>155</v>
      </c>
      <c r="AU148" s="164" t="s">
        <v>89</v>
      </c>
      <c r="AV148" s="13" t="s">
        <v>89</v>
      </c>
      <c r="AW148" s="13" t="s">
        <v>35</v>
      </c>
      <c r="AX148" s="13" t="s">
        <v>79</v>
      </c>
      <c r="AY148" s="164" t="s">
        <v>146</v>
      </c>
    </row>
    <row r="149" spans="2:51" s="14" customFormat="1" ht="11.25">
      <c r="B149" s="171"/>
      <c r="D149" s="163" t="s">
        <v>155</v>
      </c>
      <c r="E149" s="172" t="s">
        <v>1</v>
      </c>
      <c r="F149" s="173" t="s">
        <v>160</v>
      </c>
      <c r="H149" s="174">
        <v>63.022</v>
      </c>
      <c r="I149" s="175"/>
      <c r="L149" s="171"/>
      <c r="M149" s="176"/>
      <c r="N149" s="177"/>
      <c r="O149" s="177"/>
      <c r="P149" s="177"/>
      <c r="Q149" s="177"/>
      <c r="R149" s="177"/>
      <c r="S149" s="177"/>
      <c r="T149" s="178"/>
      <c r="AT149" s="172" t="s">
        <v>155</v>
      </c>
      <c r="AU149" s="172" t="s">
        <v>89</v>
      </c>
      <c r="AV149" s="14" t="s">
        <v>153</v>
      </c>
      <c r="AW149" s="14" t="s">
        <v>35</v>
      </c>
      <c r="AX149" s="14" t="s">
        <v>87</v>
      </c>
      <c r="AY149" s="172" t="s">
        <v>146</v>
      </c>
    </row>
    <row r="150" spans="2:63" s="12" customFormat="1" ht="22.9" customHeight="1">
      <c r="B150" s="135"/>
      <c r="D150" s="136" t="s">
        <v>78</v>
      </c>
      <c r="E150" s="146" t="s">
        <v>187</v>
      </c>
      <c r="F150" s="146" t="s">
        <v>188</v>
      </c>
      <c r="I150" s="138"/>
      <c r="J150" s="147">
        <f>BK150</f>
        <v>0</v>
      </c>
      <c r="L150" s="135"/>
      <c r="M150" s="140"/>
      <c r="N150" s="141"/>
      <c r="O150" s="141"/>
      <c r="P150" s="142">
        <f>P151</f>
        <v>0</v>
      </c>
      <c r="Q150" s="141"/>
      <c r="R150" s="142">
        <f>R151</f>
        <v>0</v>
      </c>
      <c r="S150" s="141"/>
      <c r="T150" s="143">
        <f>T151</f>
        <v>0</v>
      </c>
      <c r="AR150" s="136" t="s">
        <v>87</v>
      </c>
      <c r="AT150" s="144" t="s">
        <v>78</v>
      </c>
      <c r="AU150" s="144" t="s">
        <v>87</v>
      </c>
      <c r="AY150" s="136" t="s">
        <v>146</v>
      </c>
      <c r="BK150" s="145">
        <f>BK151</f>
        <v>0</v>
      </c>
    </row>
    <row r="151" spans="1:65" s="2" customFormat="1" ht="16.5" customHeight="1">
      <c r="A151" s="32"/>
      <c r="B151" s="148"/>
      <c r="C151" s="149" t="s">
        <v>189</v>
      </c>
      <c r="D151" s="149" t="s">
        <v>149</v>
      </c>
      <c r="E151" s="150" t="s">
        <v>190</v>
      </c>
      <c r="F151" s="151" t="s">
        <v>191</v>
      </c>
      <c r="G151" s="152" t="s">
        <v>192</v>
      </c>
      <c r="H151" s="153">
        <v>2.603</v>
      </c>
      <c r="I151" s="154"/>
      <c r="J151" s="155">
        <f>ROUND(I151*H151,2)</f>
        <v>0</v>
      </c>
      <c r="K151" s="151" t="s">
        <v>193</v>
      </c>
      <c r="L151" s="33"/>
      <c r="M151" s="156" t="s">
        <v>1</v>
      </c>
      <c r="N151" s="157" t="s">
        <v>44</v>
      </c>
      <c r="O151" s="58"/>
      <c r="P151" s="158">
        <f>O151*H151</f>
        <v>0</v>
      </c>
      <c r="Q151" s="158">
        <v>0</v>
      </c>
      <c r="R151" s="158">
        <f>Q151*H151</f>
        <v>0</v>
      </c>
      <c r="S151" s="158">
        <v>0</v>
      </c>
      <c r="T151" s="159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0" t="s">
        <v>153</v>
      </c>
      <c r="AT151" s="160" t="s">
        <v>149</v>
      </c>
      <c r="AU151" s="160" t="s">
        <v>89</v>
      </c>
      <c r="AY151" s="17" t="s">
        <v>146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7" t="s">
        <v>87</v>
      </c>
      <c r="BK151" s="161">
        <f>ROUND(I151*H151,2)</f>
        <v>0</v>
      </c>
      <c r="BL151" s="17" t="s">
        <v>153</v>
      </c>
      <c r="BM151" s="160" t="s">
        <v>194</v>
      </c>
    </row>
    <row r="152" spans="2:63" s="12" customFormat="1" ht="25.9" customHeight="1">
      <c r="B152" s="135"/>
      <c r="D152" s="136" t="s">
        <v>78</v>
      </c>
      <c r="E152" s="137" t="s">
        <v>195</v>
      </c>
      <c r="F152" s="137" t="s">
        <v>196</v>
      </c>
      <c r="I152" s="138"/>
      <c r="J152" s="139">
        <f>BK152</f>
        <v>0</v>
      </c>
      <c r="L152" s="135"/>
      <c r="M152" s="140"/>
      <c r="N152" s="141"/>
      <c r="O152" s="141"/>
      <c r="P152" s="142">
        <f>P153+P158+P166</f>
        <v>0</v>
      </c>
      <c r="Q152" s="141"/>
      <c r="R152" s="142">
        <f>R153+R158+R166</f>
        <v>0</v>
      </c>
      <c r="S152" s="141"/>
      <c r="T152" s="143">
        <f>T153+T158+T166</f>
        <v>0</v>
      </c>
      <c r="AR152" s="136" t="s">
        <v>89</v>
      </c>
      <c r="AT152" s="144" t="s">
        <v>78</v>
      </c>
      <c r="AU152" s="144" t="s">
        <v>79</v>
      </c>
      <c r="AY152" s="136" t="s">
        <v>146</v>
      </c>
      <c r="BK152" s="145">
        <f>BK153+BK158+BK166</f>
        <v>0</v>
      </c>
    </row>
    <row r="153" spans="2:63" s="12" customFormat="1" ht="22.9" customHeight="1">
      <c r="B153" s="135"/>
      <c r="D153" s="136" t="s">
        <v>78</v>
      </c>
      <c r="E153" s="146" t="s">
        <v>197</v>
      </c>
      <c r="F153" s="146" t="s">
        <v>198</v>
      </c>
      <c r="I153" s="138"/>
      <c r="J153" s="147">
        <f>BK153</f>
        <v>0</v>
      </c>
      <c r="L153" s="135"/>
      <c r="M153" s="140"/>
      <c r="N153" s="141"/>
      <c r="O153" s="141"/>
      <c r="P153" s="142">
        <f>SUM(P154:P157)</f>
        <v>0</v>
      </c>
      <c r="Q153" s="141"/>
      <c r="R153" s="142">
        <f>SUM(R154:R157)</f>
        <v>0</v>
      </c>
      <c r="S153" s="141"/>
      <c r="T153" s="143">
        <f>SUM(T154:T157)</f>
        <v>0</v>
      </c>
      <c r="AR153" s="136" t="s">
        <v>89</v>
      </c>
      <c r="AT153" s="144" t="s">
        <v>78</v>
      </c>
      <c r="AU153" s="144" t="s">
        <v>87</v>
      </c>
      <c r="AY153" s="136" t="s">
        <v>146</v>
      </c>
      <c r="BK153" s="145">
        <f>SUM(BK154:BK157)</f>
        <v>0</v>
      </c>
    </row>
    <row r="154" spans="1:65" s="2" customFormat="1" ht="16.5" customHeight="1">
      <c r="A154" s="32"/>
      <c r="B154" s="148"/>
      <c r="C154" s="149" t="s">
        <v>199</v>
      </c>
      <c r="D154" s="149" t="s">
        <v>149</v>
      </c>
      <c r="E154" s="150" t="s">
        <v>200</v>
      </c>
      <c r="F154" s="151" t="s">
        <v>201</v>
      </c>
      <c r="G154" s="152" t="s">
        <v>164</v>
      </c>
      <c r="H154" s="153">
        <v>2</v>
      </c>
      <c r="I154" s="154"/>
      <c r="J154" s="155">
        <f>ROUND(I154*H154,2)</f>
        <v>0</v>
      </c>
      <c r="K154" s="151" t="s">
        <v>1</v>
      </c>
      <c r="L154" s="33"/>
      <c r="M154" s="156" t="s">
        <v>1</v>
      </c>
      <c r="N154" s="157" t="s">
        <v>44</v>
      </c>
      <c r="O154" s="58"/>
      <c r="P154" s="158">
        <f>O154*H154</f>
        <v>0</v>
      </c>
      <c r="Q154" s="158">
        <v>0</v>
      </c>
      <c r="R154" s="158">
        <f>Q154*H154</f>
        <v>0</v>
      </c>
      <c r="S154" s="158">
        <v>0</v>
      </c>
      <c r="T154" s="15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0" t="s">
        <v>165</v>
      </c>
      <c r="AT154" s="160" t="s">
        <v>149</v>
      </c>
      <c r="AU154" s="160" t="s">
        <v>89</v>
      </c>
      <c r="AY154" s="17" t="s">
        <v>146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17" t="s">
        <v>87</v>
      </c>
      <c r="BK154" s="161">
        <f>ROUND(I154*H154,2)</f>
        <v>0</v>
      </c>
      <c r="BL154" s="17" t="s">
        <v>165</v>
      </c>
      <c r="BM154" s="160" t="s">
        <v>202</v>
      </c>
    </row>
    <row r="155" spans="1:65" s="2" customFormat="1" ht="33" customHeight="1">
      <c r="A155" s="32"/>
      <c r="B155" s="148"/>
      <c r="C155" s="149" t="s">
        <v>203</v>
      </c>
      <c r="D155" s="149" t="s">
        <v>149</v>
      </c>
      <c r="E155" s="150" t="s">
        <v>204</v>
      </c>
      <c r="F155" s="151" t="s">
        <v>205</v>
      </c>
      <c r="G155" s="152" t="s">
        <v>164</v>
      </c>
      <c r="H155" s="153">
        <v>1</v>
      </c>
      <c r="I155" s="154"/>
      <c r="J155" s="155">
        <f>ROUND(I155*H155,2)</f>
        <v>0</v>
      </c>
      <c r="K155" s="151" t="s">
        <v>1</v>
      </c>
      <c r="L155" s="33"/>
      <c r="M155" s="156" t="s">
        <v>1</v>
      </c>
      <c r="N155" s="157" t="s">
        <v>44</v>
      </c>
      <c r="O155" s="58"/>
      <c r="P155" s="158">
        <f>O155*H155</f>
        <v>0</v>
      </c>
      <c r="Q155" s="158">
        <v>0</v>
      </c>
      <c r="R155" s="158">
        <f>Q155*H155</f>
        <v>0</v>
      </c>
      <c r="S155" s="158">
        <v>0</v>
      </c>
      <c r="T155" s="15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0" t="s">
        <v>165</v>
      </c>
      <c r="AT155" s="160" t="s">
        <v>149</v>
      </c>
      <c r="AU155" s="160" t="s">
        <v>89</v>
      </c>
      <c r="AY155" s="17" t="s">
        <v>146</v>
      </c>
      <c r="BE155" s="161">
        <f>IF(N155="základní",J155,0)</f>
        <v>0</v>
      </c>
      <c r="BF155" s="161">
        <f>IF(N155="snížená",J155,0)</f>
        <v>0</v>
      </c>
      <c r="BG155" s="161">
        <f>IF(N155="zákl. přenesená",J155,0)</f>
        <v>0</v>
      </c>
      <c r="BH155" s="161">
        <f>IF(N155="sníž. přenesená",J155,0)</f>
        <v>0</v>
      </c>
      <c r="BI155" s="161">
        <f>IF(N155="nulová",J155,0)</f>
        <v>0</v>
      </c>
      <c r="BJ155" s="17" t="s">
        <v>87</v>
      </c>
      <c r="BK155" s="161">
        <f>ROUND(I155*H155,2)</f>
        <v>0</v>
      </c>
      <c r="BL155" s="17" t="s">
        <v>165</v>
      </c>
      <c r="BM155" s="160" t="s">
        <v>206</v>
      </c>
    </row>
    <row r="156" spans="1:65" s="2" customFormat="1" ht="33" customHeight="1">
      <c r="A156" s="32"/>
      <c r="B156" s="148"/>
      <c r="C156" s="149" t="s">
        <v>207</v>
      </c>
      <c r="D156" s="149" t="s">
        <v>149</v>
      </c>
      <c r="E156" s="150" t="s">
        <v>208</v>
      </c>
      <c r="F156" s="151" t="s">
        <v>209</v>
      </c>
      <c r="G156" s="152" t="s">
        <v>164</v>
      </c>
      <c r="H156" s="153">
        <v>1</v>
      </c>
      <c r="I156" s="154"/>
      <c r="J156" s="155">
        <f>ROUND(I156*H156,2)</f>
        <v>0</v>
      </c>
      <c r="K156" s="151" t="s">
        <v>1</v>
      </c>
      <c r="L156" s="33"/>
      <c r="M156" s="156" t="s">
        <v>1</v>
      </c>
      <c r="N156" s="157" t="s">
        <v>44</v>
      </c>
      <c r="O156" s="58"/>
      <c r="P156" s="158">
        <f>O156*H156</f>
        <v>0</v>
      </c>
      <c r="Q156" s="158">
        <v>0</v>
      </c>
      <c r="R156" s="158">
        <f>Q156*H156</f>
        <v>0</v>
      </c>
      <c r="S156" s="158">
        <v>0</v>
      </c>
      <c r="T156" s="15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0" t="s">
        <v>165</v>
      </c>
      <c r="AT156" s="160" t="s">
        <v>149</v>
      </c>
      <c r="AU156" s="160" t="s">
        <v>89</v>
      </c>
      <c r="AY156" s="17" t="s">
        <v>146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17" t="s">
        <v>87</v>
      </c>
      <c r="BK156" s="161">
        <f>ROUND(I156*H156,2)</f>
        <v>0</v>
      </c>
      <c r="BL156" s="17" t="s">
        <v>165</v>
      </c>
      <c r="BM156" s="160" t="s">
        <v>210</v>
      </c>
    </row>
    <row r="157" spans="1:65" s="2" customFormat="1" ht="24.2" customHeight="1">
      <c r="A157" s="32"/>
      <c r="B157" s="148"/>
      <c r="C157" s="149" t="s">
        <v>211</v>
      </c>
      <c r="D157" s="149" t="s">
        <v>149</v>
      </c>
      <c r="E157" s="150" t="s">
        <v>212</v>
      </c>
      <c r="F157" s="151" t="s">
        <v>213</v>
      </c>
      <c r="G157" s="152" t="s">
        <v>214</v>
      </c>
      <c r="H157" s="189"/>
      <c r="I157" s="154"/>
      <c r="J157" s="155">
        <f>ROUND(I157*H157,2)</f>
        <v>0</v>
      </c>
      <c r="K157" s="151" t="s">
        <v>193</v>
      </c>
      <c r="L157" s="33"/>
      <c r="M157" s="156" t="s">
        <v>1</v>
      </c>
      <c r="N157" s="157" t="s">
        <v>44</v>
      </c>
      <c r="O157" s="58"/>
      <c r="P157" s="158">
        <f>O157*H157</f>
        <v>0</v>
      </c>
      <c r="Q157" s="158">
        <v>0</v>
      </c>
      <c r="R157" s="158">
        <f>Q157*H157</f>
        <v>0</v>
      </c>
      <c r="S157" s="158">
        <v>0</v>
      </c>
      <c r="T157" s="15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0" t="s">
        <v>165</v>
      </c>
      <c r="AT157" s="160" t="s">
        <v>149</v>
      </c>
      <c r="AU157" s="160" t="s">
        <v>89</v>
      </c>
      <c r="AY157" s="17" t="s">
        <v>146</v>
      </c>
      <c r="BE157" s="161">
        <f>IF(N157="základní",J157,0)</f>
        <v>0</v>
      </c>
      <c r="BF157" s="161">
        <f>IF(N157="snížená",J157,0)</f>
        <v>0</v>
      </c>
      <c r="BG157" s="161">
        <f>IF(N157="zákl. přenesená",J157,0)</f>
        <v>0</v>
      </c>
      <c r="BH157" s="161">
        <f>IF(N157="sníž. přenesená",J157,0)</f>
        <v>0</v>
      </c>
      <c r="BI157" s="161">
        <f>IF(N157="nulová",J157,0)</f>
        <v>0</v>
      </c>
      <c r="BJ157" s="17" t="s">
        <v>87</v>
      </c>
      <c r="BK157" s="161">
        <f>ROUND(I157*H157,2)</f>
        <v>0</v>
      </c>
      <c r="BL157" s="17" t="s">
        <v>165</v>
      </c>
      <c r="BM157" s="160" t="s">
        <v>215</v>
      </c>
    </row>
    <row r="158" spans="2:63" s="12" customFormat="1" ht="22.9" customHeight="1">
      <c r="B158" s="135"/>
      <c r="D158" s="136" t="s">
        <v>78</v>
      </c>
      <c r="E158" s="146" t="s">
        <v>216</v>
      </c>
      <c r="F158" s="146" t="s">
        <v>217</v>
      </c>
      <c r="I158" s="138"/>
      <c r="J158" s="147">
        <f>BK158</f>
        <v>0</v>
      </c>
      <c r="L158" s="135"/>
      <c r="M158" s="140"/>
      <c r="N158" s="141"/>
      <c r="O158" s="141"/>
      <c r="P158" s="142">
        <f>SUM(P159:P165)</f>
        <v>0</v>
      </c>
      <c r="Q158" s="141"/>
      <c r="R158" s="142">
        <f>SUM(R159:R165)</f>
        <v>0</v>
      </c>
      <c r="S158" s="141"/>
      <c r="T158" s="143">
        <f>SUM(T159:T165)</f>
        <v>0</v>
      </c>
      <c r="AR158" s="136" t="s">
        <v>89</v>
      </c>
      <c r="AT158" s="144" t="s">
        <v>78</v>
      </c>
      <c r="AU158" s="144" t="s">
        <v>87</v>
      </c>
      <c r="AY158" s="136" t="s">
        <v>146</v>
      </c>
      <c r="BK158" s="145">
        <f>SUM(BK159:BK165)</f>
        <v>0</v>
      </c>
    </row>
    <row r="159" spans="1:65" s="2" customFormat="1" ht="16.5" customHeight="1">
      <c r="A159" s="32"/>
      <c r="B159" s="148"/>
      <c r="C159" s="149" t="s">
        <v>8</v>
      </c>
      <c r="D159" s="149" t="s">
        <v>149</v>
      </c>
      <c r="E159" s="150" t="s">
        <v>218</v>
      </c>
      <c r="F159" s="151" t="s">
        <v>219</v>
      </c>
      <c r="G159" s="152" t="s">
        <v>164</v>
      </c>
      <c r="H159" s="153">
        <v>1</v>
      </c>
      <c r="I159" s="154"/>
      <c r="J159" s="155">
        <f>ROUND(I159*H159,2)</f>
        <v>0</v>
      </c>
      <c r="K159" s="151" t="s">
        <v>1</v>
      </c>
      <c r="L159" s="33"/>
      <c r="M159" s="156" t="s">
        <v>1</v>
      </c>
      <c r="N159" s="157" t="s">
        <v>44</v>
      </c>
      <c r="O159" s="58"/>
      <c r="P159" s="158">
        <f>O159*H159</f>
        <v>0</v>
      </c>
      <c r="Q159" s="158">
        <v>0</v>
      </c>
      <c r="R159" s="158">
        <f>Q159*H159</f>
        <v>0</v>
      </c>
      <c r="S159" s="158">
        <v>0</v>
      </c>
      <c r="T159" s="15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0" t="s">
        <v>165</v>
      </c>
      <c r="AT159" s="160" t="s">
        <v>149</v>
      </c>
      <c r="AU159" s="160" t="s">
        <v>89</v>
      </c>
      <c r="AY159" s="17" t="s">
        <v>146</v>
      </c>
      <c r="BE159" s="161">
        <f>IF(N159="základní",J159,0)</f>
        <v>0</v>
      </c>
      <c r="BF159" s="161">
        <f>IF(N159="snížená",J159,0)</f>
        <v>0</v>
      </c>
      <c r="BG159" s="161">
        <f>IF(N159="zákl. přenesená",J159,0)</f>
        <v>0</v>
      </c>
      <c r="BH159" s="161">
        <f>IF(N159="sníž. přenesená",J159,0)</f>
        <v>0</v>
      </c>
      <c r="BI159" s="161">
        <f>IF(N159="nulová",J159,0)</f>
        <v>0</v>
      </c>
      <c r="BJ159" s="17" t="s">
        <v>87</v>
      </c>
      <c r="BK159" s="161">
        <f>ROUND(I159*H159,2)</f>
        <v>0</v>
      </c>
      <c r="BL159" s="17" t="s">
        <v>165</v>
      </c>
      <c r="BM159" s="160" t="s">
        <v>220</v>
      </c>
    </row>
    <row r="160" spans="1:65" s="2" customFormat="1" ht="16.5" customHeight="1">
      <c r="A160" s="32"/>
      <c r="B160" s="148"/>
      <c r="C160" s="149" t="s">
        <v>165</v>
      </c>
      <c r="D160" s="149" t="s">
        <v>149</v>
      </c>
      <c r="E160" s="150" t="s">
        <v>221</v>
      </c>
      <c r="F160" s="151" t="s">
        <v>222</v>
      </c>
      <c r="G160" s="152" t="s">
        <v>164</v>
      </c>
      <c r="H160" s="153">
        <v>2</v>
      </c>
      <c r="I160" s="154"/>
      <c r="J160" s="155">
        <f>ROUND(I160*H160,2)</f>
        <v>0</v>
      </c>
      <c r="K160" s="151" t="s">
        <v>1</v>
      </c>
      <c r="L160" s="33"/>
      <c r="M160" s="156" t="s">
        <v>1</v>
      </c>
      <c r="N160" s="157" t="s">
        <v>44</v>
      </c>
      <c r="O160" s="58"/>
      <c r="P160" s="158">
        <f>O160*H160</f>
        <v>0</v>
      </c>
      <c r="Q160" s="158">
        <v>0</v>
      </c>
      <c r="R160" s="158">
        <f>Q160*H160</f>
        <v>0</v>
      </c>
      <c r="S160" s="158">
        <v>0</v>
      </c>
      <c r="T160" s="15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0" t="s">
        <v>165</v>
      </c>
      <c r="AT160" s="160" t="s">
        <v>149</v>
      </c>
      <c r="AU160" s="160" t="s">
        <v>89</v>
      </c>
      <c r="AY160" s="17" t="s">
        <v>146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17" t="s">
        <v>87</v>
      </c>
      <c r="BK160" s="161">
        <f>ROUND(I160*H160,2)</f>
        <v>0</v>
      </c>
      <c r="BL160" s="17" t="s">
        <v>165</v>
      </c>
      <c r="BM160" s="160" t="s">
        <v>223</v>
      </c>
    </row>
    <row r="161" spans="1:65" s="2" customFormat="1" ht="24.2" customHeight="1">
      <c r="A161" s="32"/>
      <c r="B161" s="148"/>
      <c r="C161" s="149" t="s">
        <v>224</v>
      </c>
      <c r="D161" s="149" t="s">
        <v>149</v>
      </c>
      <c r="E161" s="150" t="s">
        <v>225</v>
      </c>
      <c r="F161" s="151" t="s">
        <v>226</v>
      </c>
      <c r="G161" s="152" t="s">
        <v>227</v>
      </c>
      <c r="H161" s="153">
        <v>289.9</v>
      </c>
      <c r="I161" s="154"/>
      <c r="J161" s="155">
        <f>ROUND(I161*H161,2)</f>
        <v>0</v>
      </c>
      <c r="K161" s="151" t="s">
        <v>1</v>
      </c>
      <c r="L161" s="33"/>
      <c r="M161" s="156" t="s">
        <v>1</v>
      </c>
      <c r="N161" s="157" t="s">
        <v>44</v>
      </c>
      <c r="O161" s="58"/>
      <c r="P161" s="158">
        <f>O161*H161</f>
        <v>0</v>
      </c>
      <c r="Q161" s="158">
        <v>0</v>
      </c>
      <c r="R161" s="158">
        <f>Q161*H161</f>
        <v>0</v>
      </c>
      <c r="S161" s="158">
        <v>0</v>
      </c>
      <c r="T161" s="15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0" t="s">
        <v>165</v>
      </c>
      <c r="AT161" s="160" t="s">
        <v>149</v>
      </c>
      <c r="AU161" s="160" t="s">
        <v>89</v>
      </c>
      <c r="AY161" s="17" t="s">
        <v>146</v>
      </c>
      <c r="BE161" s="161">
        <f>IF(N161="základní",J161,0)</f>
        <v>0</v>
      </c>
      <c r="BF161" s="161">
        <f>IF(N161="snížená",J161,0)</f>
        <v>0</v>
      </c>
      <c r="BG161" s="161">
        <f>IF(N161="zákl. přenesená",J161,0)</f>
        <v>0</v>
      </c>
      <c r="BH161" s="161">
        <f>IF(N161="sníž. přenesená",J161,0)</f>
        <v>0</v>
      </c>
      <c r="BI161" s="161">
        <f>IF(N161="nulová",J161,0)</f>
        <v>0</v>
      </c>
      <c r="BJ161" s="17" t="s">
        <v>87</v>
      </c>
      <c r="BK161" s="161">
        <f>ROUND(I161*H161,2)</f>
        <v>0</v>
      </c>
      <c r="BL161" s="17" t="s">
        <v>165</v>
      </c>
      <c r="BM161" s="160" t="s">
        <v>228</v>
      </c>
    </row>
    <row r="162" spans="2:51" s="15" customFormat="1" ht="11.25">
      <c r="B162" s="190"/>
      <c r="D162" s="163" t="s">
        <v>155</v>
      </c>
      <c r="E162" s="191" t="s">
        <v>1</v>
      </c>
      <c r="F162" s="192" t="s">
        <v>229</v>
      </c>
      <c r="H162" s="191" t="s">
        <v>1</v>
      </c>
      <c r="I162" s="193"/>
      <c r="L162" s="190"/>
      <c r="M162" s="194"/>
      <c r="N162" s="195"/>
      <c r="O162" s="195"/>
      <c r="P162" s="195"/>
      <c r="Q162" s="195"/>
      <c r="R162" s="195"/>
      <c r="S162" s="195"/>
      <c r="T162" s="196"/>
      <c r="AT162" s="191" t="s">
        <v>155</v>
      </c>
      <c r="AU162" s="191" t="s">
        <v>89</v>
      </c>
      <c r="AV162" s="15" t="s">
        <v>87</v>
      </c>
      <c r="AW162" s="15" t="s">
        <v>35</v>
      </c>
      <c r="AX162" s="15" t="s">
        <v>79</v>
      </c>
      <c r="AY162" s="191" t="s">
        <v>146</v>
      </c>
    </row>
    <row r="163" spans="2:51" s="13" customFormat="1" ht="11.25">
      <c r="B163" s="162"/>
      <c r="D163" s="163" t="s">
        <v>155</v>
      </c>
      <c r="E163" s="164" t="s">
        <v>1</v>
      </c>
      <c r="F163" s="165" t="s">
        <v>230</v>
      </c>
      <c r="H163" s="166">
        <v>289.9</v>
      </c>
      <c r="I163" s="167"/>
      <c r="L163" s="162"/>
      <c r="M163" s="168"/>
      <c r="N163" s="169"/>
      <c r="O163" s="169"/>
      <c r="P163" s="169"/>
      <c r="Q163" s="169"/>
      <c r="R163" s="169"/>
      <c r="S163" s="169"/>
      <c r="T163" s="170"/>
      <c r="AT163" s="164" t="s">
        <v>155</v>
      </c>
      <c r="AU163" s="164" t="s">
        <v>89</v>
      </c>
      <c r="AV163" s="13" t="s">
        <v>89</v>
      </c>
      <c r="AW163" s="13" t="s">
        <v>35</v>
      </c>
      <c r="AX163" s="13" t="s">
        <v>87</v>
      </c>
      <c r="AY163" s="164" t="s">
        <v>146</v>
      </c>
    </row>
    <row r="164" spans="1:65" s="2" customFormat="1" ht="37.9" customHeight="1">
      <c r="A164" s="32"/>
      <c r="B164" s="148"/>
      <c r="C164" s="149" t="s">
        <v>231</v>
      </c>
      <c r="D164" s="149" t="s">
        <v>149</v>
      </c>
      <c r="E164" s="150" t="s">
        <v>232</v>
      </c>
      <c r="F164" s="151" t="s">
        <v>233</v>
      </c>
      <c r="G164" s="152" t="s">
        <v>164</v>
      </c>
      <c r="H164" s="153">
        <v>1</v>
      </c>
      <c r="I164" s="154"/>
      <c r="J164" s="155">
        <f>ROUND(I164*H164,2)</f>
        <v>0</v>
      </c>
      <c r="K164" s="151" t="s">
        <v>1</v>
      </c>
      <c r="L164" s="33"/>
      <c r="M164" s="156" t="s">
        <v>1</v>
      </c>
      <c r="N164" s="157" t="s">
        <v>44</v>
      </c>
      <c r="O164" s="58"/>
      <c r="P164" s="158">
        <f>O164*H164</f>
        <v>0</v>
      </c>
      <c r="Q164" s="158">
        <v>0</v>
      </c>
      <c r="R164" s="158">
        <f>Q164*H164</f>
        <v>0</v>
      </c>
      <c r="S164" s="158">
        <v>0</v>
      </c>
      <c r="T164" s="15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0" t="s">
        <v>165</v>
      </c>
      <c r="AT164" s="160" t="s">
        <v>149</v>
      </c>
      <c r="AU164" s="160" t="s">
        <v>89</v>
      </c>
      <c r="AY164" s="17" t="s">
        <v>146</v>
      </c>
      <c r="BE164" s="161">
        <f>IF(N164="základní",J164,0)</f>
        <v>0</v>
      </c>
      <c r="BF164" s="161">
        <f>IF(N164="snížená",J164,0)</f>
        <v>0</v>
      </c>
      <c r="BG164" s="161">
        <f>IF(N164="zákl. přenesená",J164,0)</f>
        <v>0</v>
      </c>
      <c r="BH164" s="161">
        <f>IF(N164="sníž. přenesená",J164,0)</f>
        <v>0</v>
      </c>
      <c r="BI164" s="161">
        <f>IF(N164="nulová",J164,0)</f>
        <v>0</v>
      </c>
      <c r="BJ164" s="17" t="s">
        <v>87</v>
      </c>
      <c r="BK164" s="161">
        <f>ROUND(I164*H164,2)</f>
        <v>0</v>
      </c>
      <c r="BL164" s="17" t="s">
        <v>165</v>
      </c>
      <c r="BM164" s="160" t="s">
        <v>234</v>
      </c>
    </row>
    <row r="165" spans="1:65" s="2" customFormat="1" ht="24.2" customHeight="1">
      <c r="A165" s="32"/>
      <c r="B165" s="148"/>
      <c r="C165" s="149" t="s">
        <v>235</v>
      </c>
      <c r="D165" s="149" t="s">
        <v>149</v>
      </c>
      <c r="E165" s="150" t="s">
        <v>236</v>
      </c>
      <c r="F165" s="151" t="s">
        <v>237</v>
      </c>
      <c r="G165" s="152" t="s">
        <v>214</v>
      </c>
      <c r="H165" s="189"/>
      <c r="I165" s="154"/>
      <c r="J165" s="155">
        <f>ROUND(I165*H165,2)</f>
        <v>0</v>
      </c>
      <c r="K165" s="151" t="s">
        <v>193</v>
      </c>
      <c r="L165" s="33"/>
      <c r="M165" s="156" t="s">
        <v>1</v>
      </c>
      <c r="N165" s="157" t="s">
        <v>44</v>
      </c>
      <c r="O165" s="58"/>
      <c r="P165" s="158">
        <f>O165*H165</f>
        <v>0</v>
      </c>
      <c r="Q165" s="158">
        <v>0</v>
      </c>
      <c r="R165" s="158">
        <f>Q165*H165</f>
        <v>0</v>
      </c>
      <c r="S165" s="158">
        <v>0</v>
      </c>
      <c r="T165" s="15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0" t="s">
        <v>165</v>
      </c>
      <c r="AT165" s="160" t="s">
        <v>149</v>
      </c>
      <c r="AU165" s="160" t="s">
        <v>89</v>
      </c>
      <c r="AY165" s="17" t="s">
        <v>146</v>
      </c>
      <c r="BE165" s="161">
        <f>IF(N165="základní",J165,0)</f>
        <v>0</v>
      </c>
      <c r="BF165" s="161">
        <f>IF(N165="snížená",J165,0)</f>
        <v>0</v>
      </c>
      <c r="BG165" s="161">
        <f>IF(N165="zákl. přenesená",J165,0)</f>
        <v>0</v>
      </c>
      <c r="BH165" s="161">
        <f>IF(N165="sníž. přenesená",J165,0)</f>
        <v>0</v>
      </c>
      <c r="BI165" s="161">
        <f>IF(N165="nulová",J165,0)</f>
        <v>0</v>
      </c>
      <c r="BJ165" s="17" t="s">
        <v>87</v>
      </c>
      <c r="BK165" s="161">
        <f>ROUND(I165*H165,2)</f>
        <v>0</v>
      </c>
      <c r="BL165" s="17" t="s">
        <v>165</v>
      </c>
      <c r="BM165" s="160" t="s">
        <v>238</v>
      </c>
    </row>
    <row r="166" spans="2:63" s="12" customFormat="1" ht="22.9" customHeight="1">
      <c r="B166" s="135"/>
      <c r="D166" s="136" t="s">
        <v>78</v>
      </c>
      <c r="E166" s="146" t="s">
        <v>239</v>
      </c>
      <c r="F166" s="146" t="s">
        <v>240</v>
      </c>
      <c r="I166" s="138"/>
      <c r="J166" s="147">
        <f>BK166</f>
        <v>0</v>
      </c>
      <c r="L166" s="135"/>
      <c r="M166" s="140"/>
      <c r="N166" s="141"/>
      <c r="O166" s="141"/>
      <c r="P166" s="142">
        <f>SUM(P167:P172)</f>
        <v>0</v>
      </c>
      <c r="Q166" s="141"/>
      <c r="R166" s="142">
        <f>SUM(R167:R172)</f>
        <v>0</v>
      </c>
      <c r="S166" s="141"/>
      <c r="T166" s="143">
        <f>SUM(T167:T172)</f>
        <v>0</v>
      </c>
      <c r="AR166" s="136" t="s">
        <v>89</v>
      </c>
      <c r="AT166" s="144" t="s">
        <v>78</v>
      </c>
      <c r="AU166" s="144" t="s">
        <v>87</v>
      </c>
      <c r="AY166" s="136" t="s">
        <v>146</v>
      </c>
      <c r="BK166" s="145">
        <f>SUM(BK167:BK172)</f>
        <v>0</v>
      </c>
    </row>
    <row r="167" spans="1:65" s="2" customFormat="1" ht="16.5" customHeight="1">
      <c r="A167" s="32"/>
      <c r="B167" s="148"/>
      <c r="C167" s="149" t="s">
        <v>241</v>
      </c>
      <c r="D167" s="149" t="s">
        <v>149</v>
      </c>
      <c r="E167" s="150" t="s">
        <v>242</v>
      </c>
      <c r="F167" s="151" t="s">
        <v>243</v>
      </c>
      <c r="G167" s="152" t="s">
        <v>1</v>
      </c>
      <c r="H167" s="153">
        <v>4.253</v>
      </c>
      <c r="I167" s="154"/>
      <c r="J167" s="155">
        <f>ROUND(I167*H167,2)</f>
        <v>0</v>
      </c>
      <c r="K167" s="151" t="s">
        <v>1</v>
      </c>
      <c r="L167" s="33"/>
      <c r="M167" s="156" t="s">
        <v>1</v>
      </c>
      <c r="N167" s="157" t="s">
        <v>44</v>
      </c>
      <c r="O167" s="58"/>
      <c r="P167" s="158">
        <f>O167*H167</f>
        <v>0</v>
      </c>
      <c r="Q167" s="158">
        <v>0</v>
      </c>
      <c r="R167" s="158">
        <f>Q167*H167</f>
        <v>0</v>
      </c>
      <c r="S167" s="158">
        <v>0</v>
      </c>
      <c r="T167" s="15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0" t="s">
        <v>165</v>
      </c>
      <c r="AT167" s="160" t="s">
        <v>149</v>
      </c>
      <c r="AU167" s="160" t="s">
        <v>89</v>
      </c>
      <c r="AY167" s="17" t="s">
        <v>146</v>
      </c>
      <c r="BE167" s="161">
        <f>IF(N167="základní",J167,0)</f>
        <v>0</v>
      </c>
      <c r="BF167" s="161">
        <f>IF(N167="snížená",J167,0)</f>
        <v>0</v>
      </c>
      <c r="BG167" s="161">
        <f>IF(N167="zákl. přenesená",J167,0)</f>
        <v>0</v>
      </c>
      <c r="BH167" s="161">
        <f>IF(N167="sníž. přenesená",J167,0)</f>
        <v>0</v>
      </c>
      <c r="BI167" s="161">
        <f>IF(N167="nulová",J167,0)</f>
        <v>0</v>
      </c>
      <c r="BJ167" s="17" t="s">
        <v>87</v>
      </c>
      <c r="BK167" s="161">
        <f>ROUND(I167*H167,2)</f>
        <v>0</v>
      </c>
      <c r="BL167" s="17" t="s">
        <v>165</v>
      </c>
      <c r="BM167" s="160" t="s">
        <v>244</v>
      </c>
    </row>
    <row r="168" spans="2:51" s="15" customFormat="1" ht="11.25">
      <c r="B168" s="190"/>
      <c r="D168" s="163" t="s">
        <v>155</v>
      </c>
      <c r="E168" s="191" t="s">
        <v>1</v>
      </c>
      <c r="F168" s="192" t="s">
        <v>245</v>
      </c>
      <c r="H168" s="191" t="s">
        <v>1</v>
      </c>
      <c r="I168" s="193"/>
      <c r="L168" s="190"/>
      <c r="M168" s="194"/>
      <c r="N168" s="195"/>
      <c r="O168" s="195"/>
      <c r="P168" s="195"/>
      <c r="Q168" s="195"/>
      <c r="R168" s="195"/>
      <c r="S168" s="195"/>
      <c r="T168" s="196"/>
      <c r="AT168" s="191" t="s">
        <v>155</v>
      </c>
      <c r="AU168" s="191" t="s">
        <v>89</v>
      </c>
      <c r="AV168" s="15" t="s">
        <v>87</v>
      </c>
      <c r="AW168" s="15" t="s">
        <v>35</v>
      </c>
      <c r="AX168" s="15" t="s">
        <v>79</v>
      </c>
      <c r="AY168" s="191" t="s">
        <v>146</v>
      </c>
    </row>
    <row r="169" spans="2:51" s="13" customFormat="1" ht="11.25">
      <c r="B169" s="162"/>
      <c r="D169" s="163" t="s">
        <v>155</v>
      </c>
      <c r="E169" s="164" t="s">
        <v>1</v>
      </c>
      <c r="F169" s="165" t="s">
        <v>246</v>
      </c>
      <c r="H169" s="166">
        <v>2.26</v>
      </c>
      <c r="I169" s="167"/>
      <c r="L169" s="162"/>
      <c r="M169" s="168"/>
      <c r="N169" s="169"/>
      <c r="O169" s="169"/>
      <c r="P169" s="169"/>
      <c r="Q169" s="169"/>
      <c r="R169" s="169"/>
      <c r="S169" s="169"/>
      <c r="T169" s="170"/>
      <c r="AT169" s="164" t="s">
        <v>155</v>
      </c>
      <c r="AU169" s="164" t="s">
        <v>89</v>
      </c>
      <c r="AV169" s="13" t="s">
        <v>89</v>
      </c>
      <c r="AW169" s="13" t="s">
        <v>35</v>
      </c>
      <c r="AX169" s="13" t="s">
        <v>79</v>
      </c>
      <c r="AY169" s="164" t="s">
        <v>146</v>
      </c>
    </row>
    <row r="170" spans="2:51" s="13" customFormat="1" ht="11.25">
      <c r="B170" s="162"/>
      <c r="D170" s="163" t="s">
        <v>155</v>
      </c>
      <c r="E170" s="164" t="s">
        <v>1</v>
      </c>
      <c r="F170" s="165" t="s">
        <v>247</v>
      </c>
      <c r="H170" s="166">
        <v>1.66</v>
      </c>
      <c r="I170" s="167"/>
      <c r="L170" s="162"/>
      <c r="M170" s="168"/>
      <c r="N170" s="169"/>
      <c r="O170" s="169"/>
      <c r="P170" s="169"/>
      <c r="Q170" s="169"/>
      <c r="R170" s="169"/>
      <c r="S170" s="169"/>
      <c r="T170" s="170"/>
      <c r="AT170" s="164" t="s">
        <v>155</v>
      </c>
      <c r="AU170" s="164" t="s">
        <v>89</v>
      </c>
      <c r="AV170" s="13" t="s">
        <v>89</v>
      </c>
      <c r="AW170" s="13" t="s">
        <v>35</v>
      </c>
      <c r="AX170" s="13" t="s">
        <v>79</v>
      </c>
      <c r="AY170" s="164" t="s">
        <v>146</v>
      </c>
    </row>
    <row r="171" spans="2:51" s="13" customFormat="1" ht="11.25">
      <c r="B171" s="162"/>
      <c r="D171" s="163" t="s">
        <v>155</v>
      </c>
      <c r="E171" s="164" t="s">
        <v>1</v>
      </c>
      <c r="F171" s="165" t="s">
        <v>248</v>
      </c>
      <c r="H171" s="166">
        <v>0.333</v>
      </c>
      <c r="I171" s="167"/>
      <c r="L171" s="162"/>
      <c r="M171" s="168"/>
      <c r="N171" s="169"/>
      <c r="O171" s="169"/>
      <c r="P171" s="169"/>
      <c r="Q171" s="169"/>
      <c r="R171" s="169"/>
      <c r="S171" s="169"/>
      <c r="T171" s="170"/>
      <c r="AT171" s="164" t="s">
        <v>155</v>
      </c>
      <c r="AU171" s="164" t="s">
        <v>89</v>
      </c>
      <c r="AV171" s="13" t="s">
        <v>89</v>
      </c>
      <c r="AW171" s="13" t="s">
        <v>35</v>
      </c>
      <c r="AX171" s="13" t="s">
        <v>79</v>
      </c>
      <c r="AY171" s="164" t="s">
        <v>146</v>
      </c>
    </row>
    <row r="172" spans="2:51" s="14" customFormat="1" ht="11.25">
      <c r="B172" s="171"/>
      <c r="D172" s="163" t="s">
        <v>155</v>
      </c>
      <c r="E172" s="172" t="s">
        <v>1</v>
      </c>
      <c r="F172" s="173" t="s">
        <v>160</v>
      </c>
      <c r="H172" s="174">
        <v>4.253</v>
      </c>
      <c r="I172" s="175"/>
      <c r="L172" s="171"/>
      <c r="M172" s="197"/>
      <c r="N172" s="198"/>
      <c r="O172" s="198"/>
      <c r="P172" s="198"/>
      <c r="Q172" s="198"/>
      <c r="R172" s="198"/>
      <c r="S172" s="198"/>
      <c r="T172" s="199"/>
      <c r="AT172" s="172" t="s">
        <v>155</v>
      </c>
      <c r="AU172" s="172" t="s">
        <v>89</v>
      </c>
      <c r="AV172" s="14" t="s">
        <v>153</v>
      </c>
      <c r="AW172" s="14" t="s">
        <v>35</v>
      </c>
      <c r="AX172" s="14" t="s">
        <v>87</v>
      </c>
      <c r="AY172" s="172" t="s">
        <v>146</v>
      </c>
    </row>
    <row r="173" spans="1:31" s="2" customFormat="1" ht="6.95" customHeight="1">
      <c r="A173" s="32"/>
      <c r="B173" s="47"/>
      <c r="C173" s="48"/>
      <c r="D173" s="48"/>
      <c r="E173" s="48"/>
      <c r="F173" s="48"/>
      <c r="G173" s="48"/>
      <c r="H173" s="48"/>
      <c r="I173" s="48"/>
      <c r="J173" s="48"/>
      <c r="K173" s="48"/>
      <c r="L173" s="33"/>
      <c r="M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</row>
    <row r="174" ht="11.25"/>
    <row r="175" ht="11.25"/>
    <row r="176" ht="11.25"/>
  </sheetData>
  <autoFilter ref="C123:K172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"/>
  <sheetViews>
    <sheetView showGridLines="0" workbookViewId="0" topLeftCell="A136">
      <selection activeCell="X152" sqref="X15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8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96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89</v>
      </c>
    </row>
    <row r="4" spans="2:46" s="1" customFormat="1" ht="24.95" customHeight="1">
      <c r="B4" s="20"/>
      <c r="D4" s="21" t="s">
        <v>115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54" t="str">
        <f>'Rekapitulace stavby'!K6</f>
        <v>Zámek Pardubice - Expozice lapidária</v>
      </c>
      <c r="F7" s="255"/>
      <c r="G7" s="255"/>
      <c r="H7" s="255"/>
      <c r="L7" s="20"/>
    </row>
    <row r="8" spans="2:12" s="1" customFormat="1" ht="12" customHeight="1">
      <c r="B8" s="20"/>
      <c r="D8" s="27" t="s">
        <v>116</v>
      </c>
      <c r="L8" s="20"/>
    </row>
    <row r="9" spans="1:31" s="2" customFormat="1" ht="16.5" customHeight="1">
      <c r="A9" s="32"/>
      <c r="B9" s="33"/>
      <c r="C9" s="32"/>
      <c r="D9" s="32"/>
      <c r="E9" s="254" t="s">
        <v>249</v>
      </c>
      <c r="F9" s="256"/>
      <c r="G9" s="256"/>
      <c r="H9" s="25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250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16" t="s">
        <v>251</v>
      </c>
      <c r="F11" s="256"/>
      <c r="G11" s="256"/>
      <c r="H11" s="25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6. 12. 2023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26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27</v>
      </c>
      <c r="F17" s="32"/>
      <c r="G17" s="32"/>
      <c r="H17" s="32"/>
      <c r="I17" s="27" t="s">
        <v>28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29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7" t="str">
        <f>'Rekapitulace stavby'!E14</f>
        <v>Vyplň údaj</v>
      </c>
      <c r="F20" s="222"/>
      <c r="G20" s="222"/>
      <c r="H20" s="222"/>
      <c r="I20" s="27" t="s">
        <v>28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31</v>
      </c>
      <c r="E22" s="32"/>
      <c r="F22" s="32"/>
      <c r="G22" s="32"/>
      <c r="H22" s="32"/>
      <c r="I22" s="27" t="s">
        <v>25</v>
      </c>
      <c r="J22" s="25" t="s">
        <v>32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33</v>
      </c>
      <c r="F23" s="32"/>
      <c r="G23" s="32"/>
      <c r="H23" s="32"/>
      <c r="I23" s="27" t="s">
        <v>28</v>
      </c>
      <c r="J23" s="25" t="s">
        <v>34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36</v>
      </c>
      <c r="E25" s="32"/>
      <c r="F25" s="32"/>
      <c r="G25" s="32"/>
      <c r="H25" s="32"/>
      <c r="I25" s="27" t="s">
        <v>25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37</v>
      </c>
      <c r="F26" s="32"/>
      <c r="G26" s="32"/>
      <c r="H26" s="32"/>
      <c r="I26" s="27" t="s">
        <v>28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38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7" t="s">
        <v>1</v>
      </c>
      <c r="F29" s="227"/>
      <c r="G29" s="227"/>
      <c r="H29" s="227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39</v>
      </c>
      <c r="E32" s="32"/>
      <c r="F32" s="32"/>
      <c r="G32" s="32"/>
      <c r="H32" s="32"/>
      <c r="I32" s="32"/>
      <c r="J32" s="71">
        <f>ROUND(J122,2)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41</v>
      </c>
      <c r="G34" s="32"/>
      <c r="H34" s="32"/>
      <c r="I34" s="36" t="s">
        <v>40</v>
      </c>
      <c r="J34" s="36" t="s">
        <v>42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43</v>
      </c>
      <c r="E35" s="27" t="s">
        <v>44</v>
      </c>
      <c r="F35" s="104">
        <f>ROUND((SUM(BE122:BE180)),2)</f>
        <v>0</v>
      </c>
      <c r="G35" s="32"/>
      <c r="H35" s="32"/>
      <c r="I35" s="105">
        <v>0.21</v>
      </c>
      <c r="J35" s="104">
        <f>ROUND(((SUM(BE122:BE180))*I35),2)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45</v>
      </c>
      <c r="F36" s="104">
        <f>ROUND((SUM(BF122:BF180)),2)</f>
        <v>0</v>
      </c>
      <c r="G36" s="32"/>
      <c r="H36" s="32"/>
      <c r="I36" s="105">
        <v>0.15</v>
      </c>
      <c r="J36" s="104">
        <f>ROUND(((SUM(BF122:BF180))*I36),2)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104">
        <f>ROUND((SUM(BG122:BG180)),2)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47</v>
      </c>
      <c r="F38" s="104">
        <f>ROUND((SUM(BH122:BH180)),2)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48</v>
      </c>
      <c r="F39" s="104">
        <f>ROUND((SUM(BI122:BI180)),2)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49</v>
      </c>
      <c r="E41" s="60"/>
      <c r="F41" s="60"/>
      <c r="G41" s="108" t="s">
        <v>50</v>
      </c>
      <c r="H41" s="109" t="s">
        <v>51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52</v>
      </c>
      <c r="E50" s="44"/>
      <c r="F50" s="44"/>
      <c r="G50" s="43" t="s">
        <v>53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54</v>
      </c>
      <c r="E61" s="35"/>
      <c r="F61" s="112" t="s">
        <v>55</v>
      </c>
      <c r="G61" s="45" t="s">
        <v>54</v>
      </c>
      <c r="H61" s="35"/>
      <c r="I61" s="35"/>
      <c r="J61" s="113" t="s">
        <v>55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56</v>
      </c>
      <c r="E65" s="46"/>
      <c r="F65" s="46"/>
      <c r="G65" s="43" t="s">
        <v>57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54</v>
      </c>
      <c r="E76" s="35"/>
      <c r="F76" s="112" t="s">
        <v>55</v>
      </c>
      <c r="G76" s="45" t="s">
        <v>54</v>
      </c>
      <c r="H76" s="35"/>
      <c r="I76" s="35"/>
      <c r="J76" s="113" t="s">
        <v>55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118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4" t="str">
        <f>E7</f>
        <v>Zámek Pardubice - Expozice lapidária</v>
      </c>
      <c r="F85" s="255"/>
      <c r="G85" s="255"/>
      <c r="H85" s="25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116</v>
      </c>
      <c r="L86" s="20"/>
    </row>
    <row r="87" spans="1:31" s="2" customFormat="1" ht="16.5" customHeight="1">
      <c r="A87" s="32"/>
      <c r="B87" s="33"/>
      <c r="C87" s="32"/>
      <c r="D87" s="32"/>
      <c r="E87" s="254" t="s">
        <v>249</v>
      </c>
      <c r="F87" s="256"/>
      <c r="G87" s="256"/>
      <c r="H87" s="25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250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16" t="str">
        <f>E11</f>
        <v>SK - STRUKTUROVANÁ KABELÁŽ</v>
      </c>
      <c r="F89" s="256"/>
      <c r="G89" s="256"/>
      <c r="H89" s="256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Pardubice</v>
      </c>
      <c r="G91" s="32"/>
      <c r="H91" s="32"/>
      <c r="I91" s="27" t="s">
        <v>22</v>
      </c>
      <c r="J91" s="55" t="str">
        <f>IF(J14="","",J14)</f>
        <v>6. 12. 2023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2"/>
      <c r="E93" s="32"/>
      <c r="F93" s="25" t="str">
        <f>E17</f>
        <v>Východočeské muzeum v Pardubicích</v>
      </c>
      <c r="G93" s="32"/>
      <c r="H93" s="32"/>
      <c r="I93" s="27" t="s">
        <v>31</v>
      </c>
      <c r="J93" s="30" t="str">
        <f>E23</f>
        <v>K I P spol. s r. 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29</v>
      </c>
      <c r="D94" s="32"/>
      <c r="E94" s="32"/>
      <c r="F94" s="25" t="str">
        <f>IF(E20="","",E20)</f>
        <v>Vyplň údaj</v>
      </c>
      <c r="G94" s="32"/>
      <c r="H94" s="32"/>
      <c r="I94" s="27" t="s">
        <v>36</v>
      </c>
      <c r="J94" s="30" t="str">
        <f>E26</f>
        <v>Pavel Rinn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119</v>
      </c>
      <c r="D96" s="106"/>
      <c r="E96" s="106"/>
      <c r="F96" s="106"/>
      <c r="G96" s="106"/>
      <c r="H96" s="106"/>
      <c r="I96" s="106"/>
      <c r="J96" s="115" t="s">
        <v>120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121</v>
      </c>
      <c r="D98" s="32"/>
      <c r="E98" s="32"/>
      <c r="F98" s="32"/>
      <c r="G98" s="32"/>
      <c r="H98" s="32"/>
      <c r="I98" s="32"/>
      <c r="J98" s="71">
        <f>J122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122</v>
      </c>
    </row>
    <row r="99" spans="2:12" s="9" customFormat="1" ht="24.95" customHeight="1">
      <c r="B99" s="117"/>
      <c r="D99" s="118" t="s">
        <v>252</v>
      </c>
      <c r="E99" s="119"/>
      <c r="F99" s="119"/>
      <c r="G99" s="119"/>
      <c r="H99" s="119"/>
      <c r="I99" s="119"/>
      <c r="J99" s="120">
        <f>J123</f>
        <v>0</v>
      </c>
      <c r="L99" s="117"/>
    </row>
    <row r="100" spans="2:12" s="9" customFormat="1" ht="24.95" customHeight="1">
      <c r="B100" s="117"/>
      <c r="D100" s="118" t="s">
        <v>253</v>
      </c>
      <c r="E100" s="119"/>
      <c r="F100" s="119"/>
      <c r="G100" s="119"/>
      <c r="H100" s="119"/>
      <c r="I100" s="119"/>
      <c r="J100" s="120">
        <f>J155</f>
        <v>0</v>
      </c>
      <c r="L100" s="117"/>
    </row>
    <row r="101" spans="1:31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>
      <c r="A107" s="32"/>
      <c r="B107" s="33"/>
      <c r="C107" s="21" t="s">
        <v>131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16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54" t="str">
        <f>E7</f>
        <v>Zámek Pardubice - Expozice lapidária</v>
      </c>
      <c r="F110" s="255"/>
      <c r="G110" s="255"/>
      <c r="H110" s="255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2:12" s="1" customFormat="1" ht="12" customHeight="1">
      <c r="B111" s="20"/>
      <c r="C111" s="27" t="s">
        <v>116</v>
      </c>
      <c r="L111" s="20"/>
    </row>
    <row r="112" spans="1:31" s="2" customFormat="1" ht="16.5" customHeight="1">
      <c r="A112" s="32"/>
      <c r="B112" s="33"/>
      <c r="C112" s="32"/>
      <c r="D112" s="32"/>
      <c r="E112" s="254" t="s">
        <v>249</v>
      </c>
      <c r="F112" s="256"/>
      <c r="G112" s="256"/>
      <c r="H112" s="256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250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2"/>
      <c r="D114" s="32"/>
      <c r="E114" s="216" t="str">
        <f>E11</f>
        <v>SK - STRUKTUROVANÁ KABELÁŽ</v>
      </c>
      <c r="F114" s="256"/>
      <c r="G114" s="256"/>
      <c r="H114" s="256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20</v>
      </c>
      <c r="D116" s="32"/>
      <c r="E116" s="32"/>
      <c r="F116" s="25" t="str">
        <f>F14</f>
        <v>Pardubice</v>
      </c>
      <c r="G116" s="32"/>
      <c r="H116" s="32"/>
      <c r="I116" s="27" t="s">
        <v>22</v>
      </c>
      <c r="J116" s="55" t="str">
        <f>IF(J14="","",J14)</f>
        <v>6. 12. 2023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2" customHeight="1">
      <c r="A118" s="32"/>
      <c r="B118" s="33"/>
      <c r="C118" s="27" t="s">
        <v>24</v>
      </c>
      <c r="D118" s="32"/>
      <c r="E118" s="32"/>
      <c r="F118" s="25" t="str">
        <f>E17</f>
        <v>Východočeské muzeum v Pardubicích</v>
      </c>
      <c r="G118" s="32"/>
      <c r="H118" s="32"/>
      <c r="I118" s="27" t="s">
        <v>31</v>
      </c>
      <c r="J118" s="30" t="str">
        <f>E23</f>
        <v>K I P spol. s r. o.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2" customHeight="1">
      <c r="A119" s="32"/>
      <c r="B119" s="33"/>
      <c r="C119" s="27" t="s">
        <v>29</v>
      </c>
      <c r="D119" s="32"/>
      <c r="E119" s="32"/>
      <c r="F119" s="25" t="str">
        <f>IF(E20="","",E20)</f>
        <v>Vyplň údaj</v>
      </c>
      <c r="G119" s="32"/>
      <c r="H119" s="32"/>
      <c r="I119" s="27" t="s">
        <v>36</v>
      </c>
      <c r="J119" s="30" t="str">
        <f>E26</f>
        <v>Pavel Rinn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1" customFormat="1" ht="29.25" customHeight="1">
      <c r="A121" s="125"/>
      <c r="B121" s="126"/>
      <c r="C121" s="127" t="s">
        <v>132</v>
      </c>
      <c r="D121" s="128" t="s">
        <v>64</v>
      </c>
      <c r="E121" s="128" t="s">
        <v>60</v>
      </c>
      <c r="F121" s="128" t="s">
        <v>61</v>
      </c>
      <c r="G121" s="128" t="s">
        <v>133</v>
      </c>
      <c r="H121" s="128" t="s">
        <v>134</v>
      </c>
      <c r="I121" s="128" t="s">
        <v>135</v>
      </c>
      <c r="J121" s="128" t="s">
        <v>120</v>
      </c>
      <c r="K121" s="129" t="s">
        <v>136</v>
      </c>
      <c r="L121" s="130"/>
      <c r="M121" s="62" t="s">
        <v>1</v>
      </c>
      <c r="N121" s="63" t="s">
        <v>43</v>
      </c>
      <c r="O121" s="63" t="s">
        <v>137</v>
      </c>
      <c r="P121" s="63" t="s">
        <v>138</v>
      </c>
      <c r="Q121" s="63" t="s">
        <v>139</v>
      </c>
      <c r="R121" s="63" t="s">
        <v>140</v>
      </c>
      <c r="S121" s="63" t="s">
        <v>141</v>
      </c>
      <c r="T121" s="64" t="s">
        <v>142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3" s="2" customFormat="1" ht="22.9" customHeight="1">
      <c r="A122" s="32"/>
      <c r="B122" s="33"/>
      <c r="C122" s="69" t="s">
        <v>143</v>
      </c>
      <c r="D122" s="32"/>
      <c r="E122" s="32"/>
      <c r="F122" s="32"/>
      <c r="G122" s="32"/>
      <c r="H122" s="32"/>
      <c r="I122" s="32"/>
      <c r="J122" s="131">
        <f>BK122</f>
        <v>0</v>
      </c>
      <c r="K122" s="32"/>
      <c r="L122" s="33"/>
      <c r="M122" s="65"/>
      <c r="N122" s="56"/>
      <c r="O122" s="66"/>
      <c r="P122" s="132">
        <f>P123+P155</f>
        <v>0</v>
      </c>
      <c r="Q122" s="66"/>
      <c r="R122" s="132">
        <f>R123+R155</f>
        <v>0</v>
      </c>
      <c r="S122" s="66"/>
      <c r="T122" s="133">
        <f>T123+T155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78</v>
      </c>
      <c r="AU122" s="17" t="s">
        <v>122</v>
      </c>
      <c r="BK122" s="134">
        <f>BK123+BK155</f>
        <v>0</v>
      </c>
    </row>
    <row r="123" spans="2:63" s="12" customFormat="1" ht="25.9" customHeight="1">
      <c r="B123" s="135"/>
      <c r="D123" s="136" t="s">
        <v>78</v>
      </c>
      <c r="E123" s="137" t="s">
        <v>254</v>
      </c>
      <c r="F123" s="137" t="s">
        <v>255</v>
      </c>
      <c r="I123" s="138"/>
      <c r="J123" s="139">
        <f>BK123</f>
        <v>0</v>
      </c>
      <c r="L123" s="135"/>
      <c r="M123" s="140"/>
      <c r="N123" s="141"/>
      <c r="O123" s="141"/>
      <c r="P123" s="142">
        <f>SUM(P124:P154)</f>
        <v>0</v>
      </c>
      <c r="Q123" s="141"/>
      <c r="R123" s="142">
        <f>SUM(R124:R154)</f>
        <v>0</v>
      </c>
      <c r="S123" s="141"/>
      <c r="T123" s="143">
        <f>SUM(T124:T154)</f>
        <v>0</v>
      </c>
      <c r="AR123" s="136" t="s">
        <v>87</v>
      </c>
      <c r="AT123" s="144" t="s">
        <v>78</v>
      </c>
      <c r="AU123" s="144" t="s">
        <v>79</v>
      </c>
      <c r="AY123" s="136" t="s">
        <v>146</v>
      </c>
      <c r="BK123" s="145">
        <f>SUM(BK124:BK154)</f>
        <v>0</v>
      </c>
    </row>
    <row r="124" spans="1:65" s="2" customFormat="1" ht="16.5" customHeight="1">
      <c r="A124" s="32"/>
      <c r="B124" s="148"/>
      <c r="C124" s="149" t="s">
        <v>87</v>
      </c>
      <c r="D124" s="149" t="s">
        <v>149</v>
      </c>
      <c r="E124" s="150" t="s">
        <v>256</v>
      </c>
      <c r="F124" s="151" t="s">
        <v>257</v>
      </c>
      <c r="G124" s="152" t="s">
        <v>258</v>
      </c>
      <c r="H124" s="153">
        <v>5</v>
      </c>
      <c r="I124" s="154"/>
      <c r="J124" s="155">
        <f aca="true" t="shared" si="0" ref="J124:J154">ROUND(I124*H124,2)</f>
        <v>0</v>
      </c>
      <c r="K124" s="151" t="s">
        <v>1</v>
      </c>
      <c r="L124" s="33"/>
      <c r="M124" s="156" t="s">
        <v>1</v>
      </c>
      <c r="N124" s="157" t="s">
        <v>44</v>
      </c>
      <c r="O124" s="58"/>
      <c r="P124" s="158">
        <f aca="true" t="shared" si="1" ref="P124:P154">O124*H124</f>
        <v>0</v>
      </c>
      <c r="Q124" s="158">
        <v>0</v>
      </c>
      <c r="R124" s="158">
        <f aca="true" t="shared" si="2" ref="R124:R154">Q124*H124</f>
        <v>0</v>
      </c>
      <c r="S124" s="158">
        <v>0</v>
      </c>
      <c r="T124" s="159">
        <f aca="true" t="shared" si="3" ref="T124:T154"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0" t="s">
        <v>153</v>
      </c>
      <c r="AT124" s="160" t="s">
        <v>149</v>
      </c>
      <c r="AU124" s="160" t="s">
        <v>87</v>
      </c>
      <c r="AY124" s="17" t="s">
        <v>146</v>
      </c>
      <c r="BE124" s="161">
        <f aca="true" t="shared" si="4" ref="BE124:BE154">IF(N124="základní",J124,0)</f>
        <v>0</v>
      </c>
      <c r="BF124" s="161">
        <f aca="true" t="shared" si="5" ref="BF124:BF154">IF(N124="snížená",J124,0)</f>
        <v>0</v>
      </c>
      <c r="BG124" s="161">
        <f aca="true" t="shared" si="6" ref="BG124:BG154">IF(N124="zákl. přenesená",J124,0)</f>
        <v>0</v>
      </c>
      <c r="BH124" s="161">
        <f aca="true" t="shared" si="7" ref="BH124:BH154">IF(N124="sníž. přenesená",J124,0)</f>
        <v>0</v>
      </c>
      <c r="BI124" s="161">
        <f aca="true" t="shared" si="8" ref="BI124:BI154">IF(N124="nulová",J124,0)</f>
        <v>0</v>
      </c>
      <c r="BJ124" s="17" t="s">
        <v>87</v>
      </c>
      <c r="BK124" s="161">
        <f aca="true" t="shared" si="9" ref="BK124:BK154">ROUND(I124*H124,2)</f>
        <v>0</v>
      </c>
      <c r="BL124" s="17" t="s">
        <v>153</v>
      </c>
      <c r="BM124" s="160" t="s">
        <v>89</v>
      </c>
    </row>
    <row r="125" spans="1:65" s="2" customFormat="1" ht="16.5" customHeight="1">
      <c r="A125" s="32"/>
      <c r="B125" s="148"/>
      <c r="C125" s="149" t="s">
        <v>89</v>
      </c>
      <c r="D125" s="149" t="s">
        <v>149</v>
      </c>
      <c r="E125" s="150" t="s">
        <v>259</v>
      </c>
      <c r="F125" s="151" t="s">
        <v>260</v>
      </c>
      <c r="G125" s="152" t="s">
        <v>261</v>
      </c>
      <c r="H125" s="153">
        <v>310</v>
      </c>
      <c r="I125" s="154"/>
      <c r="J125" s="155">
        <f t="shared" si="0"/>
        <v>0</v>
      </c>
      <c r="K125" s="151" t="s">
        <v>1</v>
      </c>
      <c r="L125" s="33"/>
      <c r="M125" s="156" t="s">
        <v>1</v>
      </c>
      <c r="N125" s="157" t="s">
        <v>44</v>
      </c>
      <c r="O125" s="58"/>
      <c r="P125" s="158">
        <f t="shared" si="1"/>
        <v>0</v>
      </c>
      <c r="Q125" s="158">
        <v>0</v>
      </c>
      <c r="R125" s="158">
        <f t="shared" si="2"/>
        <v>0</v>
      </c>
      <c r="S125" s="158">
        <v>0</v>
      </c>
      <c r="T125" s="159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0" t="s">
        <v>153</v>
      </c>
      <c r="AT125" s="160" t="s">
        <v>149</v>
      </c>
      <c r="AU125" s="160" t="s">
        <v>87</v>
      </c>
      <c r="AY125" s="17" t="s">
        <v>146</v>
      </c>
      <c r="BE125" s="161">
        <f t="shared" si="4"/>
        <v>0</v>
      </c>
      <c r="BF125" s="161">
        <f t="shared" si="5"/>
        <v>0</v>
      </c>
      <c r="BG125" s="161">
        <f t="shared" si="6"/>
        <v>0</v>
      </c>
      <c r="BH125" s="161">
        <f t="shared" si="7"/>
        <v>0</v>
      </c>
      <c r="BI125" s="161">
        <f t="shared" si="8"/>
        <v>0</v>
      </c>
      <c r="BJ125" s="17" t="s">
        <v>87</v>
      </c>
      <c r="BK125" s="161">
        <f t="shared" si="9"/>
        <v>0</v>
      </c>
      <c r="BL125" s="17" t="s">
        <v>153</v>
      </c>
      <c r="BM125" s="160" t="s">
        <v>153</v>
      </c>
    </row>
    <row r="126" spans="1:65" s="2" customFormat="1" ht="33" customHeight="1">
      <c r="A126" s="32"/>
      <c r="B126" s="148"/>
      <c r="C126" s="149" t="s">
        <v>167</v>
      </c>
      <c r="D126" s="149" t="s">
        <v>149</v>
      </c>
      <c r="E126" s="150" t="s">
        <v>262</v>
      </c>
      <c r="F126" s="151" t="s">
        <v>263</v>
      </c>
      <c r="G126" s="152" t="s">
        <v>258</v>
      </c>
      <c r="H126" s="153">
        <v>2</v>
      </c>
      <c r="I126" s="154"/>
      <c r="J126" s="155">
        <f t="shared" si="0"/>
        <v>0</v>
      </c>
      <c r="K126" s="151" t="s">
        <v>1</v>
      </c>
      <c r="L126" s="33"/>
      <c r="M126" s="156" t="s">
        <v>1</v>
      </c>
      <c r="N126" s="157" t="s">
        <v>44</v>
      </c>
      <c r="O126" s="58"/>
      <c r="P126" s="158">
        <f t="shared" si="1"/>
        <v>0</v>
      </c>
      <c r="Q126" s="158">
        <v>0</v>
      </c>
      <c r="R126" s="158">
        <f t="shared" si="2"/>
        <v>0</v>
      </c>
      <c r="S126" s="158">
        <v>0</v>
      </c>
      <c r="T126" s="159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0" t="s">
        <v>153</v>
      </c>
      <c r="AT126" s="160" t="s">
        <v>149</v>
      </c>
      <c r="AU126" s="160" t="s">
        <v>87</v>
      </c>
      <c r="AY126" s="17" t="s">
        <v>146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7" t="s">
        <v>87</v>
      </c>
      <c r="BK126" s="161">
        <f t="shared" si="9"/>
        <v>0</v>
      </c>
      <c r="BL126" s="17" t="s">
        <v>153</v>
      </c>
      <c r="BM126" s="160" t="s">
        <v>203</v>
      </c>
    </row>
    <row r="127" spans="1:65" s="2" customFormat="1" ht="16.5" customHeight="1">
      <c r="A127" s="32"/>
      <c r="B127" s="148"/>
      <c r="C127" s="149" t="s">
        <v>153</v>
      </c>
      <c r="D127" s="149" t="s">
        <v>149</v>
      </c>
      <c r="E127" s="150" t="s">
        <v>264</v>
      </c>
      <c r="F127" s="151" t="s">
        <v>265</v>
      </c>
      <c r="G127" s="152" t="s">
        <v>258</v>
      </c>
      <c r="H127" s="153">
        <v>2</v>
      </c>
      <c r="I127" s="154"/>
      <c r="J127" s="155">
        <f t="shared" si="0"/>
        <v>0</v>
      </c>
      <c r="K127" s="151" t="s">
        <v>1</v>
      </c>
      <c r="L127" s="33"/>
      <c r="M127" s="156" t="s">
        <v>1</v>
      </c>
      <c r="N127" s="157" t="s">
        <v>44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0" t="s">
        <v>153</v>
      </c>
      <c r="AT127" s="160" t="s">
        <v>149</v>
      </c>
      <c r="AU127" s="160" t="s">
        <v>87</v>
      </c>
      <c r="AY127" s="17" t="s">
        <v>146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7" t="s">
        <v>87</v>
      </c>
      <c r="BK127" s="161">
        <f t="shared" si="9"/>
        <v>0</v>
      </c>
      <c r="BL127" s="17" t="s">
        <v>153</v>
      </c>
      <c r="BM127" s="160" t="s">
        <v>211</v>
      </c>
    </row>
    <row r="128" spans="1:65" s="2" customFormat="1" ht="24.2" customHeight="1">
      <c r="A128" s="32"/>
      <c r="B128" s="148"/>
      <c r="C128" s="149" t="s">
        <v>172</v>
      </c>
      <c r="D128" s="149" t="s">
        <v>149</v>
      </c>
      <c r="E128" s="150" t="s">
        <v>266</v>
      </c>
      <c r="F128" s="151" t="s">
        <v>267</v>
      </c>
      <c r="G128" s="152" t="s">
        <v>258</v>
      </c>
      <c r="H128" s="153">
        <v>1</v>
      </c>
      <c r="I128" s="154"/>
      <c r="J128" s="155">
        <f t="shared" si="0"/>
        <v>0</v>
      </c>
      <c r="K128" s="151" t="s">
        <v>1</v>
      </c>
      <c r="L128" s="33"/>
      <c r="M128" s="156" t="s">
        <v>1</v>
      </c>
      <c r="N128" s="157" t="s">
        <v>44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0" t="s">
        <v>153</v>
      </c>
      <c r="AT128" s="160" t="s">
        <v>149</v>
      </c>
      <c r="AU128" s="160" t="s">
        <v>87</v>
      </c>
      <c r="AY128" s="17" t="s">
        <v>146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7" t="s">
        <v>87</v>
      </c>
      <c r="BK128" s="161">
        <f t="shared" si="9"/>
        <v>0</v>
      </c>
      <c r="BL128" s="17" t="s">
        <v>153</v>
      </c>
      <c r="BM128" s="160" t="s">
        <v>165</v>
      </c>
    </row>
    <row r="129" spans="1:65" s="2" customFormat="1" ht="24.2" customHeight="1">
      <c r="A129" s="32"/>
      <c r="B129" s="148"/>
      <c r="C129" s="149" t="s">
        <v>147</v>
      </c>
      <c r="D129" s="149" t="s">
        <v>149</v>
      </c>
      <c r="E129" s="150" t="s">
        <v>268</v>
      </c>
      <c r="F129" s="151" t="s">
        <v>269</v>
      </c>
      <c r="G129" s="152" t="s">
        <v>258</v>
      </c>
      <c r="H129" s="153">
        <v>1</v>
      </c>
      <c r="I129" s="154"/>
      <c r="J129" s="155">
        <f t="shared" si="0"/>
        <v>0</v>
      </c>
      <c r="K129" s="151" t="s">
        <v>1</v>
      </c>
      <c r="L129" s="33"/>
      <c r="M129" s="156" t="s">
        <v>1</v>
      </c>
      <c r="N129" s="157" t="s">
        <v>44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0" t="s">
        <v>153</v>
      </c>
      <c r="AT129" s="160" t="s">
        <v>149</v>
      </c>
      <c r="AU129" s="160" t="s">
        <v>87</v>
      </c>
      <c r="AY129" s="17" t="s">
        <v>146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7" t="s">
        <v>87</v>
      </c>
      <c r="BK129" s="161">
        <f t="shared" si="9"/>
        <v>0</v>
      </c>
      <c r="BL129" s="17" t="s">
        <v>153</v>
      </c>
      <c r="BM129" s="160" t="s">
        <v>231</v>
      </c>
    </row>
    <row r="130" spans="1:65" s="2" customFormat="1" ht="37.9" customHeight="1">
      <c r="A130" s="32"/>
      <c r="B130" s="148"/>
      <c r="C130" s="149" t="s">
        <v>175</v>
      </c>
      <c r="D130" s="149" t="s">
        <v>149</v>
      </c>
      <c r="E130" s="150" t="s">
        <v>270</v>
      </c>
      <c r="F130" s="151" t="s">
        <v>271</v>
      </c>
      <c r="G130" s="152" t="s">
        <v>258</v>
      </c>
      <c r="H130" s="153">
        <v>1</v>
      </c>
      <c r="I130" s="154"/>
      <c r="J130" s="155">
        <f t="shared" si="0"/>
        <v>0</v>
      </c>
      <c r="K130" s="151" t="s">
        <v>1</v>
      </c>
      <c r="L130" s="33"/>
      <c r="M130" s="156" t="s">
        <v>1</v>
      </c>
      <c r="N130" s="157" t="s">
        <v>44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0" t="s">
        <v>153</v>
      </c>
      <c r="AT130" s="160" t="s">
        <v>149</v>
      </c>
      <c r="AU130" s="160" t="s">
        <v>87</v>
      </c>
      <c r="AY130" s="17" t="s">
        <v>146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7" t="s">
        <v>87</v>
      </c>
      <c r="BK130" s="161">
        <f t="shared" si="9"/>
        <v>0</v>
      </c>
      <c r="BL130" s="17" t="s">
        <v>153</v>
      </c>
      <c r="BM130" s="160" t="s">
        <v>241</v>
      </c>
    </row>
    <row r="131" spans="1:65" s="2" customFormat="1" ht="24.2" customHeight="1">
      <c r="A131" s="32"/>
      <c r="B131" s="148"/>
      <c r="C131" s="149" t="s">
        <v>174</v>
      </c>
      <c r="D131" s="149" t="s">
        <v>149</v>
      </c>
      <c r="E131" s="150" t="s">
        <v>272</v>
      </c>
      <c r="F131" s="151" t="s">
        <v>273</v>
      </c>
      <c r="G131" s="152" t="s">
        <v>258</v>
      </c>
      <c r="H131" s="153">
        <v>2</v>
      </c>
      <c r="I131" s="154"/>
      <c r="J131" s="155">
        <f t="shared" si="0"/>
        <v>0</v>
      </c>
      <c r="K131" s="151" t="s">
        <v>1</v>
      </c>
      <c r="L131" s="33"/>
      <c r="M131" s="156" t="s">
        <v>1</v>
      </c>
      <c r="N131" s="157" t="s">
        <v>44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0" t="s">
        <v>153</v>
      </c>
      <c r="AT131" s="160" t="s">
        <v>149</v>
      </c>
      <c r="AU131" s="160" t="s">
        <v>87</v>
      </c>
      <c r="AY131" s="17" t="s">
        <v>146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7" t="s">
        <v>87</v>
      </c>
      <c r="BK131" s="161">
        <f t="shared" si="9"/>
        <v>0</v>
      </c>
      <c r="BL131" s="17" t="s">
        <v>153</v>
      </c>
      <c r="BM131" s="160" t="s">
        <v>274</v>
      </c>
    </row>
    <row r="132" spans="1:65" s="2" customFormat="1" ht="16.5" customHeight="1">
      <c r="A132" s="32"/>
      <c r="B132" s="148"/>
      <c r="C132" s="149" t="s">
        <v>161</v>
      </c>
      <c r="D132" s="149" t="s">
        <v>149</v>
      </c>
      <c r="E132" s="150" t="s">
        <v>275</v>
      </c>
      <c r="F132" s="151" t="s">
        <v>276</v>
      </c>
      <c r="G132" s="152" t="s">
        <v>258</v>
      </c>
      <c r="H132" s="153">
        <v>1</v>
      </c>
      <c r="I132" s="154"/>
      <c r="J132" s="155">
        <f t="shared" si="0"/>
        <v>0</v>
      </c>
      <c r="K132" s="151" t="s">
        <v>1</v>
      </c>
      <c r="L132" s="33"/>
      <c r="M132" s="156" t="s">
        <v>1</v>
      </c>
      <c r="N132" s="157" t="s">
        <v>44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0" t="s">
        <v>153</v>
      </c>
      <c r="AT132" s="160" t="s">
        <v>149</v>
      </c>
      <c r="AU132" s="160" t="s">
        <v>87</v>
      </c>
      <c r="AY132" s="17" t="s">
        <v>146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7" t="s">
        <v>87</v>
      </c>
      <c r="BK132" s="161">
        <f t="shared" si="9"/>
        <v>0</v>
      </c>
      <c r="BL132" s="17" t="s">
        <v>153</v>
      </c>
      <c r="BM132" s="160" t="s">
        <v>277</v>
      </c>
    </row>
    <row r="133" spans="1:65" s="2" customFormat="1" ht="16.5" customHeight="1">
      <c r="A133" s="32"/>
      <c r="B133" s="148"/>
      <c r="C133" s="149" t="s">
        <v>189</v>
      </c>
      <c r="D133" s="149" t="s">
        <v>149</v>
      </c>
      <c r="E133" s="150" t="s">
        <v>278</v>
      </c>
      <c r="F133" s="151" t="s">
        <v>279</v>
      </c>
      <c r="G133" s="152" t="s">
        <v>258</v>
      </c>
      <c r="H133" s="153">
        <v>1</v>
      </c>
      <c r="I133" s="154"/>
      <c r="J133" s="155">
        <f t="shared" si="0"/>
        <v>0</v>
      </c>
      <c r="K133" s="151" t="s">
        <v>1</v>
      </c>
      <c r="L133" s="33"/>
      <c r="M133" s="156" t="s">
        <v>1</v>
      </c>
      <c r="N133" s="157" t="s">
        <v>44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0" t="s">
        <v>153</v>
      </c>
      <c r="AT133" s="160" t="s">
        <v>149</v>
      </c>
      <c r="AU133" s="160" t="s">
        <v>87</v>
      </c>
      <c r="AY133" s="17" t="s">
        <v>146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7" t="s">
        <v>87</v>
      </c>
      <c r="BK133" s="161">
        <f t="shared" si="9"/>
        <v>0</v>
      </c>
      <c r="BL133" s="17" t="s">
        <v>153</v>
      </c>
      <c r="BM133" s="160" t="s">
        <v>280</v>
      </c>
    </row>
    <row r="134" spans="1:65" s="2" customFormat="1" ht="16.5" customHeight="1">
      <c r="A134" s="32"/>
      <c r="B134" s="148"/>
      <c r="C134" s="149" t="s">
        <v>199</v>
      </c>
      <c r="D134" s="149" t="s">
        <v>149</v>
      </c>
      <c r="E134" s="150" t="s">
        <v>281</v>
      </c>
      <c r="F134" s="151" t="s">
        <v>282</v>
      </c>
      <c r="G134" s="152" t="s">
        <v>258</v>
      </c>
      <c r="H134" s="153">
        <v>1</v>
      </c>
      <c r="I134" s="154"/>
      <c r="J134" s="155">
        <f t="shared" si="0"/>
        <v>0</v>
      </c>
      <c r="K134" s="151" t="s">
        <v>1</v>
      </c>
      <c r="L134" s="33"/>
      <c r="M134" s="156" t="s">
        <v>1</v>
      </c>
      <c r="N134" s="157" t="s">
        <v>44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0" t="s">
        <v>153</v>
      </c>
      <c r="AT134" s="160" t="s">
        <v>149</v>
      </c>
      <c r="AU134" s="160" t="s">
        <v>87</v>
      </c>
      <c r="AY134" s="17" t="s">
        <v>146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7" t="s">
        <v>87</v>
      </c>
      <c r="BK134" s="161">
        <f t="shared" si="9"/>
        <v>0</v>
      </c>
      <c r="BL134" s="17" t="s">
        <v>153</v>
      </c>
      <c r="BM134" s="160" t="s">
        <v>283</v>
      </c>
    </row>
    <row r="135" spans="1:65" s="2" customFormat="1" ht="24.2" customHeight="1">
      <c r="A135" s="32"/>
      <c r="B135" s="148"/>
      <c r="C135" s="149" t="s">
        <v>203</v>
      </c>
      <c r="D135" s="149" t="s">
        <v>149</v>
      </c>
      <c r="E135" s="150" t="s">
        <v>284</v>
      </c>
      <c r="F135" s="151" t="s">
        <v>285</v>
      </c>
      <c r="G135" s="152" t="s">
        <v>261</v>
      </c>
      <c r="H135" s="153">
        <v>70</v>
      </c>
      <c r="I135" s="154"/>
      <c r="J135" s="155">
        <f t="shared" si="0"/>
        <v>0</v>
      </c>
      <c r="K135" s="151" t="s">
        <v>1</v>
      </c>
      <c r="L135" s="33"/>
      <c r="M135" s="156" t="s">
        <v>1</v>
      </c>
      <c r="N135" s="157" t="s">
        <v>44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0" t="s">
        <v>153</v>
      </c>
      <c r="AT135" s="160" t="s">
        <v>149</v>
      </c>
      <c r="AU135" s="160" t="s">
        <v>87</v>
      </c>
      <c r="AY135" s="17" t="s">
        <v>146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7" t="s">
        <v>87</v>
      </c>
      <c r="BK135" s="161">
        <f t="shared" si="9"/>
        <v>0</v>
      </c>
      <c r="BL135" s="17" t="s">
        <v>153</v>
      </c>
      <c r="BM135" s="160" t="s">
        <v>286</v>
      </c>
    </row>
    <row r="136" spans="1:65" s="2" customFormat="1" ht="16.5" customHeight="1">
      <c r="A136" s="32"/>
      <c r="B136" s="148"/>
      <c r="C136" s="149" t="s">
        <v>207</v>
      </c>
      <c r="D136" s="149" t="s">
        <v>149</v>
      </c>
      <c r="E136" s="150" t="s">
        <v>287</v>
      </c>
      <c r="F136" s="151" t="s">
        <v>288</v>
      </c>
      <c r="G136" s="152" t="s">
        <v>258</v>
      </c>
      <c r="H136" s="153">
        <v>4</v>
      </c>
      <c r="I136" s="154"/>
      <c r="J136" s="155">
        <f t="shared" si="0"/>
        <v>0</v>
      </c>
      <c r="K136" s="151" t="s">
        <v>1</v>
      </c>
      <c r="L136" s="33"/>
      <c r="M136" s="156" t="s">
        <v>1</v>
      </c>
      <c r="N136" s="157" t="s">
        <v>44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0" t="s">
        <v>153</v>
      </c>
      <c r="AT136" s="160" t="s">
        <v>149</v>
      </c>
      <c r="AU136" s="160" t="s">
        <v>87</v>
      </c>
      <c r="AY136" s="17" t="s">
        <v>146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7" t="s">
        <v>87</v>
      </c>
      <c r="BK136" s="161">
        <f t="shared" si="9"/>
        <v>0</v>
      </c>
      <c r="BL136" s="17" t="s">
        <v>153</v>
      </c>
      <c r="BM136" s="160" t="s">
        <v>289</v>
      </c>
    </row>
    <row r="137" spans="1:65" s="2" customFormat="1" ht="16.5" customHeight="1">
      <c r="A137" s="32"/>
      <c r="B137" s="148"/>
      <c r="C137" s="149" t="s">
        <v>211</v>
      </c>
      <c r="D137" s="149" t="s">
        <v>149</v>
      </c>
      <c r="E137" s="150" t="s">
        <v>290</v>
      </c>
      <c r="F137" s="151" t="s">
        <v>291</v>
      </c>
      <c r="G137" s="152" t="s">
        <v>258</v>
      </c>
      <c r="H137" s="153">
        <v>2</v>
      </c>
      <c r="I137" s="154"/>
      <c r="J137" s="155">
        <f t="shared" si="0"/>
        <v>0</v>
      </c>
      <c r="K137" s="151" t="s">
        <v>1</v>
      </c>
      <c r="L137" s="33"/>
      <c r="M137" s="156" t="s">
        <v>1</v>
      </c>
      <c r="N137" s="157" t="s">
        <v>44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0" t="s">
        <v>153</v>
      </c>
      <c r="AT137" s="160" t="s">
        <v>149</v>
      </c>
      <c r="AU137" s="160" t="s">
        <v>87</v>
      </c>
      <c r="AY137" s="17" t="s">
        <v>146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7" t="s">
        <v>87</v>
      </c>
      <c r="BK137" s="161">
        <f t="shared" si="9"/>
        <v>0</v>
      </c>
      <c r="BL137" s="17" t="s">
        <v>153</v>
      </c>
      <c r="BM137" s="160" t="s">
        <v>292</v>
      </c>
    </row>
    <row r="138" spans="1:65" s="2" customFormat="1" ht="16.5" customHeight="1">
      <c r="A138" s="32"/>
      <c r="B138" s="148"/>
      <c r="C138" s="149" t="s">
        <v>8</v>
      </c>
      <c r="D138" s="149" t="s">
        <v>149</v>
      </c>
      <c r="E138" s="150" t="s">
        <v>293</v>
      </c>
      <c r="F138" s="151" t="s">
        <v>294</v>
      </c>
      <c r="G138" s="152" t="s">
        <v>258</v>
      </c>
      <c r="H138" s="153">
        <v>10</v>
      </c>
      <c r="I138" s="154"/>
      <c r="J138" s="155">
        <f t="shared" si="0"/>
        <v>0</v>
      </c>
      <c r="K138" s="151" t="s">
        <v>1</v>
      </c>
      <c r="L138" s="33"/>
      <c r="M138" s="156" t="s">
        <v>1</v>
      </c>
      <c r="N138" s="157" t="s">
        <v>44</v>
      </c>
      <c r="O138" s="58"/>
      <c r="P138" s="158">
        <f t="shared" si="1"/>
        <v>0</v>
      </c>
      <c r="Q138" s="158">
        <v>0</v>
      </c>
      <c r="R138" s="158">
        <f t="shared" si="2"/>
        <v>0</v>
      </c>
      <c r="S138" s="158">
        <v>0</v>
      </c>
      <c r="T138" s="159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0" t="s">
        <v>153</v>
      </c>
      <c r="AT138" s="160" t="s">
        <v>149</v>
      </c>
      <c r="AU138" s="160" t="s">
        <v>87</v>
      </c>
      <c r="AY138" s="17" t="s">
        <v>146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7" t="s">
        <v>87</v>
      </c>
      <c r="BK138" s="161">
        <f t="shared" si="9"/>
        <v>0</v>
      </c>
      <c r="BL138" s="17" t="s">
        <v>153</v>
      </c>
      <c r="BM138" s="160" t="s">
        <v>295</v>
      </c>
    </row>
    <row r="139" spans="1:65" s="2" customFormat="1" ht="16.5" customHeight="1">
      <c r="A139" s="32"/>
      <c r="B139" s="148"/>
      <c r="C139" s="149" t="s">
        <v>165</v>
      </c>
      <c r="D139" s="149" t="s">
        <v>149</v>
      </c>
      <c r="E139" s="150" t="s">
        <v>296</v>
      </c>
      <c r="F139" s="151" t="s">
        <v>297</v>
      </c>
      <c r="G139" s="152" t="s">
        <v>258</v>
      </c>
      <c r="H139" s="153">
        <v>1</v>
      </c>
      <c r="I139" s="154"/>
      <c r="J139" s="155">
        <f t="shared" si="0"/>
        <v>0</v>
      </c>
      <c r="K139" s="151" t="s">
        <v>1</v>
      </c>
      <c r="L139" s="33"/>
      <c r="M139" s="156" t="s">
        <v>1</v>
      </c>
      <c r="N139" s="157" t="s">
        <v>44</v>
      </c>
      <c r="O139" s="5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0" t="s">
        <v>153</v>
      </c>
      <c r="AT139" s="160" t="s">
        <v>149</v>
      </c>
      <c r="AU139" s="160" t="s">
        <v>87</v>
      </c>
      <c r="AY139" s="17" t="s">
        <v>146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7" t="s">
        <v>87</v>
      </c>
      <c r="BK139" s="161">
        <f t="shared" si="9"/>
        <v>0</v>
      </c>
      <c r="BL139" s="17" t="s">
        <v>153</v>
      </c>
      <c r="BM139" s="160" t="s">
        <v>298</v>
      </c>
    </row>
    <row r="140" spans="1:65" s="2" customFormat="1" ht="16.5" customHeight="1">
      <c r="A140" s="32"/>
      <c r="B140" s="148"/>
      <c r="C140" s="149" t="s">
        <v>224</v>
      </c>
      <c r="D140" s="149" t="s">
        <v>149</v>
      </c>
      <c r="E140" s="150" t="s">
        <v>299</v>
      </c>
      <c r="F140" s="151" t="s">
        <v>300</v>
      </c>
      <c r="G140" s="152" t="s">
        <v>258</v>
      </c>
      <c r="H140" s="153">
        <v>25</v>
      </c>
      <c r="I140" s="154"/>
      <c r="J140" s="155">
        <f t="shared" si="0"/>
        <v>0</v>
      </c>
      <c r="K140" s="151" t="s">
        <v>1</v>
      </c>
      <c r="L140" s="33"/>
      <c r="M140" s="156" t="s">
        <v>1</v>
      </c>
      <c r="N140" s="157" t="s">
        <v>44</v>
      </c>
      <c r="O140" s="58"/>
      <c r="P140" s="158">
        <f t="shared" si="1"/>
        <v>0</v>
      </c>
      <c r="Q140" s="158">
        <v>0</v>
      </c>
      <c r="R140" s="158">
        <f t="shared" si="2"/>
        <v>0</v>
      </c>
      <c r="S140" s="158">
        <v>0</v>
      </c>
      <c r="T140" s="159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0" t="s">
        <v>153</v>
      </c>
      <c r="AT140" s="160" t="s">
        <v>149</v>
      </c>
      <c r="AU140" s="160" t="s">
        <v>87</v>
      </c>
      <c r="AY140" s="17" t="s">
        <v>146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7" t="s">
        <v>87</v>
      </c>
      <c r="BK140" s="161">
        <f t="shared" si="9"/>
        <v>0</v>
      </c>
      <c r="BL140" s="17" t="s">
        <v>153</v>
      </c>
      <c r="BM140" s="160" t="s">
        <v>301</v>
      </c>
    </row>
    <row r="141" spans="1:65" s="2" customFormat="1" ht="16.5" customHeight="1">
      <c r="A141" s="32"/>
      <c r="B141" s="148"/>
      <c r="C141" s="149" t="s">
        <v>231</v>
      </c>
      <c r="D141" s="149" t="s">
        <v>149</v>
      </c>
      <c r="E141" s="150" t="s">
        <v>302</v>
      </c>
      <c r="F141" s="151" t="s">
        <v>303</v>
      </c>
      <c r="G141" s="152" t="s">
        <v>258</v>
      </c>
      <c r="H141" s="153">
        <v>100</v>
      </c>
      <c r="I141" s="154"/>
      <c r="J141" s="155">
        <f t="shared" si="0"/>
        <v>0</v>
      </c>
      <c r="K141" s="151" t="s">
        <v>1</v>
      </c>
      <c r="L141" s="33"/>
      <c r="M141" s="156" t="s">
        <v>1</v>
      </c>
      <c r="N141" s="157" t="s">
        <v>44</v>
      </c>
      <c r="O141" s="58"/>
      <c r="P141" s="158">
        <f t="shared" si="1"/>
        <v>0</v>
      </c>
      <c r="Q141" s="158">
        <v>0</v>
      </c>
      <c r="R141" s="158">
        <f t="shared" si="2"/>
        <v>0</v>
      </c>
      <c r="S141" s="158">
        <v>0</v>
      </c>
      <c r="T141" s="159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0" t="s">
        <v>153</v>
      </c>
      <c r="AT141" s="160" t="s">
        <v>149</v>
      </c>
      <c r="AU141" s="160" t="s">
        <v>87</v>
      </c>
      <c r="AY141" s="17" t="s">
        <v>146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7" t="s">
        <v>87</v>
      </c>
      <c r="BK141" s="161">
        <f t="shared" si="9"/>
        <v>0</v>
      </c>
      <c r="BL141" s="17" t="s">
        <v>153</v>
      </c>
      <c r="BM141" s="160" t="s">
        <v>304</v>
      </c>
    </row>
    <row r="142" spans="1:65" s="2" customFormat="1" ht="16.5" customHeight="1">
      <c r="A142" s="32"/>
      <c r="B142" s="148"/>
      <c r="C142" s="149" t="s">
        <v>235</v>
      </c>
      <c r="D142" s="149" t="s">
        <v>149</v>
      </c>
      <c r="E142" s="150" t="s">
        <v>305</v>
      </c>
      <c r="F142" s="151" t="s">
        <v>306</v>
      </c>
      <c r="G142" s="152" t="s">
        <v>261</v>
      </c>
      <c r="H142" s="153">
        <v>80</v>
      </c>
      <c r="I142" s="154"/>
      <c r="J142" s="155">
        <f t="shared" si="0"/>
        <v>0</v>
      </c>
      <c r="K142" s="151" t="s">
        <v>1</v>
      </c>
      <c r="L142" s="33"/>
      <c r="M142" s="156" t="s">
        <v>1</v>
      </c>
      <c r="N142" s="157" t="s">
        <v>44</v>
      </c>
      <c r="O142" s="58"/>
      <c r="P142" s="158">
        <f t="shared" si="1"/>
        <v>0</v>
      </c>
      <c r="Q142" s="158">
        <v>0</v>
      </c>
      <c r="R142" s="158">
        <f t="shared" si="2"/>
        <v>0</v>
      </c>
      <c r="S142" s="158">
        <v>0</v>
      </c>
      <c r="T142" s="159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0" t="s">
        <v>153</v>
      </c>
      <c r="AT142" s="160" t="s">
        <v>149</v>
      </c>
      <c r="AU142" s="160" t="s">
        <v>87</v>
      </c>
      <c r="AY142" s="17" t="s">
        <v>146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7" t="s">
        <v>87</v>
      </c>
      <c r="BK142" s="161">
        <f t="shared" si="9"/>
        <v>0</v>
      </c>
      <c r="BL142" s="17" t="s">
        <v>153</v>
      </c>
      <c r="BM142" s="160" t="s">
        <v>307</v>
      </c>
    </row>
    <row r="143" spans="1:65" s="2" customFormat="1" ht="16.5" customHeight="1">
      <c r="A143" s="32"/>
      <c r="B143" s="148"/>
      <c r="C143" s="149" t="s">
        <v>241</v>
      </c>
      <c r="D143" s="149" t="s">
        <v>149</v>
      </c>
      <c r="E143" s="150" t="s">
        <v>308</v>
      </c>
      <c r="F143" s="151" t="s">
        <v>309</v>
      </c>
      <c r="G143" s="152" t="s">
        <v>261</v>
      </c>
      <c r="H143" s="153">
        <v>40</v>
      </c>
      <c r="I143" s="154"/>
      <c r="J143" s="155">
        <f t="shared" si="0"/>
        <v>0</v>
      </c>
      <c r="K143" s="151" t="s">
        <v>1</v>
      </c>
      <c r="L143" s="33"/>
      <c r="M143" s="156" t="s">
        <v>1</v>
      </c>
      <c r="N143" s="157" t="s">
        <v>44</v>
      </c>
      <c r="O143" s="58"/>
      <c r="P143" s="158">
        <f t="shared" si="1"/>
        <v>0</v>
      </c>
      <c r="Q143" s="158">
        <v>0</v>
      </c>
      <c r="R143" s="158">
        <f t="shared" si="2"/>
        <v>0</v>
      </c>
      <c r="S143" s="158">
        <v>0</v>
      </c>
      <c r="T143" s="159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0" t="s">
        <v>153</v>
      </c>
      <c r="AT143" s="160" t="s">
        <v>149</v>
      </c>
      <c r="AU143" s="160" t="s">
        <v>87</v>
      </c>
      <c r="AY143" s="17" t="s">
        <v>146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17" t="s">
        <v>87</v>
      </c>
      <c r="BK143" s="161">
        <f t="shared" si="9"/>
        <v>0</v>
      </c>
      <c r="BL143" s="17" t="s">
        <v>153</v>
      </c>
      <c r="BM143" s="160" t="s">
        <v>310</v>
      </c>
    </row>
    <row r="144" spans="1:65" s="2" customFormat="1" ht="16.5" customHeight="1">
      <c r="A144" s="32"/>
      <c r="B144" s="148"/>
      <c r="C144" s="149" t="s">
        <v>7</v>
      </c>
      <c r="D144" s="149" t="s">
        <v>149</v>
      </c>
      <c r="E144" s="150" t="s">
        <v>311</v>
      </c>
      <c r="F144" s="151" t="s">
        <v>312</v>
      </c>
      <c r="G144" s="152" t="s">
        <v>261</v>
      </c>
      <c r="H144" s="153">
        <v>50</v>
      </c>
      <c r="I144" s="154"/>
      <c r="J144" s="155">
        <f t="shared" si="0"/>
        <v>0</v>
      </c>
      <c r="K144" s="151" t="s">
        <v>1</v>
      </c>
      <c r="L144" s="33"/>
      <c r="M144" s="156" t="s">
        <v>1</v>
      </c>
      <c r="N144" s="157" t="s">
        <v>44</v>
      </c>
      <c r="O144" s="58"/>
      <c r="P144" s="158">
        <f t="shared" si="1"/>
        <v>0</v>
      </c>
      <c r="Q144" s="158">
        <v>0</v>
      </c>
      <c r="R144" s="158">
        <f t="shared" si="2"/>
        <v>0</v>
      </c>
      <c r="S144" s="158">
        <v>0</v>
      </c>
      <c r="T144" s="159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0" t="s">
        <v>153</v>
      </c>
      <c r="AT144" s="160" t="s">
        <v>149</v>
      </c>
      <c r="AU144" s="160" t="s">
        <v>87</v>
      </c>
      <c r="AY144" s="17" t="s">
        <v>146</v>
      </c>
      <c r="BE144" s="161">
        <f t="shared" si="4"/>
        <v>0</v>
      </c>
      <c r="BF144" s="161">
        <f t="shared" si="5"/>
        <v>0</v>
      </c>
      <c r="BG144" s="161">
        <f t="shared" si="6"/>
        <v>0</v>
      </c>
      <c r="BH144" s="161">
        <f t="shared" si="7"/>
        <v>0</v>
      </c>
      <c r="BI144" s="161">
        <f t="shared" si="8"/>
        <v>0</v>
      </c>
      <c r="BJ144" s="17" t="s">
        <v>87</v>
      </c>
      <c r="BK144" s="161">
        <f t="shared" si="9"/>
        <v>0</v>
      </c>
      <c r="BL144" s="17" t="s">
        <v>153</v>
      </c>
      <c r="BM144" s="160" t="s">
        <v>313</v>
      </c>
    </row>
    <row r="145" spans="1:65" s="2" customFormat="1" ht="16.5" customHeight="1">
      <c r="A145" s="32"/>
      <c r="B145" s="148"/>
      <c r="C145" s="149" t="s">
        <v>274</v>
      </c>
      <c r="D145" s="149" t="s">
        <v>149</v>
      </c>
      <c r="E145" s="150" t="s">
        <v>314</v>
      </c>
      <c r="F145" s="151" t="s">
        <v>315</v>
      </c>
      <c r="G145" s="152" t="s">
        <v>261</v>
      </c>
      <c r="H145" s="153">
        <v>50</v>
      </c>
      <c r="I145" s="154"/>
      <c r="J145" s="155">
        <f t="shared" si="0"/>
        <v>0</v>
      </c>
      <c r="K145" s="151" t="s">
        <v>1</v>
      </c>
      <c r="L145" s="33"/>
      <c r="M145" s="156" t="s">
        <v>1</v>
      </c>
      <c r="N145" s="157" t="s">
        <v>44</v>
      </c>
      <c r="O145" s="58"/>
      <c r="P145" s="158">
        <f t="shared" si="1"/>
        <v>0</v>
      </c>
      <c r="Q145" s="158">
        <v>0</v>
      </c>
      <c r="R145" s="158">
        <f t="shared" si="2"/>
        <v>0</v>
      </c>
      <c r="S145" s="158">
        <v>0</v>
      </c>
      <c r="T145" s="159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0" t="s">
        <v>153</v>
      </c>
      <c r="AT145" s="160" t="s">
        <v>149</v>
      </c>
      <c r="AU145" s="160" t="s">
        <v>87</v>
      </c>
      <c r="AY145" s="17" t="s">
        <v>146</v>
      </c>
      <c r="BE145" s="161">
        <f t="shared" si="4"/>
        <v>0</v>
      </c>
      <c r="BF145" s="161">
        <f t="shared" si="5"/>
        <v>0</v>
      </c>
      <c r="BG145" s="161">
        <f t="shared" si="6"/>
        <v>0</v>
      </c>
      <c r="BH145" s="161">
        <f t="shared" si="7"/>
        <v>0</v>
      </c>
      <c r="BI145" s="161">
        <f t="shared" si="8"/>
        <v>0</v>
      </c>
      <c r="BJ145" s="17" t="s">
        <v>87</v>
      </c>
      <c r="BK145" s="161">
        <f t="shared" si="9"/>
        <v>0</v>
      </c>
      <c r="BL145" s="17" t="s">
        <v>153</v>
      </c>
      <c r="BM145" s="160" t="s">
        <v>316</v>
      </c>
    </row>
    <row r="146" spans="1:65" s="2" customFormat="1" ht="16.5" customHeight="1">
      <c r="A146" s="32"/>
      <c r="B146" s="148"/>
      <c r="C146" s="149" t="s">
        <v>317</v>
      </c>
      <c r="D146" s="149" t="s">
        <v>149</v>
      </c>
      <c r="E146" s="150" t="s">
        <v>318</v>
      </c>
      <c r="F146" s="151" t="s">
        <v>319</v>
      </c>
      <c r="G146" s="152" t="s">
        <v>258</v>
      </c>
      <c r="H146" s="153">
        <v>2</v>
      </c>
      <c r="I146" s="154"/>
      <c r="J146" s="155">
        <f t="shared" si="0"/>
        <v>0</v>
      </c>
      <c r="K146" s="151" t="s">
        <v>1</v>
      </c>
      <c r="L146" s="33"/>
      <c r="M146" s="156" t="s">
        <v>1</v>
      </c>
      <c r="N146" s="157" t="s">
        <v>44</v>
      </c>
      <c r="O146" s="58"/>
      <c r="P146" s="158">
        <f t="shared" si="1"/>
        <v>0</v>
      </c>
      <c r="Q146" s="158">
        <v>0</v>
      </c>
      <c r="R146" s="158">
        <f t="shared" si="2"/>
        <v>0</v>
      </c>
      <c r="S146" s="158">
        <v>0</v>
      </c>
      <c r="T146" s="159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0" t="s">
        <v>153</v>
      </c>
      <c r="AT146" s="160" t="s">
        <v>149</v>
      </c>
      <c r="AU146" s="160" t="s">
        <v>87</v>
      </c>
      <c r="AY146" s="17" t="s">
        <v>146</v>
      </c>
      <c r="BE146" s="161">
        <f t="shared" si="4"/>
        <v>0</v>
      </c>
      <c r="BF146" s="161">
        <f t="shared" si="5"/>
        <v>0</v>
      </c>
      <c r="BG146" s="161">
        <f t="shared" si="6"/>
        <v>0</v>
      </c>
      <c r="BH146" s="161">
        <f t="shared" si="7"/>
        <v>0</v>
      </c>
      <c r="BI146" s="161">
        <f t="shared" si="8"/>
        <v>0</v>
      </c>
      <c r="BJ146" s="17" t="s">
        <v>87</v>
      </c>
      <c r="BK146" s="161">
        <f t="shared" si="9"/>
        <v>0</v>
      </c>
      <c r="BL146" s="17" t="s">
        <v>153</v>
      </c>
      <c r="BM146" s="160" t="s">
        <v>320</v>
      </c>
    </row>
    <row r="147" spans="1:65" s="2" customFormat="1" ht="21.75" customHeight="1">
      <c r="A147" s="32"/>
      <c r="B147" s="148"/>
      <c r="C147" s="149" t="s">
        <v>321</v>
      </c>
      <c r="D147" s="149" t="s">
        <v>149</v>
      </c>
      <c r="E147" s="150" t="s">
        <v>322</v>
      </c>
      <c r="F147" s="151" t="s">
        <v>323</v>
      </c>
      <c r="G147" s="152" t="s">
        <v>261</v>
      </c>
      <c r="H147" s="153">
        <v>60</v>
      </c>
      <c r="I147" s="154"/>
      <c r="J147" s="155">
        <f t="shared" si="0"/>
        <v>0</v>
      </c>
      <c r="K147" s="151" t="s">
        <v>1</v>
      </c>
      <c r="L147" s="33"/>
      <c r="M147" s="156" t="s">
        <v>1</v>
      </c>
      <c r="N147" s="157" t="s">
        <v>44</v>
      </c>
      <c r="O147" s="58"/>
      <c r="P147" s="158">
        <f t="shared" si="1"/>
        <v>0</v>
      </c>
      <c r="Q147" s="158">
        <v>0</v>
      </c>
      <c r="R147" s="158">
        <f t="shared" si="2"/>
        <v>0</v>
      </c>
      <c r="S147" s="158">
        <v>0</v>
      </c>
      <c r="T147" s="159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0" t="s">
        <v>153</v>
      </c>
      <c r="AT147" s="160" t="s">
        <v>149</v>
      </c>
      <c r="AU147" s="160" t="s">
        <v>87</v>
      </c>
      <c r="AY147" s="17" t="s">
        <v>146</v>
      </c>
      <c r="BE147" s="161">
        <f t="shared" si="4"/>
        <v>0</v>
      </c>
      <c r="BF147" s="161">
        <f t="shared" si="5"/>
        <v>0</v>
      </c>
      <c r="BG147" s="161">
        <f t="shared" si="6"/>
        <v>0</v>
      </c>
      <c r="BH147" s="161">
        <f t="shared" si="7"/>
        <v>0</v>
      </c>
      <c r="BI147" s="161">
        <f t="shared" si="8"/>
        <v>0</v>
      </c>
      <c r="BJ147" s="17" t="s">
        <v>87</v>
      </c>
      <c r="BK147" s="161">
        <f t="shared" si="9"/>
        <v>0</v>
      </c>
      <c r="BL147" s="17" t="s">
        <v>153</v>
      </c>
      <c r="BM147" s="160" t="s">
        <v>324</v>
      </c>
    </row>
    <row r="148" spans="1:65" s="2" customFormat="1" ht="21.75" customHeight="1">
      <c r="A148" s="32"/>
      <c r="B148" s="148"/>
      <c r="C148" s="149" t="s">
        <v>325</v>
      </c>
      <c r="D148" s="149" t="s">
        <v>149</v>
      </c>
      <c r="E148" s="150" t="s">
        <v>326</v>
      </c>
      <c r="F148" s="151" t="s">
        <v>327</v>
      </c>
      <c r="G148" s="152" t="s">
        <v>335</v>
      </c>
      <c r="H148" s="153">
        <v>1</v>
      </c>
      <c r="I148" s="154"/>
      <c r="J148" s="155">
        <f t="shared" si="0"/>
        <v>0</v>
      </c>
      <c r="K148" s="151" t="s">
        <v>1</v>
      </c>
      <c r="L148" s="33"/>
      <c r="M148" s="156" t="s">
        <v>1</v>
      </c>
      <c r="N148" s="157" t="s">
        <v>44</v>
      </c>
      <c r="O148" s="58"/>
      <c r="P148" s="158">
        <f t="shared" si="1"/>
        <v>0</v>
      </c>
      <c r="Q148" s="158">
        <v>0</v>
      </c>
      <c r="R148" s="158">
        <f t="shared" si="2"/>
        <v>0</v>
      </c>
      <c r="S148" s="158">
        <v>0</v>
      </c>
      <c r="T148" s="159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0" t="s">
        <v>153</v>
      </c>
      <c r="AT148" s="160" t="s">
        <v>149</v>
      </c>
      <c r="AU148" s="160" t="s">
        <v>87</v>
      </c>
      <c r="AY148" s="17" t="s">
        <v>146</v>
      </c>
      <c r="BE148" s="161">
        <f t="shared" si="4"/>
        <v>0</v>
      </c>
      <c r="BF148" s="161">
        <f t="shared" si="5"/>
        <v>0</v>
      </c>
      <c r="BG148" s="161">
        <f t="shared" si="6"/>
        <v>0</v>
      </c>
      <c r="BH148" s="161">
        <f t="shared" si="7"/>
        <v>0</v>
      </c>
      <c r="BI148" s="161">
        <f t="shared" si="8"/>
        <v>0</v>
      </c>
      <c r="BJ148" s="17" t="s">
        <v>87</v>
      </c>
      <c r="BK148" s="161">
        <f t="shared" si="9"/>
        <v>0</v>
      </c>
      <c r="BL148" s="17" t="s">
        <v>153</v>
      </c>
      <c r="BM148" s="160" t="s">
        <v>328</v>
      </c>
    </row>
    <row r="149" spans="1:65" s="2" customFormat="1" ht="16.5" customHeight="1">
      <c r="A149" s="32"/>
      <c r="B149" s="148"/>
      <c r="C149" s="149" t="s">
        <v>277</v>
      </c>
      <c r="D149" s="149" t="s">
        <v>149</v>
      </c>
      <c r="E149" s="150" t="s">
        <v>329</v>
      </c>
      <c r="F149" s="151" t="s">
        <v>330</v>
      </c>
      <c r="G149" s="152" t="s">
        <v>258</v>
      </c>
      <c r="H149" s="153">
        <v>10</v>
      </c>
      <c r="I149" s="154"/>
      <c r="J149" s="155">
        <f t="shared" si="0"/>
        <v>0</v>
      </c>
      <c r="K149" s="151" t="s">
        <v>1</v>
      </c>
      <c r="L149" s="33"/>
      <c r="M149" s="156" t="s">
        <v>1</v>
      </c>
      <c r="N149" s="157" t="s">
        <v>44</v>
      </c>
      <c r="O149" s="58"/>
      <c r="P149" s="158">
        <f t="shared" si="1"/>
        <v>0</v>
      </c>
      <c r="Q149" s="158">
        <v>0</v>
      </c>
      <c r="R149" s="158">
        <f t="shared" si="2"/>
        <v>0</v>
      </c>
      <c r="S149" s="158">
        <v>0</v>
      </c>
      <c r="T149" s="159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0" t="s">
        <v>153</v>
      </c>
      <c r="AT149" s="160" t="s">
        <v>149</v>
      </c>
      <c r="AU149" s="160" t="s">
        <v>87</v>
      </c>
      <c r="AY149" s="17" t="s">
        <v>146</v>
      </c>
      <c r="BE149" s="161">
        <f t="shared" si="4"/>
        <v>0</v>
      </c>
      <c r="BF149" s="161">
        <f t="shared" si="5"/>
        <v>0</v>
      </c>
      <c r="BG149" s="161">
        <f t="shared" si="6"/>
        <v>0</v>
      </c>
      <c r="BH149" s="161">
        <f t="shared" si="7"/>
        <v>0</v>
      </c>
      <c r="BI149" s="161">
        <f t="shared" si="8"/>
        <v>0</v>
      </c>
      <c r="BJ149" s="17" t="s">
        <v>87</v>
      </c>
      <c r="BK149" s="161">
        <f t="shared" si="9"/>
        <v>0</v>
      </c>
      <c r="BL149" s="17" t="s">
        <v>153</v>
      </c>
      <c r="BM149" s="160" t="s">
        <v>331</v>
      </c>
    </row>
    <row r="150" spans="1:65" s="2" customFormat="1" ht="24.2" customHeight="1">
      <c r="A150" s="32"/>
      <c r="B150" s="148"/>
      <c r="C150" s="149" t="s">
        <v>332</v>
      </c>
      <c r="D150" s="149" t="s">
        <v>149</v>
      </c>
      <c r="E150" s="150" t="s">
        <v>333</v>
      </c>
      <c r="F150" s="151" t="s">
        <v>334</v>
      </c>
      <c r="G150" s="152" t="s">
        <v>335</v>
      </c>
      <c r="H150" s="153">
        <v>1</v>
      </c>
      <c r="I150" s="154"/>
      <c r="J150" s="155">
        <f t="shared" si="0"/>
        <v>0</v>
      </c>
      <c r="K150" s="151" t="s">
        <v>1</v>
      </c>
      <c r="L150" s="33"/>
      <c r="M150" s="156" t="s">
        <v>1</v>
      </c>
      <c r="N150" s="157" t="s">
        <v>44</v>
      </c>
      <c r="O150" s="58"/>
      <c r="P150" s="158">
        <f t="shared" si="1"/>
        <v>0</v>
      </c>
      <c r="Q150" s="158">
        <v>0</v>
      </c>
      <c r="R150" s="158">
        <f t="shared" si="2"/>
        <v>0</v>
      </c>
      <c r="S150" s="158">
        <v>0</v>
      </c>
      <c r="T150" s="159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0" t="s">
        <v>153</v>
      </c>
      <c r="AT150" s="160" t="s">
        <v>149</v>
      </c>
      <c r="AU150" s="160" t="s">
        <v>87</v>
      </c>
      <c r="AY150" s="17" t="s">
        <v>146</v>
      </c>
      <c r="BE150" s="161">
        <f t="shared" si="4"/>
        <v>0</v>
      </c>
      <c r="BF150" s="161">
        <f t="shared" si="5"/>
        <v>0</v>
      </c>
      <c r="BG150" s="161">
        <f t="shared" si="6"/>
        <v>0</v>
      </c>
      <c r="BH150" s="161">
        <f t="shared" si="7"/>
        <v>0</v>
      </c>
      <c r="BI150" s="161">
        <f t="shared" si="8"/>
        <v>0</v>
      </c>
      <c r="BJ150" s="17" t="s">
        <v>87</v>
      </c>
      <c r="BK150" s="161">
        <f t="shared" si="9"/>
        <v>0</v>
      </c>
      <c r="BL150" s="17" t="s">
        <v>153</v>
      </c>
      <c r="BM150" s="160" t="s">
        <v>336</v>
      </c>
    </row>
    <row r="151" spans="1:65" s="2" customFormat="1" ht="16.5" customHeight="1">
      <c r="A151" s="32"/>
      <c r="B151" s="148"/>
      <c r="C151" s="149" t="s">
        <v>280</v>
      </c>
      <c r="D151" s="149" t="s">
        <v>149</v>
      </c>
      <c r="E151" s="150" t="s">
        <v>337</v>
      </c>
      <c r="F151" s="151" t="s">
        <v>338</v>
      </c>
      <c r="G151" s="152" t="s">
        <v>261</v>
      </c>
      <c r="H151" s="153">
        <v>100</v>
      </c>
      <c r="I151" s="154"/>
      <c r="J151" s="155">
        <f t="shared" si="0"/>
        <v>0</v>
      </c>
      <c r="K151" s="151" t="s">
        <v>1</v>
      </c>
      <c r="L151" s="33"/>
      <c r="M151" s="156" t="s">
        <v>1</v>
      </c>
      <c r="N151" s="157" t="s">
        <v>44</v>
      </c>
      <c r="O151" s="58"/>
      <c r="P151" s="158">
        <f t="shared" si="1"/>
        <v>0</v>
      </c>
      <c r="Q151" s="158">
        <v>0</v>
      </c>
      <c r="R151" s="158">
        <f t="shared" si="2"/>
        <v>0</v>
      </c>
      <c r="S151" s="158">
        <v>0</v>
      </c>
      <c r="T151" s="159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0" t="s">
        <v>153</v>
      </c>
      <c r="AT151" s="160" t="s">
        <v>149</v>
      </c>
      <c r="AU151" s="160" t="s">
        <v>87</v>
      </c>
      <c r="AY151" s="17" t="s">
        <v>146</v>
      </c>
      <c r="BE151" s="161">
        <f t="shared" si="4"/>
        <v>0</v>
      </c>
      <c r="BF151" s="161">
        <f t="shared" si="5"/>
        <v>0</v>
      </c>
      <c r="BG151" s="161">
        <f t="shared" si="6"/>
        <v>0</v>
      </c>
      <c r="BH151" s="161">
        <f t="shared" si="7"/>
        <v>0</v>
      </c>
      <c r="BI151" s="161">
        <f t="shared" si="8"/>
        <v>0</v>
      </c>
      <c r="BJ151" s="17" t="s">
        <v>87</v>
      </c>
      <c r="BK151" s="161">
        <f t="shared" si="9"/>
        <v>0</v>
      </c>
      <c r="BL151" s="17" t="s">
        <v>153</v>
      </c>
      <c r="BM151" s="160" t="s">
        <v>339</v>
      </c>
    </row>
    <row r="152" spans="1:65" s="2" customFormat="1" ht="16.5" customHeight="1">
      <c r="A152" s="32"/>
      <c r="B152" s="148"/>
      <c r="C152" s="149" t="s">
        <v>340</v>
      </c>
      <c r="D152" s="149" t="s">
        <v>149</v>
      </c>
      <c r="E152" s="150" t="s">
        <v>341</v>
      </c>
      <c r="F152" s="151" t="s">
        <v>342</v>
      </c>
      <c r="G152" s="152" t="s">
        <v>335</v>
      </c>
      <c r="H152" s="153">
        <v>1</v>
      </c>
      <c r="I152" s="154"/>
      <c r="J152" s="155">
        <f t="shared" si="0"/>
        <v>0</v>
      </c>
      <c r="K152" s="151" t="s">
        <v>1</v>
      </c>
      <c r="L152" s="33"/>
      <c r="M152" s="156" t="s">
        <v>1</v>
      </c>
      <c r="N152" s="157" t="s">
        <v>44</v>
      </c>
      <c r="O152" s="58"/>
      <c r="P152" s="158">
        <f t="shared" si="1"/>
        <v>0</v>
      </c>
      <c r="Q152" s="158">
        <v>0</v>
      </c>
      <c r="R152" s="158">
        <f t="shared" si="2"/>
        <v>0</v>
      </c>
      <c r="S152" s="158">
        <v>0</v>
      </c>
      <c r="T152" s="159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0" t="s">
        <v>153</v>
      </c>
      <c r="AT152" s="160" t="s">
        <v>149</v>
      </c>
      <c r="AU152" s="160" t="s">
        <v>87</v>
      </c>
      <c r="AY152" s="17" t="s">
        <v>146</v>
      </c>
      <c r="BE152" s="161">
        <f t="shared" si="4"/>
        <v>0</v>
      </c>
      <c r="BF152" s="161">
        <f t="shared" si="5"/>
        <v>0</v>
      </c>
      <c r="BG152" s="161">
        <f t="shared" si="6"/>
        <v>0</v>
      </c>
      <c r="BH152" s="161">
        <f t="shared" si="7"/>
        <v>0</v>
      </c>
      <c r="BI152" s="161">
        <f t="shared" si="8"/>
        <v>0</v>
      </c>
      <c r="BJ152" s="17" t="s">
        <v>87</v>
      </c>
      <c r="BK152" s="161">
        <f t="shared" si="9"/>
        <v>0</v>
      </c>
      <c r="BL152" s="17" t="s">
        <v>153</v>
      </c>
      <c r="BM152" s="160" t="s">
        <v>343</v>
      </c>
    </row>
    <row r="153" spans="1:65" s="2" customFormat="1" ht="16.5" customHeight="1">
      <c r="A153" s="32"/>
      <c r="B153" s="148"/>
      <c r="C153" s="149" t="s">
        <v>283</v>
      </c>
      <c r="D153" s="149" t="s">
        <v>149</v>
      </c>
      <c r="E153" s="150" t="s">
        <v>344</v>
      </c>
      <c r="F153" s="151" t="s">
        <v>345</v>
      </c>
      <c r="G153" s="152" t="s">
        <v>335</v>
      </c>
      <c r="H153" s="153">
        <v>1</v>
      </c>
      <c r="I153" s="154"/>
      <c r="J153" s="155">
        <f t="shared" si="0"/>
        <v>0</v>
      </c>
      <c r="K153" s="151" t="s">
        <v>1</v>
      </c>
      <c r="L153" s="33"/>
      <c r="M153" s="156" t="s">
        <v>1</v>
      </c>
      <c r="N153" s="157" t="s">
        <v>44</v>
      </c>
      <c r="O153" s="58"/>
      <c r="P153" s="158">
        <f t="shared" si="1"/>
        <v>0</v>
      </c>
      <c r="Q153" s="158">
        <v>0</v>
      </c>
      <c r="R153" s="158">
        <f t="shared" si="2"/>
        <v>0</v>
      </c>
      <c r="S153" s="158">
        <v>0</v>
      </c>
      <c r="T153" s="159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0" t="s">
        <v>153</v>
      </c>
      <c r="AT153" s="160" t="s">
        <v>149</v>
      </c>
      <c r="AU153" s="160" t="s">
        <v>87</v>
      </c>
      <c r="AY153" s="17" t="s">
        <v>146</v>
      </c>
      <c r="BE153" s="161">
        <f t="shared" si="4"/>
        <v>0</v>
      </c>
      <c r="BF153" s="161">
        <f t="shared" si="5"/>
        <v>0</v>
      </c>
      <c r="BG153" s="161">
        <f t="shared" si="6"/>
        <v>0</v>
      </c>
      <c r="BH153" s="161">
        <f t="shared" si="7"/>
        <v>0</v>
      </c>
      <c r="BI153" s="161">
        <f t="shared" si="8"/>
        <v>0</v>
      </c>
      <c r="BJ153" s="17" t="s">
        <v>87</v>
      </c>
      <c r="BK153" s="161">
        <f t="shared" si="9"/>
        <v>0</v>
      </c>
      <c r="BL153" s="17" t="s">
        <v>153</v>
      </c>
      <c r="BM153" s="160" t="s">
        <v>346</v>
      </c>
    </row>
    <row r="154" spans="1:65" s="2" customFormat="1" ht="16.5" customHeight="1">
      <c r="A154" s="32"/>
      <c r="B154" s="148"/>
      <c r="C154" s="149" t="s">
        <v>347</v>
      </c>
      <c r="D154" s="149" t="s">
        <v>149</v>
      </c>
      <c r="E154" s="150" t="s">
        <v>348</v>
      </c>
      <c r="F154" s="151" t="s">
        <v>349</v>
      </c>
      <c r="G154" s="152" t="s">
        <v>335</v>
      </c>
      <c r="H154" s="153">
        <v>1</v>
      </c>
      <c r="I154" s="154"/>
      <c r="J154" s="155">
        <f t="shared" si="0"/>
        <v>0</v>
      </c>
      <c r="K154" s="151" t="s">
        <v>1</v>
      </c>
      <c r="L154" s="33"/>
      <c r="M154" s="156" t="s">
        <v>1</v>
      </c>
      <c r="N154" s="157" t="s">
        <v>44</v>
      </c>
      <c r="O154" s="58"/>
      <c r="P154" s="158">
        <f t="shared" si="1"/>
        <v>0</v>
      </c>
      <c r="Q154" s="158">
        <v>0</v>
      </c>
      <c r="R154" s="158">
        <f t="shared" si="2"/>
        <v>0</v>
      </c>
      <c r="S154" s="158">
        <v>0</v>
      </c>
      <c r="T154" s="15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0" t="s">
        <v>153</v>
      </c>
      <c r="AT154" s="160" t="s">
        <v>149</v>
      </c>
      <c r="AU154" s="160" t="s">
        <v>87</v>
      </c>
      <c r="AY154" s="17" t="s">
        <v>146</v>
      </c>
      <c r="BE154" s="161">
        <f t="shared" si="4"/>
        <v>0</v>
      </c>
      <c r="BF154" s="161">
        <f t="shared" si="5"/>
        <v>0</v>
      </c>
      <c r="BG154" s="161">
        <f t="shared" si="6"/>
        <v>0</v>
      </c>
      <c r="BH154" s="161">
        <f t="shared" si="7"/>
        <v>0</v>
      </c>
      <c r="BI154" s="161">
        <f t="shared" si="8"/>
        <v>0</v>
      </c>
      <c r="BJ154" s="17" t="s">
        <v>87</v>
      </c>
      <c r="BK154" s="161">
        <f t="shared" si="9"/>
        <v>0</v>
      </c>
      <c r="BL154" s="17" t="s">
        <v>153</v>
      </c>
      <c r="BM154" s="160" t="s">
        <v>350</v>
      </c>
    </row>
    <row r="155" spans="2:63" s="12" customFormat="1" ht="25.9" customHeight="1">
      <c r="B155" s="135"/>
      <c r="D155" s="136" t="s">
        <v>78</v>
      </c>
      <c r="E155" s="137" t="s">
        <v>351</v>
      </c>
      <c r="F155" s="137" t="s">
        <v>352</v>
      </c>
      <c r="I155" s="138"/>
      <c r="J155" s="139">
        <f>BK155</f>
        <v>0</v>
      </c>
      <c r="L155" s="135"/>
      <c r="M155" s="140"/>
      <c r="N155" s="141"/>
      <c r="O155" s="141"/>
      <c r="P155" s="142">
        <f>SUM(P156:P180)</f>
        <v>0</v>
      </c>
      <c r="Q155" s="141"/>
      <c r="R155" s="142">
        <f>SUM(R156:R180)</f>
        <v>0</v>
      </c>
      <c r="S155" s="141"/>
      <c r="T155" s="143">
        <f>SUM(T156:T180)</f>
        <v>0</v>
      </c>
      <c r="AR155" s="136" t="s">
        <v>87</v>
      </c>
      <c r="AT155" s="144" t="s">
        <v>78</v>
      </c>
      <c r="AU155" s="144" t="s">
        <v>79</v>
      </c>
      <c r="AY155" s="136" t="s">
        <v>146</v>
      </c>
      <c r="BK155" s="145">
        <f>SUM(BK156:BK180)</f>
        <v>0</v>
      </c>
    </row>
    <row r="156" spans="1:65" s="2" customFormat="1" ht="16.5" customHeight="1">
      <c r="A156" s="32"/>
      <c r="B156" s="148"/>
      <c r="C156" s="179" t="s">
        <v>286</v>
      </c>
      <c r="D156" s="179" t="s">
        <v>173</v>
      </c>
      <c r="E156" s="180" t="s">
        <v>256</v>
      </c>
      <c r="F156" s="181" t="s">
        <v>257</v>
      </c>
      <c r="G156" s="182" t="s">
        <v>258</v>
      </c>
      <c r="H156" s="183">
        <v>5</v>
      </c>
      <c r="I156" s="184"/>
      <c r="J156" s="185">
        <f aca="true" t="shared" si="10" ref="J156:J180">ROUND(I156*H156,2)</f>
        <v>0</v>
      </c>
      <c r="K156" s="181" t="s">
        <v>1</v>
      </c>
      <c r="L156" s="186"/>
      <c r="M156" s="187" t="s">
        <v>1</v>
      </c>
      <c r="N156" s="188" t="s">
        <v>44</v>
      </c>
      <c r="O156" s="58"/>
      <c r="P156" s="158">
        <f aca="true" t="shared" si="11" ref="P156:P180">O156*H156</f>
        <v>0</v>
      </c>
      <c r="Q156" s="158">
        <v>0</v>
      </c>
      <c r="R156" s="158">
        <f aca="true" t="shared" si="12" ref="R156:R180">Q156*H156</f>
        <v>0</v>
      </c>
      <c r="S156" s="158">
        <v>0</v>
      </c>
      <c r="T156" s="159">
        <f aca="true" t="shared" si="13" ref="T156:T180"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0" t="s">
        <v>174</v>
      </c>
      <c r="AT156" s="160" t="s">
        <v>173</v>
      </c>
      <c r="AU156" s="160" t="s">
        <v>87</v>
      </c>
      <c r="AY156" s="17" t="s">
        <v>146</v>
      </c>
      <c r="BE156" s="161">
        <f aca="true" t="shared" si="14" ref="BE156:BE180">IF(N156="základní",J156,0)</f>
        <v>0</v>
      </c>
      <c r="BF156" s="161">
        <f aca="true" t="shared" si="15" ref="BF156:BF180">IF(N156="snížená",J156,0)</f>
        <v>0</v>
      </c>
      <c r="BG156" s="161">
        <f aca="true" t="shared" si="16" ref="BG156:BG180">IF(N156="zákl. přenesená",J156,0)</f>
        <v>0</v>
      </c>
      <c r="BH156" s="161">
        <f aca="true" t="shared" si="17" ref="BH156:BH180">IF(N156="sníž. přenesená",J156,0)</f>
        <v>0</v>
      </c>
      <c r="BI156" s="161">
        <f aca="true" t="shared" si="18" ref="BI156:BI180">IF(N156="nulová",J156,0)</f>
        <v>0</v>
      </c>
      <c r="BJ156" s="17" t="s">
        <v>87</v>
      </c>
      <c r="BK156" s="161">
        <f aca="true" t="shared" si="19" ref="BK156:BK180">ROUND(I156*H156,2)</f>
        <v>0</v>
      </c>
      <c r="BL156" s="17" t="s">
        <v>153</v>
      </c>
      <c r="BM156" s="160" t="s">
        <v>353</v>
      </c>
    </row>
    <row r="157" spans="1:65" s="2" customFormat="1" ht="16.5" customHeight="1">
      <c r="A157" s="32"/>
      <c r="B157" s="148"/>
      <c r="C157" s="179" t="s">
        <v>354</v>
      </c>
      <c r="D157" s="179" t="s">
        <v>173</v>
      </c>
      <c r="E157" s="180" t="s">
        <v>259</v>
      </c>
      <c r="F157" s="181" t="s">
        <v>260</v>
      </c>
      <c r="G157" s="182" t="s">
        <v>261</v>
      </c>
      <c r="H157" s="183">
        <v>310</v>
      </c>
      <c r="I157" s="184"/>
      <c r="J157" s="185">
        <f t="shared" si="10"/>
        <v>0</v>
      </c>
      <c r="K157" s="181" t="s">
        <v>1</v>
      </c>
      <c r="L157" s="186"/>
      <c r="M157" s="187" t="s">
        <v>1</v>
      </c>
      <c r="N157" s="188" t="s">
        <v>44</v>
      </c>
      <c r="O157" s="58"/>
      <c r="P157" s="158">
        <f t="shared" si="11"/>
        <v>0</v>
      </c>
      <c r="Q157" s="158">
        <v>0</v>
      </c>
      <c r="R157" s="158">
        <f t="shared" si="12"/>
        <v>0</v>
      </c>
      <c r="S157" s="158">
        <v>0</v>
      </c>
      <c r="T157" s="159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0" t="s">
        <v>174</v>
      </c>
      <c r="AT157" s="160" t="s">
        <v>173</v>
      </c>
      <c r="AU157" s="160" t="s">
        <v>87</v>
      </c>
      <c r="AY157" s="17" t="s">
        <v>146</v>
      </c>
      <c r="BE157" s="161">
        <f t="shared" si="14"/>
        <v>0</v>
      </c>
      <c r="BF157" s="161">
        <f t="shared" si="15"/>
        <v>0</v>
      </c>
      <c r="BG157" s="161">
        <f t="shared" si="16"/>
        <v>0</v>
      </c>
      <c r="BH157" s="161">
        <f t="shared" si="17"/>
        <v>0</v>
      </c>
      <c r="BI157" s="161">
        <f t="shared" si="18"/>
        <v>0</v>
      </c>
      <c r="BJ157" s="17" t="s">
        <v>87</v>
      </c>
      <c r="BK157" s="161">
        <f t="shared" si="19"/>
        <v>0</v>
      </c>
      <c r="BL157" s="17" t="s">
        <v>153</v>
      </c>
      <c r="BM157" s="160" t="s">
        <v>355</v>
      </c>
    </row>
    <row r="158" spans="1:65" s="2" customFormat="1" ht="16.5" customHeight="1">
      <c r="A158" s="32"/>
      <c r="B158" s="148"/>
      <c r="C158" s="179" t="s">
        <v>356</v>
      </c>
      <c r="D158" s="179" t="s">
        <v>173</v>
      </c>
      <c r="E158" s="180" t="s">
        <v>357</v>
      </c>
      <c r="F158" s="181" t="s">
        <v>358</v>
      </c>
      <c r="G158" s="182" t="s">
        <v>258</v>
      </c>
      <c r="H158" s="183">
        <v>7</v>
      </c>
      <c r="I158" s="184"/>
      <c r="J158" s="185">
        <f t="shared" si="10"/>
        <v>0</v>
      </c>
      <c r="K158" s="181" t="s">
        <v>1</v>
      </c>
      <c r="L158" s="186"/>
      <c r="M158" s="187" t="s">
        <v>1</v>
      </c>
      <c r="N158" s="188" t="s">
        <v>44</v>
      </c>
      <c r="O158" s="58"/>
      <c r="P158" s="158">
        <f t="shared" si="11"/>
        <v>0</v>
      </c>
      <c r="Q158" s="158">
        <v>0</v>
      </c>
      <c r="R158" s="158">
        <f t="shared" si="12"/>
        <v>0</v>
      </c>
      <c r="S158" s="158">
        <v>0</v>
      </c>
      <c r="T158" s="159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0" t="s">
        <v>174</v>
      </c>
      <c r="AT158" s="160" t="s">
        <v>173</v>
      </c>
      <c r="AU158" s="160" t="s">
        <v>87</v>
      </c>
      <c r="AY158" s="17" t="s">
        <v>146</v>
      </c>
      <c r="BE158" s="161">
        <f t="shared" si="14"/>
        <v>0</v>
      </c>
      <c r="BF158" s="161">
        <f t="shared" si="15"/>
        <v>0</v>
      </c>
      <c r="BG158" s="161">
        <f t="shared" si="16"/>
        <v>0</v>
      </c>
      <c r="BH158" s="161">
        <f t="shared" si="17"/>
        <v>0</v>
      </c>
      <c r="BI158" s="161">
        <f t="shared" si="18"/>
        <v>0</v>
      </c>
      <c r="BJ158" s="17" t="s">
        <v>87</v>
      </c>
      <c r="BK158" s="161">
        <f t="shared" si="19"/>
        <v>0</v>
      </c>
      <c r="BL158" s="17" t="s">
        <v>153</v>
      </c>
      <c r="BM158" s="160" t="s">
        <v>359</v>
      </c>
    </row>
    <row r="159" spans="1:65" s="2" customFormat="1" ht="16.5" customHeight="1">
      <c r="A159" s="32"/>
      <c r="B159" s="148"/>
      <c r="C159" s="179" t="s">
        <v>360</v>
      </c>
      <c r="D159" s="179" t="s">
        <v>173</v>
      </c>
      <c r="E159" s="180" t="s">
        <v>361</v>
      </c>
      <c r="F159" s="181" t="s">
        <v>362</v>
      </c>
      <c r="G159" s="182" t="s">
        <v>258</v>
      </c>
      <c r="H159" s="183">
        <v>7</v>
      </c>
      <c r="I159" s="184"/>
      <c r="J159" s="185">
        <f t="shared" si="10"/>
        <v>0</v>
      </c>
      <c r="K159" s="181" t="s">
        <v>1</v>
      </c>
      <c r="L159" s="186"/>
      <c r="M159" s="187" t="s">
        <v>1</v>
      </c>
      <c r="N159" s="188" t="s">
        <v>44</v>
      </c>
      <c r="O159" s="58"/>
      <c r="P159" s="158">
        <f t="shared" si="11"/>
        <v>0</v>
      </c>
      <c r="Q159" s="158">
        <v>0</v>
      </c>
      <c r="R159" s="158">
        <f t="shared" si="12"/>
        <v>0</v>
      </c>
      <c r="S159" s="158">
        <v>0</v>
      </c>
      <c r="T159" s="159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0" t="s">
        <v>174</v>
      </c>
      <c r="AT159" s="160" t="s">
        <v>173</v>
      </c>
      <c r="AU159" s="160" t="s">
        <v>87</v>
      </c>
      <c r="AY159" s="17" t="s">
        <v>146</v>
      </c>
      <c r="BE159" s="161">
        <f t="shared" si="14"/>
        <v>0</v>
      </c>
      <c r="BF159" s="161">
        <f t="shared" si="15"/>
        <v>0</v>
      </c>
      <c r="BG159" s="161">
        <f t="shared" si="16"/>
        <v>0</v>
      </c>
      <c r="BH159" s="161">
        <f t="shared" si="17"/>
        <v>0</v>
      </c>
      <c r="BI159" s="161">
        <f t="shared" si="18"/>
        <v>0</v>
      </c>
      <c r="BJ159" s="17" t="s">
        <v>87</v>
      </c>
      <c r="BK159" s="161">
        <f t="shared" si="19"/>
        <v>0</v>
      </c>
      <c r="BL159" s="17" t="s">
        <v>153</v>
      </c>
      <c r="BM159" s="160" t="s">
        <v>363</v>
      </c>
    </row>
    <row r="160" spans="1:65" s="2" customFormat="1" ht="16.5" customHeight="1">
      <c r="A160" s="32"/>
      <c r="B160" s="148"/>
      <c r="C160" s="179" t="s">
        <v>289</v>
      </c>
      <c r="D160" s="179" t="s">
        <v>173</v>
      </c>
      <c r="E160" s="180" t="s">
        <v>364</v>
      </c>
      <c r="F160" s="181" t="s">
        <v>365</v>
      </c>
      <c r="G160" s="182" t="s">
        <v>258</v>
      </c>
      <c r="H160" s="183">
        <v>10</v>
      </c>
      <c r="I160" s="184"/>
      <c r="J160" s="185">
        <f t="shared" si="10"/>
        <v>0</v>
      </c>
      <c r="K160" s="181" t="s">
        <v>1</v>
      </c>
      <c r="L160" s="186"/>
      <c r="M160" s="187" t="s">
        <v>1</v>
      </c>
      <c r="N160" s="188" t="s">
        <v>44</v>
      </c>
      <c r="O160" s="58"/>
      <c r="P160" s="158">
        <f t="shared" si="11"/>
        <v>0</v>
      </c>
      <c r="Q160" s="158">
        <v>0</v>
      </c>
      <c r="R160" s="158">
        <f t="shared" si="12"/>
        <v>0</v>
      </c>
      <c r="S160" s="158">
        <v>0</v>
      </c>
      <c r="T160" s="159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0" t="s">
        <v>174</v>
      </c>
      <c r="AT160" s="160" t="s">
        <v>173</v>
      </c>
      <c r="AU160" s="160" t="s">
        <v>87</v>
      </c>
      <c r="AY160" s="17" t="s">
        <v>146</v>
      </c>
      <c r="BE160" s="161">
        <f t="shared" si="14"/>
        <v>0</v>
      </c>
      <c r="BF160" s="161">
        <f t="shared" si="15"/>
        <v>0</v>
      </c>
      <c r="BG160" s="161">
        <f t="shared" si="16"/>
        <v>0</v>
      </c>
      <c r="BH160" s="161">
        <f t="shared" si="17"/>
        <v>0</v>
      </c>
      <c r="BI160" s="161">
        <f t="shared" si="18"/>
        <v>0</v>
      </c>
      <c r="BJ160" s="17" t="s">
        <v>87</v>
      </c>
      <c r="BK160" s="161">
        <f t="shared" si="19"/>
        <v>0</v>
      </c>
      <c r="BL160" s="17" t="s">
        <v>153</v>
      </c>
      <c r="BM160" s="160" t="s">
        <v>366</v>
      </c>
    </row>
    <row r="161" spans="1:65" s="2" customFormat="1" ht="33" customHeight="1">
      <c r="A161" s="32"/>
      <c r="B161" s="148"/>
      <c r="C161" s="179" t="s">
        <v>367</v>
      </c>
      <c r="D161" s="179" t="s">
        <v>173</v>
      </c>
      <c r="E161" s="180" t="s">
        <v>262</v>
      </c>
      <c r="F161" s="181" t="s">
        <v>263</v>
      </c>
      <c r="G161" s="182" t="s">
        <v>258</v>
      </c>
      <c r="H161" s="183">
        <v>2</v>
      </c>
      <c r="I161" s="184"/>
      <c r="J161" s="185">
        <f t="shared" si="10"/>
        <v>0</v>
      </c>
      <c r="K161" s="181" t="s">
        <v>1</v>
      </c>
      <c r="L161" s="186"/>
      <c r="M161" s="187" t="s">
        <v>1</v>
      </c>
      <c r="N161" s="188" t="s">
        <v>44</v>
      </c>
      <c r="O161" s="58"/>
      <c r="P161" s="158">
        <f t="shared" si="11"/>
        <v>0</v>
      </c>
      <c r="Q161" s="158">
        <v>0</v>
      </c>
      <c r="R161" s="158">
        <f t="shared" si="12"/>
        <v>0</v>
      </c>
      <c r="S161" s="158">
        <v>0</v>
      </c>
      <c r="T161" s="159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0" t="s">
        <v>174</v>
      </c>
      <c r="AT161" s="160" t="s">
        <v>173</v>
      </c>
      <c r="AU161" s="160" t="s">
        <v>87</v>
      </c>
      <c r="AY161" s="17" t="s">
        <v>146</v>
      </c>
      <c r="BE161" s="161">
        <f t="shared" si="14"/>
        <v>0</v>
      </c>
      <c r="BF161" s="161">
        <f t="shared" si="15"/>
        <v>0</v>
      </c>
      <c r="BG161" s="161">
        <f t="shared" si="16"/>
        <v>0</v>
      </c>
      <c r="BH161" s="161">
        <f t="shared" si="17"/>
        <v>0</v>
      </c>
      <c r="BI161" s="161">
        <f t="shared" si="18"/>
        <v>0</v>
      </c>
      <c r="BJ161" s="17" t="s">
        <v>87</v>
      </c>
      <c r="BK161" s="161">
        <f t="shared" si="19"/>
        <v>0</v>
      </c>
      <c r="BL161" s="17" t="s">
        <v>153</v>
      </c>
      <c r="BM161" s="160" t="s">
        <v>368</v>
      </c>
    </row>
    <row r="162" spans="1:65" s="2" customFormat="1" ht="16.5" customHeight="1">
      <c r="A162" s="32"/>
      <c r="B162" s="148"/>
      <c r="C162" s="179" t="s">
        <v>292</v>
      </c>
      <c r="D162" s="179" t="s">
        <v>173</v>
      </c>
      <c r="E162" s="180" t="s">
        <v>264</v>
      </c>
      <c r="F162" s="181" t="s">
        <v>265</v>
      </c>
      <c r="G162" s="182" t="s">
        <v>258</v>
      </c>
      <c r="H162" s="183">
        <v>2</v>
      </c>
      <c r="I162" s="184"/>
      <c r="J162" s="185">
        <f t="shared" si="10"/>
        <v>0</v>
      </c>
      <c r="K162" s="181" t="s">
        <v>1</v>
      </c>
      <c r="L162" s="186"/>
      <c r="M162" s="187" t="s">
        <v>1</v>
      </c>
      <c r="N162" s="188" t="s">
        <v>44</v>
      </c>
      <c r="O162" s="58"/>
      <c r="P162" s="158">
        <f t="shared" si="11"/>
        <v>0</v>
      </c>
      <c r="Q162" s="158">
        <v>0</v>
      </c>
      <c r="R162" s="158">
        <f t="shared" si="12"/>
        <v>0</v>
      </c>
      <c r="S162" s="158">
        <v>0</v>
      </c>
      <c r="T162" s="159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0" t="s">
        <v>174</v>
      </c>
      <c r="AT162" s="160" t="s">
        <v>173</v>
      </c>
      <c r="AU162" s="160" t="s">
        <v>87</v>
      </c>
      <c r="AY162" s="17" t="s">
        <v>146</v>
      </c>
      <c r="BE162" s="161">
        <f t="shared" si="14"/>
        <v>0</v>
      </c>
      <c r="BF162" s="161">
        <f t="shared" si="15"/>
        <v>0</v>
      </c>
      <c r="BG162" s="161">
        <f t="shared" si="16"/>
        <v>0</v>
      </c>
      <c r="BH162" s="161">
        <f t="shared" si="17"/>
        <v>0</v>
      </c>
      <c r="BI162" s="161">
        <f t="shared" si="18"/>
        <v>0</v>
      </c>
      <c r="BJ162" s="17" t="s">
        <v>87</v>
      </c>
      <c r="BK162" s="161">
        <f t="shared" si="19"/>
        <v>0</v>
      </c>
      <c r="BL162" s="17" t="s">
        <v>153</v>
      </c>
      <c r="BM162" s="160" t="s">
        <v>369</v>
      </c>
    </row>
    <row r="163" spans="1:65" s="2" customFormat="1" ht="24.2" customHeight="1">
      <c r="A163" s="32"/>
      <c r="B163" s="148"/>
      <c r="C163" s="179" t="s">
        <v>370</v>
      </c>
      <c r="D163" s="179" t="s">
        <v>173</v>
      </c>
      <c r="E163" s="180" t="s">
        <v>266</v>
      </c>
      <c r="F163" s="181" t="s">
        <v>267</v>
      </c>
      <c r="G163" s="182" t="s">
        <v>258</v>
      </c>
      <c r="H163" s="183">
        <v>1</v>
      </c>
      <c r="I163" s="184"/>
      <c r="J163" s="185">
        <f t="shared" si="10"/>
        <v>0</v>
      </c>
      <c r="K163" s="181" t="s">
        <v>1</v>
      </c>
      <c r="L163" s="186"/>
      <c r="M163" s="187" t="s">
        <v>1</v>
      </c>
      <c r="N163" s="188" t="s">
        <v>44</v>
      </c>
      <c r="O163" s="58"/>
      <c r="P163" s="158">
        <f t="shared" si="11"/>
        <v>0</v>
      </c>
      <c r="Q163" s="158">
        <v>0</v>
      </c>
      <c r="R163" s="158">
        <f t="shared" si="12"/>
        <v>0</v>
      </c>
      <c r="S163" s="158">
        <v>0</v>
      </c>
      <c r="T163" s="159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0" t="s">
        <v>174</v>
      </c>
      <c r="AT163" s="160" t="s">
        <v>173</v>
      </c>
      <c r="AU163" s="160" t="s">
        <v>87</v>
      </c>
      <c r="AY163" s="17" t="s">
        <v>146</v>
      </c>
      <c r="BE163" s="161">
        <f t="shared" si="14"/>
        <v>0</v>
      </c>
      <c r="BF163" s="161">
        <f t="shared" si="15"/>
        <v>0</v>
      </c>
      <c r="BG163" s="161">
        <f t="shared" si="16"/>
        <v>0</v>
      </c>
      <c r="BH163" s="161">
        <f t="shared" si="17"/>
        <v>0</v>
      </c>
      <c r="BI163" s="161">
        <f t="shared" si="18"/>
        <v>0</v>
      </c>
      <c r="BJ163" s="17" t="s">
        <v>87</v>
      </c>
      <c r="BK163" s="161">
        <f t="shared" si="19"/>
        <v>0</v>
      </c>
      <c r="BL163" s="17" t="s">
        <v>153</v>
      </c>
      <c r="BM163" s="160" t="s">
        <v>371</v>
      </c>
    </row>
    <row r="164" spans="1:65" s="2" customFormat="1" ht="24.2" customHeight="1">
      <c r="A164" s="32"/>
      <c r="B164" s="148"/>
      <c r="C164" s="179" t="s">
        <v>295</v>
      </c>
      <c r="D164" s="179" t="s">
        <v>173</v>
      </c>
      <c r="E164" s="180" t="s">
        <v>268</v>
      </c>
      <c r="F164" s="181" t="s">
        <v>269</v>
      </c>
      <c r="G164" s="182" t="s">
        <v>258</v>
      </c>
      <c r="H164" s="183">
        <v>1</v>
      </c>
      <c r="I164" s="184"/>
      <c r="J164" s="185">
        <f t="shared" si="10"/>
        <v>0</v>
      </c>
      <c r="K164" s="181" t="s">
        <v>1</v>
      </c>
      <c r="L164" s="186"/>
      <c r="M164" s="187" t="s">
        <v>1</v>
      </c>
      <c r="N164" s="188" t="s">
        <v>44</v>
      </c>
      <c r="O164" s="58"/>
      <c r="P164" s="158">
        <f t="shared" si="11"/>
        <v>0</v>
      </c>
      <c r="Q164" s="158">
        <v>0</v>
      </c>
      <c r="R164" s="158">
        <f t="shared" si="12"/>
        <v>0</v>
      </c>
      <c r="S164" s="158">
        <v>0</v>
      </c>
      <c r="T164" s="159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0" t="s">
        <v>174</v>
      </c>
      <c r="AT164" s="160" t="s">
        <v>173</v>
      </c>
      <c r="AU164" s="160" t="s">
        <v>87</v>
      </c>
      <c r="AY164" s="17" t="s">
        <v>146</v>
      </c>
      <c r="BE164" s="161">
        <f t="shared" si="14"/>
        <v>0</v>
      </c>
      <c r="BF164" s="161">
        <f t="shared" si="15"/>
        <v>0</v>
      </c>
      <c r="BG164" s="161">
        <f t="shared" si="16"/>
        <v>0</v>
      </c>
      <c r="BH164" s="161">
        <f t="shared" si="17"/>
        <v>0</v>
      </c>
      <c r="BI164" s="161">
        <f t="shared" si="18"/>
        <v>0</v>
      </c>
      <c r="BJ164" s="17" t="s">
        <v>87</v>
      </c>
      <c r="BK164" s="161">
        <f t="shared" si="19"/>
        <v>0</v>
      </c>
      <c r="BL164" s="17" t="s">
        <v>153</v>
      </c>
      <c r="BM164" s="160" t="s">
        <v>372</v>
      </c>
    </row>
    <row r="165" spans="1:65" s="2" customFormat="1" ht="37.9" customHeight="1">
      <c r="A165" s="32"/>
      <c r="B165" s="148"/>
      <c r="C165" s="179" t="s">
        <v>373</v>
      </c>
      <c r="D165" s="179" t="s">
        <v>173</v>
      </c>
      <c r="E165" s="180" t="s">
        <v>270</v>
      </c>
      <c r="F165" s="181" t="s">
        <v>271</v>
      </c>
      <c r="G165" s="182" t="s">
        <v>258</v>
      </c>
      <c r="H165" s="183">
        <v>1</v>
      </c>
      <c r="I165" s="184"/>
      <c r="J165" s="185">
        <f t="shared" si="10"/>
        <v>0</v>
      </c>
      <c r="K165" s="181" t="s">
        <v>1</v>
      </c>
      <c r="L165" s="186"/>
      <c r="M165" s="187" t="s">
        <v>1</v>
      </c>
      <c r="N165" s="188" t="s">
        <v>44</v>
      </c>
      <c r="O165" s="58"/>
      <c r="P165" s="158">
        <f t="shared" si="11"/>
        <v>0</v>
      </c>
      <c r="Q165" s="158">
        <v>0</v>
      </c>
      <c r="R165" s="158">
        <f t="shared" si="12"/>
        <v>0</v>
      </c>
      <c r="S165" s="158">
        <v>0</v>
      </c>
      <c r="T165" s="159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0" t="s">
        <v>174</v>
      </c>
      <c r="AT165" s="160" t="s">
        <v>173</v>
      </c>
      <c r="AU165" s="160" t="s">
        <v>87</v>
      </c>
      <c r="AY165" s="17" t="s">
        <v>146</v>
      </c>
      <c r="BE165" s="161">
        <f t="shared" si="14"/>
        <v>0</v>
      </c>
      <c r="BF165" s="161">
        <f t="shared" si="15"/>
        <v>0</v>
      </c>
      <c r="BG165" s="161">
        <f t="shared" si="16"/>
        <v>0</v>
      </c>
      <c r="BH165" s="161">
        <f t="shared" si="17"/>
        <v>0</v>
      </c>
      <c r="BI165" s="161">
        <f t="shared" si="18"/>
        <v>0</v>
      </c>
      <c r="BJ165" s="17" t="s">
        <v>87</v>
      </c>
      <c r="BK165" s="161">
        <f t="shared" si="19"/>
        <v>0</v>
      </c>
      <c r="BL165" s="17" t="s">
        <v>153</v>
      </c>
      <c r="BM165" s="160" t="s">
        <v>374</v>
      </c>
    </row>
    <row r="166" spans="1:65" s="2" customFormat="1" ht="24.2" customHeight="1">
      <c r="A166" s="32"/>
      <c r="B166" s="148"/>
      <c r="C166" s="179" t="s">
        <v>298</v>
      </c>
      <c r="D166" s="179" t="s">
        <v>173</v>
      </c>
      <c r="E166" s="180" t="s">
        <v>272</v>
      </c>
      <c r="F166" s="181" t="s">
        <v>273</v>
      </c>
      <c r="G166" s="182" t="s">
        <v>258</v>
      </c>
      <c r="H166" s="183">
        <v>2</v>
      </c>
      <c r="I166" s="184"/>
      <c r="J166" s="185">
        <f t="shared" si="10"/>
        <v>0</v>
      </c>
      <c r="K166" s="181" t="s">
        <v>1</v>
      </c>
      <c r="L166" s="186"/>
      <c r="M166" s="187" t="s">
        <v>1</v>
      </c>
      <c r="N166" s="188" t="s">
        <v>44</v>
      </c>
      <c r="O166" s="58"/>
      <c r="P166" s="158">
        <f t="shared" si="11"/>
        <v>0</v>
      </c>
      <c r="Q166" s="158">
        <v>0</v>
      </c>
      <c r="R166" s="158">
        <f t="shared" si="12"/>
        <v>0</v>
      </c>
      <c r="S166" s="158">
        <v>0</v>
      </c>
      <c r="T166" s="159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0" t="s">
        <v>174</v>
      </c>
      <c r="AT166" s="160" t="s">
        <v>173</v>
      </c>
      <c r="AU166" s="160" t="s">
        <v>87</v>
      </c>
      <c r="AY166" s="17" t="s">
        <v>146</v>
      </c>
      <c r="BE166" s="161">
        <f t="shared" si="14"/>
        <v>0</v>
      </c>
      <c r="BF166" s="161">
        <f t="shared" si="15"/>
        <v>0</v>
      </c>
      <c r="BG166" s="161">
        <f t="shared" si="16"/>
        <v>0</v>
      </c>
      <c r="BH166" s="161">
        <f t="shared" si="17"/>
        <v>0</v>
      </c>
      <c r="BI166" s="161">
        <f t="shared" si="18"/>
        <v>0</v>
      </c>
      <c r="BJ166" s="17" t="s">
        <v>87</v>
      </c>
      <c r="BK166" s="161">
        <f t="shared" si="19"/>
        <v>0</v>
      </c>
      <c r="BL166" s="17" t="s">
        <v>153</v>
      </c>
      <c r="BM166" s="160" t="s">
        <v>375</v>
      </c>
    </row>
    <row r="167" spans="1:65" s="2" customFormat="1" ht="16.5" customHeight="1">
      <c r="A167" s="32"/>
      <c r="B167" s="148"/>
      <c r="C167" s="179" t="s">
        <v>376</v>
      </c>
      <c r="D167" s="179" t="s">
        <v>173</v>
      </c>
      <c r="E167" s="180" t="s">
        <v>377</v>
      </c>
      <c r="F167" s="181" t="s">
        <v>378</v>
      </c>
      <c r="G167" s="182" t="s">
        <v>258</v>
      </c>
      <c r="H167" s="183">
        <v>5</v>
      </c>
      <c r="I167" s="184"/>
      <c r="J167" s="185">
        <f t="shared" si="10"/>
        <v>0</v>
      </c>
      <c r="K167" s="181" t="s">
        <v>1</v>
      </c>
      <c r="L167" s="186"/>
      <c r="M167" s="187" t="s">
        <v>1</v>
      </c>
      <c r="N167" s="188" t="s">
        <v>44</v>
      </c>
      <c r="O167" s="58"/>
      <c r="P167" s="158">
        <f t="shared" si="11"/>
        <v>0</v>
      </c>
      <c r="Q167" s="158">
        <v>0</v>
      </c>
      <c r="R167" s="158">
        <f t="shared" si="12"/>
        <v>0</v>
      </c>
      <c r="S167" s="158">
        <v>0</v>
      </c>
      <c r="T167" s="159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0" t="s">
        <v>174</v>
      </c>
      <c r="AT167" s="160" t="s">
        <v>173</v>
      </c>
      <c r="AU167" s="160" t="s">
        <v>87</v>
      </c>
      <c r="AY167" s="17" t="s">
        <v>146</v>
      </c>
      <c r="BE167" s="161">
        <f t="shared" si="14"/>
        <v>0</v>
      </c>
      <c r="BF167" s="161">
        <f t="shared" si="15"/>
        <v>0</v>
      </c>
      <c r="BG167" s="161">
        <f t="shared" si="16"/>
        <v>0</v>
      </c>
      <c r="BH167" s="161">
        <f t="shared" si="17"/>
        <v>0</v>
      </c>
      <c r="BI167" s="161">
        <f t="shared" si="18"/>
        <v>0</v>
      </c>
      <c r="BJ167" s="17" t="s">
        <v>87</v>
      </c>
      <c r="BK167" s="161">
        <f t="shared" si="19"/>
        <v>0</v>
      </c>
      <c r="BL167" s="17" t="s">
        <v>153</v>
      </c>
      <c r="BM167" s="160" t="s">
        <v>379</v>
      </c>
    </row>
    <row r="168" spans="1:65" s="2" customFormat="1" ht="16.5" customHeight="1">
      <c r="A168" s="32"/>
      <c r="B168" s="148"/>
      <c r="C168" s="179" t="s">
        <v>301</v>
      </c>
      <c r="D168" s="179" t="s">
        <v>173</v>
      </c>
      <c r="E168" s="180" t="s">
        <v>275</v>
      </c>
      <c r="F168" s="181" t="s">
        <v>276</v>
      </c>
      <c r="G168" s="182" t="s">
        <v>258</v>
      </c>
      <c r="H168" s="183">
        <v>1</v>
      </c>
      <c r="I168" s="184"/>
      <c r="J168" s="185">
        <f t="shared" si="10"/>
        <v>0</v>
      </c>
      <c r="K168" s="181" t="s">
        <v>1</v>
      </c>
      <c r="L168" s="186"/>
      <c r="M168" s="187" t="s">
        <v>1</v>
      </c>
      <c r="N168" s="188" t="s">
        <v>44</v>
      </c>
      <c r="O168" s="58"/>
      <c r="P168" s="158">
        <f t="shared" si="11"/>
        <v>0</v>
      </c>
      <c r="Q168" s="158">
        <v>0</v>
      </c>
      <c r="R168" s="158">
        <f t="shared" si="12"/>
        <v>0</v>
      </c>
      <c r="S168" s="158">
        <v>0</v>
      </c>
      <c r="T168" s="159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0" t="s">
        <v>174</v>
      </c>
      <c r="AT168" s="160" t="s">
        <v>173</v>
      </c>
      <c r="AU168" s="160" t="s">
        <v>87</v>
      </c>
      <c r="AY168" s="17" t="s">
        <v>146</v>
      </c>
      <c r="BE168" s="161">
        <f t="shared" si="14"/>
        <v>0</v>
      </c>
      <c r="BF168" s="161">
        <f t="shared" si="15"/>
        <v>0</v>
      </c>
      <c r="BG168" s="161">
        <f t="shared" si="16"/>
        <v>0</v>
      </c>
      <c r="BH168" s="161">
        <f t="shared" si="17"/>
        <v>0</v>
      </c>
      <c r="BI168" s="161">
        <f t="shared" si="18"/>
        <v>0</v>
      </c>
      <c r="BJ168" s="17" t="s">
        <v>87</v>
      </c>
      <c r="BK168" s="161">
        <f t="shared" si="19"/>
        <v>0</v>
      </c>
      <c r="BL168" s="17" t="s">
        <v>153</v>
      </c>
      <c r="BM168" s="160" t="s">
        <v>380</v>
      </c>
    </row>
    <row r="169" spans="1:65" s="2" customFormat="1" ht="16.5" customHeight="1">
      <c r="A169" s="32"/>
      <c r="B169" s="148"/>
      <c r="C169" s="179" t="s">
        <v>381</v>
      </c>
      <c r="D169" s="179" t="s">
        <v>173</v>
      </c>
      <c r="E169" s="180" t="s">
        <v>278</v>
      </c>
      <c r="F169" s="181" t="s">
        <v>279</v>
      </c>
      <c r="G169" s="182" t="s">
        <v>258</v>
      </c>
      <c r="H169" s="183">
        <v>1</v>
      </c>
      <c r="I169" s="184"/>
      <c r="J169" s="185">
        <f t="shared" si="10"/>
        <v>0</v>
      </c>
      <c r="K169" s="181" t="s">
        <v>1</v>
      </c>
      <c r="L169" s="186"/>
      <c r="M169" s="187" t="s">
        <v>1</v>
      </c>
      <c r="N169" s="188" t="s">
        <v>44</v>
      </c>
      <c r="O169" s="58"/>
      <c r="P169" s="158">
        <f t="shared" si="11"/>
        <v>0</v>
      </c>
      <c r="Q169" s="158">
        <v>0</v>
      </c>
      <c r="R169" s="158">
        <f t="shared" si="12"/>
        <v>0</v>
      </c>
      <c r="S169" s="158">
        <v>0</v>
      </c>
      <c r="T169" s="159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0" t="s">
        <v>174</v>
      </c>
      <c r="AT169" s="160" t="s">
        <v>173</v>
      </c>
      <c r="AU169" s="160" t="s">
        <v>87</v>
      </c>
      <c r="AY169" s="17" t="s">
        <v>146</v>
      </c>
      <c r="BE169" s="161">
        <f t="shared" si="14"/>
        <v>0</v>
      </c>
      <c r="BF169" s="161">
        <f t="shared" si="15"/>
        <v>0</v>
      </c>
      <c r="BG169" s="161">
        <f t="shared" si="16"/>
        <v>0</v>
      </c>
      <c r="BH169" s="161">
        <f t="shared" si="17"/>
        <v>0</v>
      </c>
      <c r="BI169" s="161">
        <f t="shared" si="18"/>
        <v>0</v>
      </c>
      <c r="BJ169" s="17" t="s">
        <v>87</v>
      </c>
      <c r="BK169" s="161">
        <f t="shared" si="19"/>
        <v>0</v>
      </c>
      <c r="BL169" s="17" t="s">
        <v>153</v>
      </c>
      <c r="BM169" s="160" t="s">
        <v>382</v>
      </c>
    </row>
    <row r="170" spans="1:65" s="2" customFormat="1" ht="24.2" customHeight="1">
      <c r="A170" s="32"/>
      <c r="B170" s="148"/>
      <c r="C170" s="179" t="s">
        <v>304</v>
      </c>
      <c r="D170" s="179" t="s">
        <v>173</v>
      </c>
      <c r="E170" s="180" t="s">
        <v>284</v>
      </c>
      <c r="F170" s="181" t="s">
        <v>285</v>
      </c>
      <c r="G170" s="182" t="s">
        <v>261</v>
      </c>
      <c r="H170" s="183">
        <v>70</v>
      </c>
      <c r="I170" s="184"/>
      <c r="J170" s="185">
        <f t="shared" si="10"/>
        <v>0</v>
      </c>
      <c r="K170" s="181" t="s">
        <v>1</v>
      </c>
      <c r="L170" s="186"/>
      <c r="M170" s="187" t="s">
        <v>1</v>
      </c>
      <c r="N170" s="188" t="s">
        <v>44</v>
      </c>
      <c r="O170" s="58"/>
      <c r="P170" s="158">
        <f t="shared" si="11"/>
        <v>0</v>
      </c>
      <c r="Q170" s="158">
        <v>0</v>
      </c>
      <c r="R170" s="158">
        <f t="shared" si="12"/>
        <v>0</v>
      </c>
      <c r="S170" s="158">
        <v>0</v>
      </c>
      <c r="T170" s="159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0" t="s">
        <v>174</v>
      </c>
      <c r="AT170" s="160" t="s">
        <v>173</v>
      </c>
      <c r="AU170" s="160" t="s">
        <v>87</v>
      </c>
      <c r="AY170" s="17" t="s">
        <v>146</v>
      </c>
      <c r="BE170" s="161">
        <f t="shared" si="14"/>
        <v>0</v>
      </c>
      <c r="BF170" s="161">
        <f t="shared" si="15"/>
        <v>0</v>
      </c>
      <c r="BG170" s="161">
        <f t="shared" si="16"/>
        <v>0</v>
      </c>
      <c r="BH170" s="161">
        <f t="shared" si="17"/>
        <v>0</v>
      </c>
      <c r="BI170" s="161">
        <f t="shared" si="18"/>
        <v>0</v>
      </c>
      <c r="BJ170" s="17" t="s">
        <v>87</v>
      </c>
      <c r="BK170" s="161">
        <f t="shared" si="19"/>
        <v>0</v>
      </c>
      <c r="BL170" s="17" t="s">
        <v>153</v>
      </c>
      <c r="BM170" s="160" t="s">
        <v>383</v>
      </c>
    </row>
    <row r="171" spans="1:65" s="2" customFormat="1" ht="16.5" customHeight="1">
      <c r="A171" s="32"/>
      <c r="B171" s="148"/>
      <c r="C171" s="179" t="s">
        <v>384</v>
      </c>
      <c r="D171" s="179" t="s">
        <v>173</v>
      </c>
      <c r="E171" s="180" t="s">
        <v>385</v>
      </c>
      <c r="F171" s="181" t="s">
        <v>386</v>
      </c>
      <c r="G171" s="182" t="s">
        <v>258</v>
      </c>
      <c r="H171" s="183">
        <v>2</v>
      </c>
      <c r="I171" s="184"/>
      <c r="J171" s="185">
        <f t="shared" si="10"/>
        <v>0</v>
      </c>
      <c r="K171" s="181" t="s">
        <v>1</v>
      </c>
      <c r="L171" s="186"/>
      <c r="M171" s="187" t="s">
        <v>1</v>
      </c>
      <c r="N171" s="188" t="s">
        <v>44</v>
      </c>
      <c r="O171" s="58"/>
      <c r="P171" s="158">
        <f t="shared" si="11"/>
        <v>0</v>
      </c>
      <c r="Q171" s="158">
        <v>0</v>
      </c>
      <c r="R171" s="158">
        <f t="shared" si="12"/>
        <v>0</v>
      </c>
      <c r="S171" s="158">
        <v>0</v>
      </c>
      <c r="T171" s="159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0" t="s">
        <v>174</v>
      </c>
      <c r="AT171" s="160" t="s">
        <v>173</v>
      </c>
      <c r="AU171" s="160" t="s">
        <v>87</v>
      </c>
      <c r="AY171" s="17" t="s">
        <v>146</v>
      </c>
      <c r="BE171" s="161">
        <f t="shared" si="14"/>
        <v>0</v>
      </c>
      <c r="BF171" s="161">
        <f t="shared" si="15"/>
        <v>0</v>
      </c>
      <c r="BG171" s="161">
        <f t="shared" si="16"/>
        <v>0</v>
      </c>
      <c r="BH171" s="161">
        <f t="shared" si="17"/>
        <v>0</v>
      </c>
      <c r="BI171" s="161">
        <f t="shared" si="18"/>
        <v>0</v>
      </c>
      <c r="BJ171" s="17" t="s">
        <v>87</v>
      </c>
      <c r="BK171" s="161">
        <f t="shared" si="19"/>
        <v>0</v>
      </c>
      <c r="BL171" s="17" t="s">
        <v>153</v>
      </c>
      <c r="BM171" s="160" t="s">
        <v>387</v>
      </c>
    </row>
    <row r="172" spans="1:65" s="2" customFormat="1" ht="16.5" customHeight="1">
      <c r="A172" s="32"/>
      <c r="B172" s="148"/>
      <c r="C172" s="179" t="s">
        <v>307</v>
      </c>
      <c r="D172" s="179" t="s">
        <v>173</v>
      </c>
      <c r="E172" s="180" t="s">
        <v>293</v>
      </c>
      <c r="F172" s="181" t="s">
        <v>294</v>
      </c>
      <c r="G172" s="182" t="s">
        <v>258</v>
      </c>
      <c r="H172" s="183">
        <v>10</v>
      </c>
      <c r="I172" s="184"/>
      <c r="J172" s="185">
        <f t="shared" si="10"/>
        <v>0</v>
      </c>
      <c r="K172" s="181" t="s">
        <v>1</v>
      </c>
      <c r="L172" s="186"/>
      <c r="M172" s="187" t="s">
        <v>1</v>
      </c>
      <c r="N172" s="188" t="s">
        <v>44</v>
      </c>
      <c r="O172" s="58"/>
      <c r="P172" s="158">
        <f t="shared" si="11"/>
        <v>0</v>
      </c>
      <c r="Q172" s="158">
        <v>0</v>
      </c>
      <c r="R172" s="158">
        <f t="shared" si="12"/>
        <v>0</v>
      </c>
      <c r="S172" s="158">
        <v>0</v>
      </c>
      <c r="T172" s="159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0" t="s">
        <v>174</v>
      </c>
      <c r="AT172" s="160" t="s">
        <v>173</v>
      </c>
      <c r="AU172" s="160" t="s">
        <v>87</v>
      </c>
      <c r="AY172" s="17" t="s">
        <v>146</v>
      </c>
      <c r="BE172" s="161">
        <f t="shared" si="14"/>
        <v>0</v>
      </c>
      <c r="BF172" s="161">
        <f t="shared" si="15"/>
        <v>0</v>
      </c>
      <c r="BG172" s="161">
        <f t="shared" si="16"/>
        <v>0</v>
      </c>
      <c r="BH172" s="161">
        <f t="shared" si="17"/>
        <v>0</v>
      </c>
      <c r="BI172" s="161">
        <f t="shared" si="18"/>
        <v>0</v>
      </c>
      <c r="BJ172" s="17" t="s">
        <v>87</v>
      </c>
      <c r="BK172" s="161">
        <f t="shared" si="19"/>
        <v>0</v>
      </c>
      <c r="BL172" s="17" t="s">
        <v>153</v>
      </c>
      <c r="BM172" s="160" t="s">
        <v>388</v>
      </c>
    </row>
    <row r="173" spans="1:65" s="2" customFormat="1" ht="16.5" customHeight="1">
      <c r="A173" s="32"/>
      <c r="B173" s="148"/>
      <c r="C173" s="179" t="s">
        <v>389</v>
      </c>
      <c r="D173" s="179" t="s">
        <v>173</v>
      </c>
      <c r="E173" s="180" t="s">
        <v>296</v>
      </c>
      <c r="F173" s="181" t="s">
        <v>297</v>
      </c>
      <c r="G173" s="182" t="s">
        <v>258</v>
      </c>
      <c r="H173" s="183">
        <v>1</v>
      </c>
      <c r="I173" s="184"/>
      <c r="J173" s="185">
        <f t="shared" si="10"/>
        <v>0</v>
      </c>
      <c r="K173" s="181" t="s">
        <v>1</v>
      </c>
      <c r="L173" s="186"/>
      <c r="M173" s="187" t="s">
        <v>1</v>
      </c>
      <c r="N173" s="188" t="s">
        <v>44</v>
      </c>
      <c r="O173" s="58"/>
      <c r="P173" s="158">
        <f t="shared" si="11"/>
        <v>0</v>
      </c>
      <c r="Q173" s="158">
        <v>0</v>
      </c>
      <c r="R173" s="158">
        <f t="shared" si="12"/>
        <v>0</v>
      </c>
      <c r="S173" s="158">
        <v>0</v>
      </c>
      <c r="T173" s="159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0" t="s">
        <v>174</v>
      </c>
      <c r="AT173" s="160" t="s">
        <v>173</v>
      </c>
      <c r="AU173" s="160" t="s">
        <v>87</v>
      </c>
      <c r="AY173" s="17" t="s">
        <v>146</v>
      </c>
      <c r="BE173" s="161">
        <f t="shared" si="14"/>
        <v>0</v>
      </c>
      <c r="BF173" s="161">
        <f t="shared" si="15"/>
        <v>0</v>
      </c>
      <c r="BG173" s="161">
        <f t="shared" si="16"/>
        <v>0</v>
      </c>
      <c r="BH173" s="161">
        <f t="shared" si="17"/>
        <v>0</v>
      </c>
      <c r="BI173" s="161">
        <f t="shared" si="18"/>
        <v>0</v>
      </c>
      <c r="BJ173" s="17" t="s">
        <v>87</v>
      </c>
      <c r="BK173" s="161">
        <f t="shared" si="19"/>
        <v>0</v>
      </c>
      <c r="BL173" s="17" t="s">
        <v>153</v>
      </c>
      <c r="BM173" s="160" t="s">
        <v>390</v>
      </c>
    </row>
    <row r="174" spans="1:65" s="2" customFormat="1" ht="16.5" customHeight="1">
      <c r="A174" s="32"/>
      <c r="B174" s="148"/>
      <c r="C174" s="179" t="s">
        <v>310</v>
      </c>
      <c r="D174" s="179" t="s">
        <v>173</v>
      </c>
      <c r="E174" s="180" t="s">
        <v>299</v>
      </c>
      <c r="F174" s="181" t="s">
        <v>300</v>
      </c>
      <c r="G174" s="182" t="s">
        <v>258</v>
      </c>
      <c r="H174" s="183">
        <v>25</v>
      </c>
      <c r="I174" s="184"/>
      <c r="J174" s="185">
        <f t="shared" si="10"/>
        <v>0</v>
      </c>
      <c r="K174" s="181" t="s">
        <v>1</v>
      </c>
      <c r="L174" s="186"/>
      <c r="M174" s="187" t="s">
        <v>1</v>
      </c>
      <c r="N174" s="188" t="s">
        <v>44</v>
      </c>
      <c r="O174" s="58"/>
      <c r="P174" s="158">
        <f t="shared" si="11"/>
        <v>0</v>
      </c>
      <c r="Q174" s="158">
        <v>0</v>
      </c>
      <c r="R174" s="158">
        <f t="shared" si="12"/>
        <v>0</v>
      </c>
      <c r="S174" s="158">
        <v>0</v>
      </c>
      <c r="T174" s="159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0" t="s">
        <v>174</v>
      </c>
      <c r="AT174" s="160" t="s">
        <v>173</v>
      </c>
      <c r="AU174" s="160" t="s">
        <v>87</v>
      </c>
      <c r="AY174" s="17" t="s">
        <v>146</v>
      </c>
      <c r="BE174" s="161">
        <f t="shared" si="14"/>
        <v>0</v>
      </c>
      <c r="BF174" s="161">
        <f t="shared" si="15"/>
        <v>0</v>
      </c>
      <c r="BG174" s="161">
        <f t="shared" si="16"/>
        <v>0</v>
      </c>
      <c r="BH174" s="161">
        <f t="shared" si="17"/>
        <v>0</v>
      </c>
      <c r="BI174" s="161">
        <f t="shared" si="18"/>
        <v>0</v>
      </c>
      <c r="BJ174" s="17" t="s">
        <v>87</v>
      </c>
      <c r="BK174" s="161">
        <f t="shared" si="19"/>
        <v>0</v>
      </c>
      <c r="BL174" s="17" t="s">
        <v>153</v>
      </c>
      <c r="BM174" s="160" t="s">
        <v>391</v>
      </c>
    </row>
    <row r="175" spans="1:65" s="2" customFormat="1" ht="16.5" customHeight="1">
      <c r="A175" s="32"/>
      <c r="B175" s="148"/>
      <c r="C175" s="179" t="s">
        <v>392</v>
      </c>
      <c r="D175" s="179" t="s">
        <v>173</v>
      </c>
      <c r="E175" s="180" t="s">
        <v>302</v>
      </c>
      <c r="F175" s="181" t="s">
        <v>303</v>
      </c>
      <c r="G175" s="182" t="s">
        <v>258</v>
      </c>
      <c r="H175" s="183">
        <v>100</v>
      </c>
      <c r="I175" s="184"/>
      <c r="J175" s="185">
        <f t="shared" si="10"/>
        <v>0</v>
      </c>
      <c r="K175" s="181" t="s">
        <v>1</v>
      </c>
      <c r="L175" s="186"/>
      <c r="M175" s="187" t="s">
        <v>1</v>
      </c>
      <c r="N175" s="188" t="s">
        <v>44</v>
      </c>
      <c r="O175" s="58"/>
      <c r="P175" s="158">
        <f t="shared" si="11"/>
        <v>0</v>
      </c>
      <c r="Q175" s="158">
        <v>0</v>
      </c>
      <c r="R175" s="158">
        <f t="shared" si="12"/>
        <v>0</v>
      </c>
      <c r="S175" s="158">
        <v>0</v>
      </c>
      <c r="T175" s="159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0" t="s">
        <v>174</v>
      </c>
      <c r="AT175" s="160" t="s">
        <v>173</v>
      </c>
      <c r="AU175" s="160" t="s">
        <v>87</v>
      </c>
      <c r="AY175" s="17" t="s">
        <v>146</v>
      </c>
      <c r="BE175" s="161">
        <f t="shared" si="14"/>
        <v>0</v>
      </c>
      <c r="BF175" s="161">
        <f t="shared" si="15"/>
        <v>0</v>
      </c>
      <c r="BG175" s="161">
        <f t="shared" si="16"/>
        <v>0</v>
      </c>
      <c r="BH175" s="161">
        <f t="shared" si="17"/>
        <v>0</v>
      </c>
      <c r="BI175" s="161">
        <f t="shared" si="18"/>
        <v>0</v>
      </c>
      <c r="BJ175" s="17" t="s">
        <v>87</v>
      </c>
      <c r="BK175" s="161">
        <f t="shared" si="19"/>
        <v>0</v>
      </c>
      <c r="BL175" s="17" t="s">
        <v>153</v>
      </c>
      <c r="BM175" s="160" t="s">
        <v>393</v>
      </c>
    </row>
    <row r="176" spans="1:65" s="2" customFormat="1" ht="16.5" customHeight="1">
      <c r="A176" s="32"/>
      <c r="B176" s="148"/>
      <c r="C176" s="179" t="s">
        <v>316</v>
      </c>
      <c r="D176" s="179" t="s">
        <v>173</v>
      </c>
      <c r="E176" s="180" t="s">
        <v>305</v>
      </c>
      <c r="F176" s="181" t="s">
        <v>306</v>
      </c>
      <c r="G176" s="182" t="s">
        <v>261</v>
      </c>
      <c r="H176" s="183">
        <v>80</v>
      </c>
      <c r="I176" s="184"/>
      <c r="J176" s="185">
        <f t="shared" si="10"/>
        <v>0</v>
      </c>
      <c r="K176" s="181" t="s">
        <v>1</v>
      </c>
      <c r="L176" s="186"/>
      <c r="M176" s="187" t="s">
        <v>1</v>
      </c>
      <c r="N176" s="188" t="s">
        <v>44</v>
      </c>
      <c r="O176" s="58"/>
      <c r="P176" s="158">
        <f t="shared" si="11"/>
        <v>0</v>
      </c>
      <c r="Q176" s="158">
        <v>0</v>
      </c>
      <c r="R176" s="158">
        <f t="shared" si="12"/>
        <v>0</v>
      </c>
      <c r="S176" s="158">
        <v>0</v>
      </c>
      <c r="T176" s="159">
        <f t="shared" si="1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0" t="s">
        <v>174</v>
      </c>
      <c r="AT176" s="160" t="s">
        <v>173</v>
      </c>
      <c r="AU176" s="160" t="s">
        <v>87</v>
      </c>
      <c r="AY176" s="17" t="s">
        <v>146</v>
      </c>
      <c r="BE176" s="161">
        <f t="shared" si="14"/>
        <v>0</v>
      </c>
      <c r="BF176" s="161">
        <f t="shared" si="15"/>
        <v>0</v>
      </c>
      <c r="BG176" s="161">
        <f t="shared" si="16"/>
        <v>0</v>
      </c>
      <c r="BH176" s="161">
        <f t="shared" si="17"/>
        <v>0</v>
      </c>
      <c r="BI176" s="161">
        <f t="shared" si="18"/>
        <v>0</v>
      </c>
      <c r="BJ176" s="17" t="s">
        <v>87</v>
      </c>
      <c r="BK176" s="161">
        <f t="shared" si="19"/>
        <v>0</v>
      </c>
      <c r="BL176" s="17" t="s">
        <v>153</v>
      </c>
      <c r="BM176" s="160" t="s">
        <v>394</v>
      </c>
    </row>
    <row r="177" spans="1:65" s="2" customFormat="1" ht="16.5" customHeight="1">
      <c r="A177" s="32"/>
      <c r="B177" s="148"/>
      <c r="C177" s="179" t="s">
        <v>395</v>
      </c>
      <c r="D177" s="179" t="s">
        <v>173</v>
      </c>
      <c r="E177" s="180" t="s">
        <v>308</v>
      </c>
      <c r="F177" s="181" t="s">
        <v>309</v>
      </c>
      <c r="G177" s="182" t="s">
        <v>261</v>
      </c>
      <c r="H177" s="183">
        <v>40</v>
      </c>
      <c r="I177" s="184"/>
      <c r="J177" s="185">
        <f t="shared" si="10"/>
        <v>0</v>
      </c>
      <c r="K177" s="181" t="s">
        <v>1</v>
      </c>
      <c r="L177" s="186"/>
      <c r="M177" s="187" t="s">
        <v>1</v>
      </c>
      <c r="N177" s="188" t="s">
        <v>44</v>
      </c>
      <c r="O177" s="58"/>
      <c r="P177" s="158">
        <f t="shared" si="11"/>
        <v>0</v>
      </c>
      <c r="Q177" s="158">
        <v>0</v>
      </c>
      <c r="R177" s="158">
        <f t="shared" si="12"/>
        <v>0</v>
      </c>
      <c r="S177" s="158">
        <v>0</v>
      </c>
      <c r="T177" s="159">
        <f t="shared" si="1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0" t="s">
        <v>174</v>
      </c>
      <c r="AT177" s="160" t="s">
        <v>173</v>
      </c>
      <c r="AU177" s="160" t="s">
        <v>87</v>
      </c>
      <c r="AY177" s="17" t="s">
        <v>146</v>
      </c>
      <c r="BE177" s="161">
        <f t="shared" si="14"/>
        <v>0</v>
      </c>
      <c r="BF177" s="161">
        <f t="shared" si="15"/>
        <v>0</v>
      </c>
      <c r="BG177" s="161">
        <f t="shared" si="16"/>
        <v>0</v>
      </c>
      <c r="BH177" s="161">
        <f t="shared" si="17"/>
        <v>0</v>
      </c>
      <c r="BI177" s="161">
        <f t="shared" si="18"/>
        <v>0</v>
      </c>
      <c r="BJ177" s="17" t="s">
        <v>87</v>
      </c>
      <c r="BK177" s="161">
        <f t="shared" si="19"/>
        <v>0</v>
      </c>
      <c r="BL177" s="17" t="s">
        <v>153</v>
      </c>
      <c r="BM177" s="160" t="s">
        <v>396</v>
      </c>
    </row>
    <row r="178" spans="1:65" s="2" customFormat="1" ht="16.5" customHeight="1">
      <c r="A178" s="32"/>
      <c r="B178" s="148"/>
      <c r="C178" s="179" t="s">
        <v>320</v>
      </c>
      <c r="D178" s="179" t="s">
        <v>173</v>
      </c>
      <c r="E178" s="180" t="s">
        <v>311</v>
      </c>
      <c r="F178" s="181" t="s">
        <v>312</v>
      </c>
      <c r="G178" s="182" t="s">
        <v>261</v>
      </c>
      <c r="H178" s="183">
        <v>50</v>
      </c>
      <c r="I178" s="184"/>
      <c r="J178" s="185">
        <f t="shared" si="10"/>
        <v>0</v>
      </c>
      <c r="K178" s="181" t="s">
        <v>1</v>
      </c>
      <c r="L178" s="186"/>
      <c r="M178" s="187" t="s">
        <v>1</v>
      </c>
      <c r="N178" s="188" t="s">
        <v>44</v>
      </c>
      <c r="O178" s="58"/>
      <c r="P178" s="158">
        <f t="shared" si="11"/>
        <v>0</v>
      </c>
      <c r="Q178" s="158">
        <v>0</v>
      </c>
      <c r="R178" s="158">
        <f t="shared" si="12"/>
        <v>0</v>
      </c>
      <c r="S178" s="158">
        <v>0</v>
      </c>
      <c r="T178" s="159">
        <f t="shared" si="1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0" t="s">
        <v>174</v>
      </c>
      <c r="AT178" s="160" t="s">
        <v>173</v>
      </c>
      <c r="AU178" s="160" t="s">
        <v>87</v>
      </c>
      <c r="AY178" s="17" t="s">
        <v>146</v>
      </c>
      <c r="BE178" s="161">
        <f t="shared" si="14"/>
        <v>0</v>
      </c>
      <c r="BF178" s="161">
        <f t="shared" si="15"/>
        <v>0</v>
      </c>
      <c r="BG178" s="161">
        <f t="shared" si="16"/>
        <v>0</v>
      </c>
      <c r="BH178" s="161">
        <f t="shared" si="17"/>
        <v>0</v>
      </c>
      <c r="BI178" s="161">
        <f t="shared" si="18"/>
        <v>0</v>
      </c>
      <c r="BJ178" s="17" t="s">
        <v>87</v>
      </c>
      <c r="BK178" s="161">
        <f t="shared" si="19"/>
        <v>0</v>
      </c>
      <c r="BL178" s="17" t="s">
        <v>153</v>
      </c>
      <c r="BM178" s="160" t="s">
        <v>397</v>
      </c>
    </row>
    <row r="179" spans="1:65" s="2" customFormat="1" ht="16.5" customHeight="1">
      <c r="A179" s="32"/>
      <c r="B179" s="148"/>
      <c r="C179" s="179" t="s">
        <v>398</v>
      </c>
      <c r="D179" s="179" t="s">
        <v>173</v>
      </c>
      <c r="E179" s="180" t="s">
        <v>314</v>
      </c>
      <c r="F179" s="181" t="s">
        <v>315</v>
      </c>
      <c r="G179" s="182" t="s">
        <v>261</v>
      </c>
      <c r="H179" s="183">
        <v>50</v>
      </c>
      <c r="I179" s="184"/>
      <c r="J179" s="185">
        <f t="shared" si="10"/>
        <v>0</v>
      </c>
      <c r="K179" s="181" t="s">
        <v>1</v>
      </c>
      <c r="L179" s="186"/>
      <c r="M179" s="187" t="s">
        <v>1</v>
      </c>
      <c r="N179" s="188" t="s">
        <v>44</v>
      </c>
      <c r="O179" s="58"/>
      <c r="P179" s="158">
        <f t="shared" si="11"/>
        <v>0</v>
      </c>
      <c r="Q179" s="158">
        <v>0</v>
      </c>
      <c r="R179" s="158">
        <f t="shared" si="12"/>
        <v>0</v>
      </c>
      <c r="S179" s="158">
        <v>0</v>
      </c>
      <c r="T179" s="159">
        <f t="shared" si="1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0" t="s">
        <v>174</v>
      </c>
      <c r="AT179" s="160" t="s">
        <v>173</v>
      </c>
      <c r="AU179" s="160" t="s">
        <v>87</v>
      </c>
      <c r="AY179" s="17" t="s">
        <v>146</v>
      </c>
      <c r="BE179" s="161">
        <f t="shared" si="14"/>
        <v>0</v>
      </c>
      <c r="BF179" s="161">
        <f t="shared" si="15"/>
        <v>0</v>
      </c>
      <c r="BG179" s="161">
        <f t="shared" si="16"/>
        <v>0</v>
      </c>
      <c r="BH179" s="161">
        <f t="shared" si="17"/>
        <v>0</v>
      </c>
      <c r="BI179" s="161">
        <f t="shared" si="18"/>
        <v>0</v>
      </c>
      <c r="BJ179" s="17" t="s">
        <v>87</v>
      </c>
      <c r="BK179" s="161">
        <f t="shared" si="19"/>
        <v>0</v>
      </c>
      <c r="BL179" s="17" t="s">
        <v>153</v>
      </c>
      <c r="BM179" s="160" t="s">
        <v>399</v>
      </c>
    </row>
    <row r="180" spans="1:65" s="2" customFormat="1" ht="16.5" customHeight="1">
      <c r="A180" s="32"/>
      <c r="B180" s="148"/>
      <c r="C180" s="179" t="s">
        <v>324</v>
      </c>
      <c r="D180" s="179" t="s">
        <v>173</v>
      </c>
      <c r="E180" s="180" t="s">
        <v>400</v>
      </c>
      <c r="F180" s="181" t="s">
        <v>401</v>
      </c>
      <c r="G180" s="182" t="s">
        <v>335</v>
      </c>
      <c r="H180" s="183">
        <v>1</v>
      </c>
      <c r="I180" s="184"/>
      <c r="J180" s="185">
        <f t="shared" si="10"/>
        <v>0</v>
      </c>
      <c r="K180" s="181" t="s">
        <v>1</v>
      </c>
      <c r="L180" s="186"/>
      <c r="M180" s="200" t="s">
        <v>1</v>
      </c>
      <c r="N180" s="201" t="s">
        <v>44</v>
      </c>
      <c r="O180" s="202"/>
      <c r="P180" s="203">
        <f t="shared" si="11"/>
        <v>0</v>
      </c>
      <c r="Q180" s="203">
        <v>0</v>
      </c>
      <c r="R180" s="203">
        <f t="shared" si="12"/>
        <v>0</v>
      </c>
      <c r="S180" s="203">
        <v>0</v>
      </c>
      <c r="T180" s="204">
        <f t="shared" si="1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0" t="s">
        <v>174</v>
      </c>
      <c r="AT180" s="160" t="s">
        <v>173</v>
      </c>
      <c r="AU180" s="160" t="s">
        <v>87</v>
      </c>
      <c r="AY180" s="17" t="s">
        <v>146</v>
      </c>
      <c r="BE180" s="161">
        <f t="shared" si="14"/>
        <v>0</v>
      </c>
      <c r="BF180" s="161">
        <f t="shared" si="15"/>
        <v>0</v>
      </c>
      <c r="BG180" s="161">
        <f t="shared" si="16"/>
        <v>0</v>
      </c>
      <c r="BH180" s="161">
        <f t="shared" si="17"/>
        <v>0</v>
      </c>
      <c r="BI180" s="161">
        <f t="shared" si="18"/>
        <v>0</v>
      </c>
      <c r="BJ180" s="17" t="s">
        <v>87</v>
      </c>
      <c r="BK180" s="161">
        <f t="shared" si="19"/>
        <v>0</v>
      </c>
      <c r="BL180" s="17" t="s">
        <v>153</v>
      </c>
      <c r="BM180" s="160" t="s">
        <v>402</v>
      </c>
    </row>
    <row r="181" spans="1:31" s="2" customFormat="1" ht="6.95" customHeight="1">
      <c r="A181" s="32"/>
      <c r="B181" s="47"/>
      <c r="C181" s="48"/>
      <c r="D181" s="48"/>
      <c r="E181" s="48"/>
      <c r="F181" s="48"/>
      <c r="G181" s="48"/>
      <c r="H181" s="48"/>
      <c r="I181" s="48"/>
      <c r="J181" s="48"/>
      <c r="K181" s="48"/>
      <c r="L181" s="33"/>
      <c r="M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</row>
  </sheetData>
  <autoFilter ref="C121:K180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1"/>
  <sheetViews>
    <sheetView showGridLines="0" workbookViewId="0" topLeftCell="A112">
      <selection activeCell="X135" sqref="X13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8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99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89</v>
      </c>
    </row>
    <row r="4" spans="2:46" s="1" customFormat="1" ht="24.95" customHeight="1">
      <c r="B4" s="20"/>
      <c r="D4" s="21" t="s">
        <v>115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54" t="str">
        <f>'Rekapitulace stavby'!K6</f>
        <v>Zámek Pardubice - Expozice lapidária</v>
      </c>
      <c r="F7" s="255"/>
      <c r="G7" s="255"/>
      <c r="H7" s="255"/>
      <c r="L7" s="20"/>
    </row>
    <row r="8" spans="2:12" s="1" customFormat="1" ht="12" customHeight="1">
      <c r="B8" s="20"/>
      <c r="D8" s="27" t="s">
        <v>116</v>
      </c>
      <c r="L8" s="20"/>
    </row>
    <row r="9" spans="1:31" s="2" customFormat="1" ht="16.5" customHeight="1">
      <c r="A9" s="32"/>
      <c r="B9" s="33"/>
      <c r="C9" s="32"/>
      <c r="D9" s="32"/>
      <c r="E9" s="254" t="s">
        <v>249</v>
      </c>
      <c r="F9" s="256"/>
      <c r="G9" s="256"/>
      <c r="H9" s="25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250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16" t="s">
        <v>403</v>
      </c>
      <c r="F11" s="256"/>
      <c r="G11" s="256"/>
      <c r="H11" s="25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6. 12. 2023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26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27</v>
      </c>
      <c r="F17" s="32"/>
      <c r="G17" s="32"/>
      <c r="H17" s="32"/>
      <c r="I17" s="27" t="s">
        <v>28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29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7" t="str">
        <f>'Rekapitulace stavby'!E14</f>
        <v>Vyplň údaj</v>
      </c>
      <c r="F20" s="222"/>
      <c r="G20" s="222"/>
      <c r="H20" s="222"/>
      <c r="I20" s="27" t="s">
        <v>28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31</v>
      </c>
      <c r="E22" s="32"/>
      <c r="F22" s="32"/>
      <c r="G22" s="32"/>
      <c r="H22" s="32"/>
      <c r="I22" s="27" t="s">
        <v>25</v>
      </c>
      <c r="J22" s="25" t="s">
        <v>32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33</v>
      </c>
      <c r="F23" s="32"/>
      <c r="G23" s="32"/>
      <c r="H23" s="32"/>
      <c r="I23" s="27" t="s">
        <v>28</v>
      </c>
      <c r="J23" s="25" t="s">
        <v>34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36</v>
      </c>
      <c r="E25" s="32"/>
      <c r="F25" s="32"/>
      <c r="G25" s="32"/>
      <c r="H25" s="32"/>
      <c r="I25" s="27" t="s">
        <v>25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37</v>
      </c>
      <c r="F26" s="32"/>
      <c r="G26" s="32"/>
      <c r="H26" s="32"/>
      <c r="I26" s="27" t="s">
        <v>28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38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7" t="s">
        <v>1</v>
      </c>
      <c r="F29" s="227"/>
      <c r="G29" s="227"/>
      <c r="H29" s="227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39</v>
      </c>
      <c r="E32" s="32"/>
      <c r="F32" s="32"/>
      <c r="G32" s="32"/>
      <c r="H32" s="32"/>
      <c r="I32" s="32"/>
      <c r="J32" s="71">
        <f>ROUND(J122,2)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41</v>
      </c>
      <c r="G34" s="32"/>
      <c r="H34" s="32"/>
      <c r="I34" s="36" t="s">
        <v>40</v>
      </c>
      <c r="J34" s="36" t="s">
        <v>42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43</v>
      </c>
      <c r="E35" s="27" t="s">
        <v>44</v>
      </c>
      <c r="F35" s="104">
        <f>ROUND((SUM(BE122:BE140)),2)</f>
        <v>0</v>
      </c>
      <c r="G35" s="32"/>
      <c r="H35" s="32"/>
      <c r="I35" s="105">
        <v>0.21</v>
      </c>
      <c r="J35" s="104">
        <f>ROUND(((SUM(BE122:BE140))*I35),2)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45</v>
      </c>
      <c r="F36" s="104">
        <f>ROUND((SUM(BF122:BF140)),2)</f>
        <v>0</v>
      </c>
      <c r="G36" s="32"/>
      <c r="H36" s="32"/>
      <c r="I36" s="105">
        <v>0.15</v>
      </c>
      <c r="J36" s="104">
        <f>ROUND(((SUM(BF122:BF140))*I36),2)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104">
        <f>ROUND((SUM(BG122:BG140)),2)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47</v>
      </c>
      <c r="F38" s="104">
        <f>ROUND((SUM(BH122:BH140)),2)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48</v>
      </c>
      <c r="F39" s="104">
        <f>ROUND((SUM(BI122:BI140)),2)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49</v>
      </c>
      <c r="E41" s="60"/>
      <c r="F41" s="60"/>
      <c r="G41" s="108" t="s">
        <v>50</v>
      </c>
      <c r="H41" s="109" t="s">
        <v>51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52</v>
      </c>
      <c r="E50" s="44"/>
      <c r="F50" s="44"/>
      <c r="G50" s="43" t="s">
        <v>53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54</v>
      </c>
      <c r="E61" s="35"/>
      <c r="F61" s="112" t="s">
        <v>55</v>
      </c>
      <c r="G61" s="45" t="s">
        <v>54</v>
      </c>
      <c r="H61" s="35"/>
      <c r="I61" s="35"/>
      <c r="J61" s="113" t="s">
        <v>55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56</v>
      </c>
      <c r="E65" s="46"/>
      <c r="F65" s="46"/>
      <c r="G65" s="43" t="s">
        <v>57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54</v>
      </c>
      <c r="E76" s="35"/>
      <c r="F76" s="112" t="s">
        <v>55</v>
      </c>
      <c r="G76" s="45" t="s">
        <v>54</v>
      </c>
      <c r="H76" s="35"/>
      <c r="I76" s="35"/>
      <c r="J76" s="113" t="s">
        <v>55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118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4" t="str">
        <f>E7</f>
        <v>Zámek Pardubice - Expozice lapidária</v>
      </c>
      <c r="F85" s="255"/>
      <c r="G85" s="255"/>
      <c r="H85" s="25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116</v>
      </c>
      <c r="L86" s="20"/>
    </row>
    <row r="87" spans="1:31" s="2" customFormat="1" ht="16.5" customHeight="1">
      <c r="A87" s="32"/>
      <c r="B87" s="33"/>
      <c r="C87" s="32"/>
      <c r="D87" s="32"/>
      <c r="E87" s="254" t="s">
        <v>249</v>
      </c>
      <c r="F87" s="256"/>
      <c r="G87" s="256"/>
      <c r="H87" s="25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250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16" t="str">
        <f>E11</f>
        <v>RH/T - MĚŘENÍ VLHKOSTI A TEPLOTY</v>
      </c>
      <c r="F89" s="256"/>
      <c r="G89" s="256"/>
      <c r="H89" s="256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Pardubice</v>
      </c>
      <c r="G91" s="32"/>
      <c r="H91" s="32"/>
      <c r="I91" s="27" t="s">
        <v>22</v>
      </c>
      <c r="J91" s="55" t="str">
        <f>IF(J14="","",J14)</f>
        <v>6. 12. 2023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2"/>
      <c r="E93" s="32"/>
      <c r="F93" s="25" t="str">
        <f>E17</f>
        <v>Východočeské muzeum v Pardubicích</v>
      </c>
      <c r="G93" s="32"/>
      <c r="H93" s="32"/>
      <c r="I93" s="27" t="s">
        <v>31</v>
      </c>
      <c r="J93" s="30" t="str">
        <f>E23</f>
        <v>K I P spol. s r. 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29</v>
      </c>
      <c r="D94" s="32"/>
      <c r="E94" s="32"/>
      <c r="F94" s="25" t="str">
        <f>IF(E20="","",E20)</f>
        <v>Vyplň údaj</v>
      </c>
      <c r="G94" s="32"/>
      <c r="H94" s="32"/>
      <c r="I94" s="27" t="s">
        <v>36</v>
      </c>
      <c r="J94" s="30" t="str">
        <f>E26</f>
        <v>Pavel Rinn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119</v>
      </c>
      <c r="D96" s="106"/>
      <c r="E96" s="106"/>
      <c r="F96" s="106"/>
      <c r="G96" s="106"/>
      <c r="H96" s="106"/>
      <c r="I96" s="106"/>
      <c r="J96" s="115" t="s">
        <v>120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121</v>
      </c>
      <c r="D98" s="32"/>
      <c r="E98" s="32"/>
      <c r="F98" s="32"/>
      <c r="G98" s="32"/>
      <c r="H98" s="32"/>
      <c r="I98" s="32"/>
      <c r="J98" s="71">
        <f>J122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122</v>
      </c>
    </row>
    <row r="99" spans="2:12" s="9" customFormat="1" ht="24.95" customHeight="1">
      <c r="B99" s="117"/>
      <c r="D99" s="118" t="s">
        <v>404</v>
      </c>
      <c r="E99" s="119"/>
      <c r="F99" s="119"/>
      <c r="G99" s="119"/>
      <c r="H99" s="119"/>
      <c r="I99" s="119"/>
      <c r="J99" s="120">
        <f>J123</f>
        <v>0</v>
      </c>
      <c r="L99" s="117"/>
    </row>
    <row r="100" spans="2:12" s="9" customFormat="1" ht="24.95" customHeight="1">
      <c r="B100" s="117"/>
      <c r="D100" s="118" t="s">
        <v>405</v>
      </c>
      <c r="E100" s="119"/>
      <c r="F100" s="119"/>
      <c r="G100" s="119"/>
      <c r="H100" s="119"/>
      <c r="I100" s="119"/>
      <c r="J100" s="120">
        <f>J135</f>
        <v>0</v>
      </c>
      <c r="L100" s="117"/>
    </row>
    <row r="101" spans="1:31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>
      <c r="A107" s="32"/>
      <c r="B107" s="33"/>
      <c r="C107" s="21" t="s">
        <v>131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16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54" t="str">
        <f>E7</f>
        <v>Zámek Pardubice - Expozice lapidária</v>
      </c>
      <c r="F110" s="255"/>
      <c r="G110" s="255"/>
      <c r="H110" s="255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2:12" s="1" customFormat="1" ht="12" customHeight="1">
      <c r="B111" s="20"/>
      <c r="C111" s="27" t="s">
        <v>116</v>
      </c>
      <c r="L111" s="20"/>
    </row>
    <row r="112" spans="1:31" s="2" customFormat="1" ht="16.5" customHeight="1">
      <c r="A112" s="32"/>
      <c r="B112" s="33"/>
      <c r="C112" s="32"/>
      <c r="D112" s="32"/>
      <c r="E112" s="254" t="s">
        <v>249</v>
      </c>
      <c r="F112" s="256"/>
      <c r="G112" s="256"/>
      <c r="H112" s="256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250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2"/>
      <c r="D114" s="32"/>
      <c r="E114" s="216" t="str">
        <f>E11</f>
        <v>RH/T - MĚŘENÍ VLHKOSTI A TEPLOTY</v>
      </c>
      <c r="F114" s="256"/>
      <c r="G114" s="256"/>
      <c r="H114" s="256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20</v>
      </c>
      <c r="D116" s="32"/>
      <c r="E116" s="32"/>
      <c r="F116" s="25" t="str">
        <f>F14</f>
        <v>Pardubice</v>
      </c>
      <c r="G116" s="32"/>
      <c r="H116" s="32"/>
      <c r="I116" s="27" t="s">
        <v>22</v>
      </c>
      <c r="J116" s="55" t="str">
        <f>IF(J14="","",J14)</f>
        <v>6. 12. 2023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2" customHeight="1">
      <c r="A118" s="32"/>
      <c r="B118" s="33"/>
      <c r="C118" s="27" t="s">
        <v>24</v>
      </c>
      <c r="D118" s="32"/>
      <c r="E118" s="32"/>
      <c r="F118" s="25" t="str">
        <f>E17</f>
        <v>Východočeské muzeum v Pardubicích</v>
      </c>
      <c r="G118" s="32"/>
      <c r="H118" s="32"/>
      <c r="I118" s="27" t="s">
        <v>31</v>
      </c>
      <c r="J118" s="30" t="str">
        <f>E23</f>
        <v>K I P spol. s r. o.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2" customHeight="1">
      <c r="A119" s="32"/>
      <c r="B119" s="33"/>
      <c r="C119" s="27" t="s">
        <v>29</v>
      </c>
      <c r="D119" s="32"/>
      <c r="E119" s="32"/>
      <c r="F119" s="25" t="str">
        <f>IF(E20="","",E20)</f>
        <v>Vyplň údaj</v>
      </c>
      <c r="G119" s="32"/>
      <c r="H119" s="32"/>
      <c r="I119" s="27" t="s">
        <v>36</v>
      </c>
      <c r="J119" s="30" t="str">
        <f>E26</f>
        <v>Pavel Rinn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1" customFormat="1" ht="29.25" customHeight="1">
      <c r="A121" s="125"/>
      <c r="B121" s="126"/>
      <c r="C121" s="127" t="s">
        <v>132</v>
      </c>
      <c r="D121" s="128" t="s">
        <v>64</v>
      </c>
      <c r="E121" s="128" t="s">
        <v>60</v>
      </c>
      <c r="F121" s="128" t="s">
        <v>61</v>
      </c>
      <c r="G121" s="128" t="s">
        <v>133</v>
      </c>
      <c r="H121" s="128" t="s">
        <v>134</v>
      </c>
      <c r="I121" s="128" t="s">
        <v>135</v>
      </c>
      <c r="J121" s="128" t="s">
        <v>120</v>
      </c>
      <c r="K121" s="129" t="s">
        <v>136</v>
      </c>
      <c r="L121" s="130"/>
      <c r="M121" s="62" t="s">
        <v>1</v>
      </c>
      <c r="N121" s="63" t="s">
        <v>43</v>
      </c>
      <c r="O121" s="63" t="s">
        <v>137</v>
      </c>
      <c r="P121" s="63" t="s">
        <v>138</v>
      </c>
      <c r="Q121" s="63" t="s">
        <v>139</v>
      </c>
      <c r="R121" s="63" t="s">
        <v>140</v>
      </c>
      <c r="S121" s="63" t="s">
        <v>141</v>
      </c>
      <c r="T121" s="64" t="s">
        <v>142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3" s="2" customFormat="1" ht="22.9" customHeight="1">
      <c r="A122" s="32"/>
      <c r="B122" s="33"/>
      <c r="C122" s="69" t="s">
        <v>143</v>
      </c>
      <c r="D122" s="32"/>
      <c r="E122" s="32"/>
      <c r="F122" s="32"/>
      <c r="G122" s="32"/>
      <c r="H122" s="32"/>
      <c r="I122" s="32"/>
      <c r="J122" s="131">
        <f>BK122</f>
        <v>0</v>
      </c>
      <c r="K122" s="32"/>
      <c r="L122" s="33"/>
      <c r="M122" s="65"/>
      <c r="N122" s="56"/>
      <c r="O122" s="66"/>
      <c r="P122" s="132">
        <f>P123+P135</f>
        <v>0</v>
      </c>
      <c r="Q122" s="66"/>
      <c r="R122" s="132">
        <f>R123+R135</f>
        <v>0</v>
      </c>
      <c r="S122" s="66"/>
      <c r="T122" s="133">
        <f>T123+T135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78</v>
      </c>
      <c r="AU122" s="17" t="s">
        <v>122</v>
      </c>
      <c r="BK122" s="134">
        <f>BK123+BK135</f>
        <v>0</v>
      </c>
    </row>
    <row r="123" spans="2:63" s="12" customFormat="1" ht="25.9" customHeight="1">
      <c r="B123" s="135"/>
      <c r="D123" s="136" t="s">
        <v>78</v>
      </c>
      <c r="E123" s="137" t="s">
        <v>254</v>
      </c>
      <c r="F123" s="137" t="s">
        <v>406</v>
      </c>
      <c r="I123" s="138"/>
      <c r="J123" s="139">
        <f>BK123</f>
        <v>0</v>
      </c>
      <c r="L123" s="135"/>
      <c r="M123" s="140"/>
      <c r="N123" s="141"/>
      <c r="O123" s="141"/>
      <c r="P123" s="142">
        <f>SUM(P124:P134)</f>
        <v>0</v>
      </c>
      <c r="Q123" s="141"/>
      <c r="R123" s="142">
        <f>SUM(R124:R134)</f>
        <v>0</v>
      </c>
      <c r="S123" s="141"/>
      <c r="T123" s="143">
        <f>SUM(T124:T134)</f>
        <v>0</v>
      </c>
      <c r="AR123" s="136" t="s">
        <v>87</v>
      </c>
      <c r="AT123" s="144" t="s">
        <v>78</v>
      </c>
      <c r="AU123" s="144" t="s">
        <v>79</v>
      </c>
      <c r="AY123" s="136" t="s">
        <v>146</v>
      </c>
      <c r="BK123" s="145">
        <f>SUM(BK124:BK134)</f>
        <v>0</v>
      </c>
    </row>
    <row r="124" spans="1:65" s="2" customFormat="1" ht="16.5" customHeight="1">
      <c r="A124" s="32"/>
      <c r="B124" s="148"/>
      <c r="C124" s="149" t="s">
        <v>147</v>
      </c>
      <c r="D124" s="149" t="s">
        <v>149</v>
      </c>
      <c r="E124" s="150" t="s">
        <v>408</v>
      </c>
      <c r="F124" s="151" t="s">
        <v>409</v>
      </c>
      <c r="G124" s="152" t="s">
        <v>261</v>
      </c>
      <c r="H124" s="153">
        <v>45</v>
      </c>
      <c r="I124" s="154"/>
      <c r="J124" s="155">
        <f aca="true" t="shared" si="0" ref="J124:J134">ROUND(I124*H124,2)</f>
        <v>0</v>
      </c>
      <c r="K124" s="151" t="s">
        <v>1</v>
      </c>
      <c r="L124" s="33"/>
      <c r="M124" s="156" t="s">
        <v>1</v>
      </c>
      <c r="N124" s="157" t="s">
        <v>44</v>
      </c>
      <c r="O124" s="58"/>
      <c r="P124" s="158">
        <f aca="true" t="shared" si="1" ref="P124:P134">O124*H124</f>
        <v>0</v>
      </c>
      <c r="Q124" s="158">
        <v>0</v>
      </c>
      <c r="R124" s="158">
        <f aca="true" t="shared" si="2" ref="R124:R134">Q124*H124</f>
        <v>0</v>
      </c>
      <c r="S124" s="158">
        <v>0</v>
      </c>
      <c r="T124" s="159">
        <f aca="true" t="shared" si="3" ref="T124:T134"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0" t="s">
        <v>153</v>
      </c>
      <c r="AT124" s="160" t="s">
        <v>149</v>
      </c>
      <c r="AU124" s="160" t="s">
        <v>87</v>
      </c>
      <c r="AY124" s="17" t="s">
        <v>146</v>
      </c>
      <c r="BE124" s="161">
        <f aca="true" t="shared" si="4" ref="BE124:BE134">IF(N124="základní",J124,0)</f>
        <v>0</v>
      </c>
      <c r="BF124" s="161">
        <f aca="true" t="shared" si="5" ref="BF124:BF134">IF(N124="snížená",J124,0)</f>
        <v>0</v>
      </c>
      <c r="BG124" s="161">
        <f aca="true" t="shared" si="6" ref="BG124:BG134">IF(N124="zákl. přenesená",J124,0)</f>
        <v>0</v>
      </c>
      <c r="BH124" s="161">
        <f aca="true" t="shared" si="7" ref="BH124:BH134">IF(N124="sníž. přenesená",J124,0)</f>
        <v>0</v>
      </c>
      <c r="BI124" s="161">
        <f aca="true" t="shared" si="8" ref="BI124:BI134">IF(N124="nulová",J124,0)</f>
        <v>0</v>
      </c>
      <c r="BJ124" s="17" t="s">
        <v>87</v>
      </c>
      <c r="BK124" s="161">
        <f aca="true" t="shared" si="9" ref="BK124:BK134">ROUND(I124*H124,2)</f>
        <v>0</v>
      </c>
      <c r="BL124" s="17" t="s">
        <v>153</v>
      </c>
      <c r="BM124" s="160" t="s">
        <v>203</v>
      </c>
    </row>
    <row r="125" spans="1:65" s="2" customFormat="1" ht="16.5" customHeight="1">
      <c r="A125" s="32"/>
      <c r="B125" s="148"/>
      <c r="C125" s="149" t="s">
        <v>175</v>
      </c>
      <c r="D125" s="149" t="s">
        <v>149</v>
      </c>
      <c r="E125" s="150" t="s">
        <v>410</v>
      </c>
      <c r="F125" s="151" t="s">
        <v>411</v>
      </c>
      <c r="G125" s="152" t="s">
        <v>261</v>
      </c>
      <c r="H125" s="153">
        <v>30</v>
      </c>
      <c r="I125" s="154"/>
      <c r="J125" s="155">
        <f t="shared" si="0"/>
        <v>0</v>
      </c>
      <c r="K125" s="151" t="s">
        <v>1</v>
      </c>
      <c r="L125" s="33"/>
      <c r="M125" s="156" t="s">
        <v>1</v>
      </c>
      <c r="N125" s="157" t="s">
        <v>44</v>
      </c>
      <c r="O125" s="58"/>
      <c r="P125" s="158">
        <f t="shared" si="1"/>
        <v>0</v>
      </c>
      <c r="Q125" s="158">
        <v>0</v>
      </c>
      <c r="R125" s="158">
        <f t="shared" si="2"/>
        <v>0</v>
      </c>
      <c r="S125" s="158">
        <v>0</v>
      </c>
      <c r="T125" s="159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0" t="s">
        <v>153</v>
      </c>
      <c r="AT125" s="160" t="s">
        <v>149</v>
      </c>
      <c r="AU125" s="160" t="s">
        <v>87</v>
      </c>
      <c r="AY125" s="17" t="s">
        <v>146</v>
      </c>
      <c r="BE125" s="161">
        <f t="shared" si="4"/>
        <v>0</v>
      </c>
      <c r="BF125" s="161">
        <f t="shared" si="5"/>
        <v>0</v>
      </c>
      <c r="BG125" s="161">
        <f t="shared" si="6"/>
        <v>0</v>
      </c>
      <c r="BH125" s="161">
        <f t="shared" si="7"/>
        <v>0</v>
      </c>
      <c r="BI125" s="161">
        <f t="shared" si="8"/>
        <v>0</v>
      </c>
      <c r="BJ125" s="17" t="s">
        <v>87</v>
      </c>
      <c r="BK125" s="161">
        <f t="shared" si="9"/>
        <v>0</v>
      </c>
      <c r="BL125" s="17" t="s">
        <v>153</v>
      </c>
      <c r="BM125" s="160" t="s">
        <v>211</v>
      </c>
    </row>
    <row r="126" spans="1:65" s="2" customFormat="1" ht="16.5" customHeight="1">
      <c r="A126" s="32"/>
      <c r="B126" s="148"/>
      <c r="C126" s="149" t="s">
        <v>174</v>
      </c>
      <c r="D126" s="149" t="s">
        <v>149</v>
      </c>
      <c r="E126" s="150" t="s">
        <v>412</v>
      </c>
      <c r="F126" s="151" t="s">
        <v>294</v>
      </c>
      <c r="G126" s="152" t="s">
        <v>258</v>
      </c>
      <c r="H126" s="153">
        <v>4</v>
      </c>
      <c r="I126" s="154"/>
      <c r="J126" s="155">
        <f t="shared" si="0"/>
        <v>0</v>
      </c>
      <c r="K126" s="151" t="s">
        <v>1</v>
      </c>
      <c r="L126" s="33"/>
      <c r="M126" s="156" t="s">
        <v>1</v>
      </c>
      <c r="N126" s="157" t="s">
        <v>44</v>
      </c>
      <c r="O126" s="58"/>
      <c r="P126" s="158">
        <f t="shared" si="1"/>
        <v>0</v>
      </c>
      <c r="Q126" s="158">
        <v>0</v>
      </c>
      <c r="R126" s="158">
        <f t="shared" si="2"/>
        <v>0</v>
      </c>
      <c r="S126" s="158">
        <v>0</v>
      </c>
      <c r="T126" s="159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0" t="s">
        <v>153</v>
      </c>
      <c r="AT126" s="160" t="s">
        <v>149</v>
      </c>
      <c r="AU126" s="160" t="s">
        <v>87</v>
      </c>
      <c r="AY126" s="17" t="s">
        <v>146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7" t="s">
        <v>87</v>
      </c>
      <c r="BK126" s="161">
        <f t="shared" si="9"/>
        <v>0</v>
      </c>
      <c r="BL126" s="17" t="s">
        <v>153</v>
      </c>
      <c r="BM126" s="160" t="s">
        <v>165</v>
      </c>
    </row>
    <row r="127" spans="1:65" s="2" customFormat="1" ht="16.5" customHeight="1">
      <c r="A127" s="32"/>
      <c r="B127" s="148"/>
      <c r="C127" s="149" t="s">
        <v>161</v>
      </c>
      <c r="D127" s="149" t="s">
        <v>149</v>
      </c>
      <c r="E127" s="150" t="s">
        <v>413</v>
      </c>
      <c r="F127" s="151" t="s">
        <v>414</v>
      </c>
      <c r="G127" s="152" t="s">
        <v>258</v>
      </c>
      <c r="H127" s="153">
        <v>1</v>
      </c>
      <c r="I127" s="154"/>
      <c r="J127" s="155">
        <f t="shared" si="0"/>
        <v>0</v>
      </c>
      <c r="K127" s="151" t="s">
        <v>1</v>
      </c>
      <c r="L127" s="33"/>
      <c r="M127" s="156" t="s">
        <v>1</v>
      </c>
      <c r="N127" s="157" t="s">
        <v>44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0" t="s">
        <v>153</v>
      </c>
      <c r="AT127" s="160" t="s">
        <v>149</v>
      </c>
      <c r="AU127" s="160" t="s">
        <v>87</v>
      </c>
      <c r="AY127" s="17" t="s">
        <v>146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7" t="s">
        <v>87</v>
      </c>
      <c r="BK127" s="161">
        <f t="shared" si="9"/>
        <v>0</v>
      </c>
      <c r="BL127" s="17" t="s">
        <v>153</v>
      </c>
      <c r="BM127" s="160" t="s">
        <v>231</v>
      </c>
    </row>
    <row r="128" spans="1:65" s="2" customFormat="1" ht="16.5" customHeight="1">
      <c r="A128" s="32"/>
      <c r="B128" s="148"/>
      <c r="C128" s="149" t="s">
        <v>189</v>
      </c>
      <c r="D128" s="149" t="s">
        <v>149</v>
      </c>
      <c r="E128" s="150" t="s">
        <v>415</v>
      </c>
      <c r="F128" s="151" t="s">
        <v>303</v>
      </c>
      <c r="G128" s="152" t="s">
        <v>258</v>
      </c>
      <c r="H128" s="153">
        <v>80</v>
      </c>
      <c r="I128" s="154"/>
      <c r="J128" s="155">
        <f t="shared" si="0"/>
        <v>0</v>
      </c>
      <c r="K128" s="151" t="s">
        <v>1</v>
      </c>
      <c r="L128" s="33"/>
      <c r="M128" s="156" t="s">
        <v>1</v>
      </c>
      <c r="N128" s="157" t="s">
        <v>44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0" t="s">
        <v>153</v>
      </c>
      <c r="AT128" s="160" t="s">
        <v>149</v>
      </c>
      <c r="AU128" s="160" t="s">
        <v>87</v>
      </c>
      <c r="AY128" s="17" t="s">
        <v>146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7" t="s">
        <v>87</v>
      </c>
      <c r="BK128" s="161">
        <f t="shared" si="9"/>
        <v>0</v>
      </c>
      <c r="BL128" s="17" t="s">
        <v>153</v>
      </c>
      <c r="BM128" s="160" t="s">
        <v>241</v>
      </c>
    </row>
    <row r="129" spans="1:65" s="2" customFormat="1" ht="21.75" customHeight="1">
      <c r="A129" s="32"/>
      <c r="B129" s="148"/>
      <c r="C129" s="149" t="s">
        <v>199</v>
      </c>
      <c r="D129" s="149" t="s">
        <v>149</v>
      </c>
      <c r="E129" s="150" t="s">
        <v>416</v>
      </c>
      <c r="F129" s="151" t="s">
        <v>417</v>
      </c>
      <c r="G129" s="152" t="s">
        <v>261</v>
      </c>
      <c r="H129" s="153">
        <v>20</v>
      </c>
      <c r="I129" s="154"/>
      <c r="J129" s="155">
        <f t="shared" si="0"/>
        <v>0</v>
      </c>
      <c r="K129" s="151" t="s">
        <v>1</v>
      </c>
      <c r="L129" s="33"/>
      <c r="M129" s="156" t="s">
        <v>1</v>
      </c>
      <c r="N129" s="157" t="s">
        <v>44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0" t="s">
        <v>153</v>
      </c>
      <c r="AT129" s="160" t="s">
        <v>149</v>
      </c>
      <c r="AU129" s="160" t="s">
        <v>87</v>
      </c>
      <c r="AY129" s="17" t="s">
        <v>146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7" t="s">
        <v>87</v>
      </c>
      <c r="BK129" s="161">
        <f t="shared" si="9"/>
        <v>0</v>
      </c>
      <c r="BL129" s="17" t="s">
        <v>153</v>
      </c>
      <c r="BM129" s="160" t="s">
        <v>274</v>
      </c>
    </row>
    <row r="130" spans="1:65" s="2" customFormat="1" ht="16.5" customHeight="1">
      <c r="A130" s="32"/>
      <c r="B130" s="148"/>
      <c r="C130" s="149" t="s">
        <v>203</v>
      </c>
      <c r="D130" s="149" t="s">
        <v>149</v>
      </c>
      <c r="E130" s="150" t="s">
        <v>418</v>
      </c>
      <c r="F130" s="151" t="s">
        <v>419</v>
      </c>
      <c r="G130" s="152" t="s">
        <v>258</v>
      </c>
      <c r="H130" s="153">
        <v>5</v>
      </c>
      <c r="I130" s="154"/>
      <c r="J130" s="155">
        <f t="shared" si="0"/>
        <v>0</v>
      </c>
      <c r="K130" s="151" t="s">
        <v>1</v>
      </c>
      <c r="L130" s="33"/>
      <c r="M130" s="156" t="s">
        <v>1</v>
      </c>
      <c r="N130" s="157" t="s">
        <v>44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0" t="s">
        <v>153</v>
      </c>
      <c r="AT130" s="160" t="s">
        <v>149</v>
      </c>
      <c r="AU130" s="160" t="s">
        <v>87</v>
      </c>
      <c r="AY130" s="17" t="s">
        <v>146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7" t="s">
        <v>87</v>
      </c>
      <c r="BK130" s="161">
        <f t="shared" si="9"/>
        <v>0</v>
      </c>
      <c r="BL130" s="17" t="s">
        <v>153</v>
      </c>
      <c r="BM130" s="160" t="s">
        <v>321</v>
      </c>
    </row>
    <row r="131" spans="1:65" s="2" customFormat="1" ht="16.5" customHeight="1">
      <c r="A131" s="32"/>
      <c r="B131" s="148"/>
      <c r="C131" s="149" t="s">
        <v>207</v>
      </c>
      <c r="D131" s="149" t="s">
        <v>149</v>
      </c>
      <c r="E131" s="150" t="s">
        <v>420</v>
      </c>
      <c r="F131" s="151" t="s">
        <v>401</v>
      </c>
      <c r="G131" s="152" t="s">
        <v>335</v>
      </c>
      <c r="H131" s="153">
        <v>1</v>
      </c>
      <c r="I131" s="154"/>
      <c r="J131" s="155">
        <f t="shared" si="0"/>
        <v>0</v>
      </c>
      <c r="K131" s="151" t="s">
        <v>1</v>
      </c>
      <c r="L131" s="33"/>
      <c r="M131" s="156" t="s">
        <v>1</v>
      </c>
      <c r="N131" s="157" t="s">
        <v>44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0" t="s">
        <v>153</v>
      </c>
      <c r="AT131" s="160" t="s">
        <v>149</v>
      </c>
      <c r="AU131" s="160" t="s">
        <v>87</v>
      </c>
      <c r="AY131" s="17" t="s">
        <v>146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7" t="s">
        <v>87</v>
      </c>
      <c r="BK131" s="161">
        <f t="shared" si="9"/>
        <v>0</v>
      </c>
      <c r="BL131" s="17" t="s">
        <v>153</v>
      </c>
      <c r="BM131" s="160" t="s">
        <v>277</v>
      </c>
    </row>
    <row r="132" spans="1:65" s="2" customFormat="1" ht="16.5" customHeight="1">
      <c r="A132" s="32"/>
      <c r="B132" s="148"/>
      <c r="C132" s="149" t="s">
        <v>211</v>
      </c>
      <c r="D132" s="149" t="s">
        <v>149</v>
      </c>
      <c r="E132" s="150" t="s">
        <v>421</v>
      </c>
      <c r="F132" s="151" t="s">
        <v>342</v>
      </c>
      <c r="G132" s="152" t="s">
        <v>335</v>
      </c>
      <c r="H132" s="153">
        <v>1</v>
      </c>
      <c r="I132" s="154"/>
      <c r="J132" s="155">
        <f t="shared" si="0"/>
        <v>0</v>
      </c>
      <c r="K132" s="151" t="s">
        <v>1</v>
      </c>
      <c r="L132" s="33"/>
      <c r="M132" s="156" t="s">
        <v>1</v>
      </c>
      <c r="N132" s="157" t="s">
        <v>44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0" t="s">
        <v>153</v>
      </c>
      <c r="AT132" s="160" t="s">
        <v>149</v>
      </c>
      <c r="AU132" s="160" t="s">
        <v>87</v>
      </c>
      <c r="AY132" s="17" t="s">
        <v>146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7" t="s">
        <v>87</v>
      </c>
      <c r="BK132" s="161">
        <f t="shared" si="9"/>
        <v>0</v>
      </c>
      <c r="BL132" s="17" t="s">
        <v>153</v>
      </c>
      <c r="BM132" s="160" t="s">
        <v>280</v>
      </c>
    </row>
    <row r="133" spans="1:65" s="2" customFormat="1" ht="16.5" customHeight="1">
      <c r="A133" s="32"/>
      <c r="B133" s="148"/>
      <c r="C133" s="149" t="s">
        <v>165</v>
      </c>
      <c r="D133" s="149" t="s">
        <v>149</v>
      </c>
      <c r="E133" s="150" t="s">
        <v>422</v>
      </c>
      <c r="F133" s="151" t="s">
        <v>345</v>
      </c>
      <c r="G133" s="152" t="s">
        <v>335</v>
      </c>
      <c r="H133" s="153">
        <v>1</v>
      </c>
      <c r="I133" s="154"/>
      <c r="J133" s="155">
        <f t="shared" si="0"/>
        <v>0</v>
      </c>
      <c r="K133" s="151" t="s">
        <v>1</v>
      </c>
      <c r="L133" s="33"/>
      <c r="M133" s="156" t="s">
        <v>1</v>
      </c>
      <c r="N133" s="157" t="s">
        <v>44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0" t="s">
        <v>153</v>
      </c>
      <c r="AT133" s="160" t="s">
        <v>149</v>
      </c>
      <c r="AU133" s="160" t="s">
        <v>87</v>
      </c>
      <c r="AY133" s="17" t="s">
        <v>146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7" t="s">
        <v>87</v>
      </c>
      <c r="BK133" s="161">
        <f t="shared" si="9"/>
        <v>0</v>
      </c>
      <c r="BL133" s="17" t="s">
        <v>153</v>
      </c>
      <c r="BM133" s="160" t="s">
        <v>286</v>
      </c>
    </row>
    <row r="134" spans="1:65" s="2" customFormat="1" ht="16.5" customHeight="1">
      <c r="A134" s="32"/>
      <c r="B134" s="148"/>
      <c r="C134" s="149" t="s">
        <v>224</v>
      </c>
      <c r="D134" s="149" t="s">
        <v>149</v>
      </c>
      <c r="E134" s="150" t="s">
        <v>423</v>
      </c>
      <c r="F134" s="151" t="s">
        <v>349</v>
      </c>
      <c r="G134" s="152" t="s">
        <v>335</v>
      </c>
      <c r="H134" s="153">
        <v>1</v>
      </c>
      <c r="I134" s="154"/>
      <c r="J134" s="155">
        <f t="shared" si="0"/>
        <v>0</v>
      </c>
      <c r="K134" s="151" t="s">
        <v>1</v>
      </c>
      <c r="L134" s="33"/>
      <c r="M134" s="156" t="s">
        <v>1</v>
      </c>
      <c r="N134" s="157" t="s">
        <v>44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0" t="s">
        <v>153</v>
      </c>
      <c r="AT134" s="160" t="s">
        <v>149</v>
      </c>
      <c r="AU134" s="160" t="s">
        <v>87</v>
      </c>
      <c r="AY134" s="17" t="s">
        <v>146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7" t="s">
        <v>87</v>
      </c>
      <c r="BK134" s="161">
        <f t="shared" si="9"/>
        <v>0</v>
      </c>
      <c r="BL134" s="17" t="s">
        <v>153</v>
      </c>
      <c r="BM134" s="160" t="s">
        <v>356</v>
      </c>
    </row>
    <row r="135" spans="2:63" s="12" customFormat="1" ht="25.9" customHeight="1">
      <c r="B135" s="135"/>
      <c r="D135" s="136" t="s">
        <v>78</v>
      </c>
      <c r="E135" s="137" t="s">
        <v>351</v>
      </c>
      <c r="F135" s="137" t="s">
        <v>424</v>
      </c>
      <c r="I135" s="138"/>
      <c r="J135" s="139">
        <f>BK135</f>
        <v>0</v>
      </c>
      <c r="L135" s="135"/>
      <c r="M135" s="140"/>
      <c r="N135" s="141"/>
      <c r="O135" s="141"/>
      <c r="P135" s="142">
        <f>SUM(P136:P140)</f>
        <v>0</v>
      </c>
      <c r="Q135" s="141"/>
      <c r="R135" s="142">
        <f>SUM(R136:R140)</f>
        <v>0</v>
      </c>
      <c r="S135" s="141"/>
      <c r="T135" s="143">
        <f>SUM(T136:T140)</f>
        <v>0</v>
      </c>
      <c r="AR135" s="136" t="s">
        <v>87</v>
      </c>
      <c r="AT135" s="144" t="s">
        <v>78</v>
      </c>
      <c r="AU135" s="144" t="s">
        <v>79</v>
      </c>
      <c r="AY135" s="136" t="s">
        <v>146</v>
      </c>
      <c r="BK135" s="145">
        <f>SUM(BK136:BK140)</f>
        <v>0</v>
      </c>
    </row>
    <row r="136" spans="1:65" s="2" customFormat="1" ht="16.5" customHeight="1">
      <c r="A136" s="32"/>
      <c r="B136" s="148"/>
      <c r="C136" s="179" t="s">
        <v>241</v>
      </c>
      <c r="D136" s="179" t="s">
        <v>173</v>
      </c>
      <c r="E136" s="180" t="s">
        <v>408</v>
      </c>
      <c r="F136" s="181" t="s">
        <v>409</v>
      </c>
      <c r="G136" s="182" t="s">
        <v>261</v>
      </c>
      <c r="H136" s="183">
        <v>45</v>
      </c>
      <c r="I136" s="184"/>
      <c r="J136" s="185">
        <f aca="true" t="shared" si="10" ref="J136:J140">ROUND(I136*H136,2)</f>
        <v>0</v>
      </c>
      <c r="K136" s="181" t="s">
        <v>1</v>
      </c>
      <c r="L136" s="186"/>
      <c r="M136" s="187" t="s">
        <v>1</v>
      </c>
      <c r="N136" s="188" t="s">
        <v>44</v>
      </c>
      <c r="O136" s="58"/>
      <c r="P136" s="158">
        <f aca="true" t="shared" si="11" ref="P136:P140">O136*H136</f>
        <v>0</v>
      </c>
      <c r="Q136" s="158">
        <v>0</v>
      </c>
      <c r="R136" s="158">
        <f aca="true" t="shared" si="12" ref="R136:R140">Q136*H136</f>
        <v>0</v>
      </c>
      <c r="S136" s="158">
        <v>0</v>
      </c>
      <c r="T136" s="159">
        <f aca="true" t="shared" si="13" ref="T136:T140"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0" t="s">
        <v>174</v>
      </c>
      <c r="AT136" s="160" t="s">
        <v>173</v>
      </c>
      <c r="AU136" s="160" t="s">
        <v>87</v>
      </c>
      <c r="AY136" s="17" t="s">
        <v>146</v>
      </c>
      <c r="BE136" s="161">
        <f aca="true" t="shared" si="14" ref="BE136:BE140">IF(N136="základní",J136,0)</f>
        <v>0</v>
      </c>
      <c r="BF136" s="161">
        <f aca="true" t="shared" si="15" ref="BF136:BF140">IF(N136="snížená",J136,0)</f>
        <v>0</v>
      </c>
      <c r="BG136" s="161">
        <f aca="true" t="shared" si="16" ref="BG136:BG140">IF(N136="zákl. přenesená",J136,0)</f>
        <v>0</v>
      </c>
      <c r="BH136" s="161">
        <f aca="true" t="shared" si="17" ref="BH136:BH140">IF(N136="sníž. přenesená",J136,0)</f>
        <v>0</v>
      </c>
      <c r="BI136" s="161">
        <f aca="true" t="shared" si="18" ref="BI136:BI140">IF(N136="nulová",J136,0)</f>
        <v>0</v>
      </c>
      <c r="BJ136" s="17" t="s">
        <v>87</v>
      </c>
      <c r="BK136" s="161">
        <f aca="true" t="shared" si="19" ref="BK136:BK140">ROUND(I136*H136,2)</f>
        <v>0</v>
      </c>
      <c r="BL136" s="17" t="s">
        <v>153</v>
      </c>
      <c r="BM136" s="160" t="s">
        <v>304</v>
      </c>
    </row>
    <row r="137" spans="1:65" s="2" customFormat="1" ht="16.5" customHeight="1">
      <c r="A137" s="32"/>
      <c r="B137" s="148"/>
      <c r="C137" s="179" t="s">
        <v>7</v>
      </c>
      <c r="D137" s="179" t="s">
        <v>173</v>
      </c>
      <c r="E137" s="180" t="s">
        <v>410</v>
      </c>
      <c r="F137" s="181" t="s">
        <v>411</v>
      </c>
      <c r="G137" s="182" t="s">
        <v>261</v>
      </c>
      <c r="H137" s="183">
        <v>30</v>
      </c>
      <c r="I137" s="184"/>
      <c r="J137" s="185">
        <f t="shared" si="10"/>
        <v>0</v>
      </c>
      <c r="K137" s="181" t="s">
        <v>1</v>
      </c>
      <c r="L137" s="186"/>
      <c r="M137" s="187" t="s">
        <v>1</v>
      </c>
      <c r="N137" s="188" t="s">
        <v>44</v>
      </c>
      <c r="O137" s="58"/>
      <c r="P137" s="158">
        <f t="shared" si="11"/>
        <v>0</v>
      </c>
      <c r="Q137" s="158">
        <v>0</v>
      </c>
      <c r="R137" s="158">
        <f t="shared" si="12"/>
        <v>0</v>
      </c>
      <c r="S137" s="158">
        <v>0</v>
      </c>
      <c r="T137" s="159">
        <f t="shared" si="1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0" t="s">
        <v>174</v>
      </c>
      <c r="AT137" s="160" t="s">
        <v>173</v>
      </c>
      <c r="AU137" s="160" t="s">
        <v>87</v>
      </c>
      <c r="AY137" s="17" t="s">
        <v>146</v>
      </c>
      <c r="BE137" s="161">
        <f t="shared" si="14"/>
        <v>0</v>
      </c>
      <c r="BF137" s="161">
        <f t="shared" si="15"/>
        <v>0</v>
      </c>
      <c r="BG137" s="161">
        <f t="shared" si="16"/>
        <v>0</v>
      </c>
      <c r="BH137" s="161">
        <f t="shared" si="17"/>
        <v>0</v>
      </c>
      <c r="BI137" s="161">
        <f t="shared" si="18"/>
        <v>0</v>
      </c>
      <c r="BJ137" s="17" t="s">
        <v>87</v>
      </c>
      <c r="BK137" s="161">
        <f t="shared" si="19"/>
        <v>0</v>
      </c>
      <c r="BL137" s="17" t="s">
        <v>153</v>
      </c>
      <c r="BM137" s="160" t="s">
        <v>307</v>
      </c>
    </row>
    <row r="138" spans="1:65" s="2" customFormat="1" ht="16.5" customHeight="1">
      <c r="A138" s="32"/>
      <c r="B138" s="148"/>
      <c r="C138" s="179" t="s">
        <v>274</v>
      </c>
      <c r="D138" s="179" t="s">
        <v>173</v>
      </c>
      <c r="E138" s="180" t="s">
        <v>412</v>
      </c>
      <c r="F138" s="181" t="s">
        <v>294</v>
      </c>
      <c r="G138" s="182" t="s">
        <v>258</v>
      </c>
      <c r="H138" s="183">
        <v>4</v>
      </c>
      <c r="I138" s="184"/>
      <c r="J138" s="185">
        <f t="shared" si="10"/>
        <v>0</v>
      </c>
      <c r="K138" s="181" t="s">
        <v>1</v>
      </c>
      <c r="L138" s="186"/>
      <c r="M138" s="187" t="s">
        <v>1</v>
      </c>
      <c r="N138" s="188" t="s">
        <v>44</v>
      </c>
      <c r="O138" s="58"/>
      <c r="P138" s="158">
        <f t="shared" si="11"/>
        <v>0</v>
      </c>
      <c r="Q138" s="158">
        <v>0</v>
      </c>
      <c r="R138" s="158">
        <f t="shared" si="12"/>
        <v>0</v>
      </c>
      <c r="S138" s="158">
        <v>0</v>
      </c>
      <c r="T138" s="159">
        <f t="shared" si="1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0" t="s">
        <v>174</v>
      </c>
      <c r="AT138" s="160" t="s">
        <v>173</v>
      </c>
      <c r="AU138" s="160" t="s">
        <v>87</v>
      </c>
      <c r="AY138" s="17" t="s">
        <v>146</v>
      </c>
      <c r="BE138" s="161">
        <f t="shared" si="14"/>
        <v>0</v>
      </c>
      <c r="BF138" s="161">
        <f t="shared" si="15"/>
        <v>0</v>
      </c>
      <c r="BG138" s="161">
        <f t="shared" si="16"/>
        <v>0</v>
      </c>
      <c r="BH138" s="161">
        <f t="shared" si="17"/>
        <v>0</v>
      </c>
      <c r="BI138" s="161">
        <f t="shared" si="18"/>
        <v>0</v>
      </c>
      <c r="BJ138" s="17" t="s">
        <v>87</v>
      </c>
      <c r="BK138" s="161">
        <f t="shared" si="19"/>
        <v>0</v>
      </c>
      <c r="BL138" s="17" t="s">
        <v>153</v>
      </c>
      <c r="BM138" s="160" t="s">
        <v>310</v>
      </c>
    </row>
    <row r="139" spans="1:65" s="2" customFormat="1" ht="16.5" customHeight="1">
      <c r="A139" s="32"/>
      <c r="B139" s="148"/>
      <c r="C139" s="179" t="s">
        <v>317</v>
      </c>
      <c r="D139" s="179" t="s">
        <v>173</v>
      </c>
      <c r="E139" s="180" t="s">
        <v>413</v>
      </c>
      <c r="F139" s="181" t="s">
        <v>414</v>
      </c>
      <c r="G139" s="182" t="s">
        <v>258</v>
      </c>
      <c r="H139" s="183">
        <v>1</v>
      </c>
      <c r="I139" s="184"/>
      <c r="J139" s="185">
        <f t="shared" si="10"/>
        <v>0</v>
      </c>
      <c r="K139" s="181" t="s">
        <v>1</v>
      </c>
      <c r="L139" s="186"/>
      <c r="M139" s="187" t="s">
        <v>1</v>
      </c>
      <c r="N139" s="188" t="s">
        <v>44</v>
      </c>
      <c r="O139" s="58"/>
      <c r="P139" s="158">
        <f t="shared" si="11"/>
        <v>0</v>
      </c>
      <c r="Q139" s="158">
        <v>0</v>
      </c>
      <c r="R139" s="158">
        <f t="shared" si="12"/>
        <v>0</v>
      </c>
      <c r="S139" s="158">
        <v>0</v>
      </c>
      <c r="T139" s="159">
        <f t="shared" si="1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0" t="s">
        <v>174</v>
      </c>
      <c r="AT139" s="160" t="s">
        <v>173</v>
      </c>
      <c r="AU139" s="160" t="s">
        <v>87</v>
      </c>
      <c r="AY139" s="17" t="s">
        <v>146</v>
      </c>
      <c r="BE139" s="161">
        <f t="shared" si="14"/>
        <v>0</v>
      </c>
      <c r="BF139" s="161">
        <f t="shared" si="15"/>
        <v>0</v>
      </c>
      <c r="BG139" s="161">
        <f t="shared" si="16"/>
        <v>0</v>
      </c>
      <c r="BH139" s="161">
        <f t="shared" si="17"/>
        <v>0</v>
      </c>
      <c r="BI139" s="161">
        <f t="shared" si="18"/>
        <v>0</v>
      </c>
      <c r="BJ139" s="17" t="s">
        <v>87</v>
      </c>
      <c r="BK139" s="161">
        <f t="shared" si="19"/>
        <v>0</v>
      </c>
      <c r="BL139" s="17" t="s">
        <v>153</v>
      </c>
      <c r="BM139" s="160" t="s">
        <v>316</v>
      </c>
    </row>
    <row r="140" spans="1:65" s="2" customFormat="1" ht="16.5" customHeight="1">
      <c r="A140" s="32"/>
      <c r="B140" s="148"/>
      <c r="C140" s="179" t="s">
        <v>321</v>
      </c>
      <c r="D140" s="179" t="s">
        <v>173</v>
      </c>
      <c r="E140" s="180" t="s">
        <v>415</v>
      </c>
      <c r="F140" s="181" t="s">
        <v>303</v>
      </c>
      <c r="G140" s="182" t="s">
        <v>258</v>
      </c>
      <c r="H140" s="183">
        <v>80</v>
      </c>
      <c r="I140" s="184"/>
      <c r="J140" s="185">
        <f t="shared" si="10"/>
        <v>0</v>
      </c>
      <c r="K140" s="181" t="s">
        <v>1</v>
      </c>
      <c r="L140" s="186"/>
      <c r="M140" s="200" t="s">
        <v>1</v>
      </c>
      <c r="N140" s="201" t="s">
        <v>44</v>
      </c>
      <c r="O140" s="202"/>
      <c r="P140" s="203">
        <f t="shared" si="11"/>
        <v>0</v>
      </c>
      <c r="Q140" s="203">
        <v>0</v>
      </c>
      <c r="R140" s="203">
        <f t="shared" si="12"/>
        <v>0</v>
      </c>
      <c r="S140" s="203">
        <v>0</v>
      </c>
      <c r="T140" s="204">
        <f t="shared" si="1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0" t="s">
        <v>174</v>
      </c>
      <c r="AT140" s="160" t="s">
        <v>173</v>
      </c>
      <c r="AU140" s="160" t="s">
        <v>87</v>
      </c>
      <c r="AY140" s="17" t="s">
        <v>146</v>
      </c>
      <c r="BE140" s="161">
        <f t="shared" si="14"/>
        <v>0</v>
      </c>
      <c r="BF140" s="161">
        <f t="shared" si="15"/>
        <v>0</v>
      </c>
      <c r="BG140" s="161">
        <f t="shared" si="16"/>
        <v>0</v>
      </c>
      <c r="BH140" s="161">
        <f t="shared" si="17"/>
        <v>0</v>
      </c>
      <c r="BI140" s="161">
        <f t="shared" si="18"/>
        <v>0</v>
      </c>
      <c r="BJ140" s="17" t="s">
        <v>87</v>
      </c>
      <c r="BK140" s="161">
        <f t="shared" si="19"/>
        <v>0</v>
      </c>
      <c r="BL140" s="17" t="s">
        <v>153</v>
      </c>
      <c r="BM140" s="160" t="s">
        <v>320</v>
      </c>
    </row>
    <row r="141" spans="1:31" s="2" customFormat="1" ht="6.95" customHeight="1">
      <c r="A141" s="32"/>
      <c r="B141" s="47"/>
      <c r="C141" s="48"/>
      <c r="D141" s="48"/>
      <c r="E141" s="48"/>
      <c r="F141" s="48"/>
      <c r="G141" s="48"/>
      <c r="H141" s="48"/>
      <c r="I141" s="48"/>
      <c r="J141" s="48"/>
      <c r="K141" s="48"/>
      <c r="L141" s="33"/>
      <c r="M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</row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3" ht="11.25"/>
  </sheetData>
  <autoFilter ref="C121:K140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2"/>
  <sheetViews>
    <sheetView showGridLines="0" tabSelected="1" workbookViewId="0" topLeftCell="A122">
      <selection activeCell="I147" sqref="I14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8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102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89</v>
      </c>
    </row>
    <row r="4" spans="2:46" s="1" customFormat="1" ht="24.95" customHeight="1">
      <c r="B4" s="20"/>
      <c r="D4" s="21" t="s">
        <v>115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54" t="str">
        <f>'Rekapitulace stavby'!K6</f>
        <v>Zámek Pardubice - Expozice lapidária</v>
      </c>
      <c r="F7" s="255"/>
      <c r="G7" s="255"/>
      <c r="H7" s="255"/>
      <c r="L7" s="20"/>
    </row>
    <row r="8" spans="2:12" s="1" customFormat="1" ht="12" customHeight="1">
      <c r="B8" s="20"/>
      <c r="D8" s="27" t="s">
        <v>116</v>
      </c>
      <c r="L8" s="20"/>
    </row>
    <row r="9" spans="1:31" s="2" customFormat="1" ht="16.5" customHeight="1">
      <c r="A9" s="32"/>
      <c r="B9" s="33"/>
      <c r="C9" s="32"/>
      <c r="D9" s="32"/>
      <c r="E9" s="254" t="s">
        <v>249</v>
      </c>
      <c r="F9" s="256"/>
      <c r="G9" s="256"/>
      <c r="H9" s="25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250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16" t="s">
        <v>425</v>
      </c>
      <c r="F11" s="256"/>
      <c r="G11" s="256"/>
      <c r="H11" s="25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6. 12. 2023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26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27</v>
      </c>
      <c r="F17" s="32"/>
      <c r="G17" s="32"/>
      <c r="H17" s="32"/>
      <c r="I17" s="27" t="s">
        <v>28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29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7" t="str">
        <f>'Rekapitulace stavby'!E14</f>
        <v>Vyplň údaj</v>
      </c>
      <c r="F20" s="222"/>
      <c r="G20" s="222"/>
      <c r="H20" s="222"/>
      <c r="I20" s="27" t="s">
        <v>28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31</v>
      </c>
      <c r="E22" s="32"/>
      <c r="F22" s="32"/>
      <c r="G22" s="32"/>
      <c r="H22" s="32"/>
      <c r="I22" s="27" t="s">
        <v>25</v>
      </c>
      <c r="J22" s="25" t="s">
        <v>32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33</v>
      </c>
      <c r="F23" s="32"/>
      <c r="G23" s="32"/>
      <c r="H23" s="32"/>
      <c r="I23" s="27" t="s">
        <v>28</v>
      </c>
      <c r="J23" s="25" t="s">
        <v>34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36</v>
      </c>
      <c r="E25" s="32"/>
      <c r="F25" s="32"/>
      <c r="G25" s="32"/>
      <c r="H25" s="32"/>
      <c r="I25" s="27" t="s">
        <v>25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37</v>
      </c>
      <c r="F26" s="32"/>
      <c r="G26" s="32"/>
      <c r="H26" s="32"/>
      <c r="I26" s="27" t="s">
        <v>28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38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7" t="s">
        <v>1</v>
      </c>
      <c r="F29" s="227"/>
      <c r="G29" s="227"/>
      <c r="H29" s="227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39</v>
      </c>
      <c r="E32" s="32"/>
      <c r="F32" s="32"/>
      <c r="G32" s="32"/>
      <c r="H32" s="32"/>
      <c r="I32" s="32"/>
      <c r="J32" s="71">
        <f>ROUND(J122,2)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41</v>
      </c>
      <c r="G34" s="32"/>
      <c r="H34" s="32"/>
      <c r="I34" s="36" t="s">
        <v>40</v>
      </c>
      <c r="J34" s="36" t="s">
        <v>42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43</v>
      </c>
      <c r="E35" s="27" t="s">
        <v>44</v>
      </c>
      <c r="F35" s="104">
        <f>ROUND((SUM(BE122:BE141)),2)</f>
        <v>0</v>
      </c>
      <c r="G35" s="32"/>
      <c r="H35" s="32"/>
      <c r="I35" s="105">
        <v>0.21</v>
      </c>
      <c r="J35" s="104">
        <f>ROUND(((SUM(BE122:BE141))*I35),2)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45</v>
      </c>
      <c r="F36" s="104">
        <f>ROUND((SUM(BF122:BF141)),2)</f>
        <v>0</v>
      </c>
      <c r="G36" s="32"/>
      <c r="H36" s="32"/>
      <c r="I36" s="105">
        <v>0.15</v>
      </c>
      <c r="J36" s="104">
        <f>ROUND(((SUM(BF122:BF141))*I36),2)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104">
        <f>ROUND((SUM(BG122:BG141)),2)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47</v>
      </c>
      <c r="F38" s="104">
        <f>ROUND((SUM(BH122:BH141)),2)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48</v>
      </c>
      <c r="F39" s="104">
        <f>ROUND((SUM(BI122:BI141)),2)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49</v>
      </c>
      <c r="E41" s="60"/>
      <c r="F41" s="60"/>
      <c r="G41" s="108" t="s">
        <v>50</v>
      </c>
      <c r="H41" s="109" t="s">
        <v>51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52</v>
      </c>
      <c r="E50" s="44"/>
      <c r="F50" s="44"/>
      <c r="G50" s="43" t="s">
        <v>53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54</v>
      </c>
      <c r="E61" s="35"/>
      <c r="F61" s="112" t="s">
        <v>55</v>
      </c>
      <c r="G61" s="45" t="s">
        <v>54</v>
      </c>
      <c r="H61" s="35"/>
      <c r="I61" s="35"/>
      <c r="J61" s="113" t="s">
        <v>55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56</v>
      </c>
      <c r="E65" s="46"/>
      <c r="F65" s="46"/>
      <c r="G65" s="43" t="s">
        <v>57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54</v>
      </c>
      <c r="E76" s="35"/>
      <c r="F76" s="112" t="s">
        <v>55</v>
      </c>
      <c r="G76" s="45" t="s">
        <v>54</v>
      </c>
      <c r="H76" s="35"/>
      <c r="I76" s="35"/>
      <c r="J76" s="113" t="s">
        <v>55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118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4" t="str">
        <f>E7</f>
        <v>Zámek Pardubice - Expozice lapidária</v>
      </c>
      <c r="F85" s="255"/>
      <c r="G85" s="255"/>
      <c r="H85" s="25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116</v>
      </c>
      <c r="L86" s="20"/>
    </row>
    <row r="87" spans="1:31" s="2" customFormat="1" ht="16.5" customHeight="1">
      <c r="A87" s="32"/>
      <c r="B87" s="33"/>
      <c r="C87" s="32"/>
      <c r="D87" s="32"/>
      <c r="E87" s="254" t="s">
        <v>249</v>
      </c>
      <c r="F87" s="256"/>
      <c r="G87" s="256"/>
      <c r="H87" s="25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250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16" t="str">
        <f>E11</f>
        <v>EPS - ELEKTRONICKÁ POŽÁRNÍ SIGNALIZACE</v>
      </c>
      <c r="F89" s="256"/>
      <c r="G89" s="256"/>
      <c r="H89" s="256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Pardubice</v>
      </c>
      <c r="G91" s="32"/>
      <c r="H91" s="32"/>
      <c r="I91" s="27" t="s">
        <v>22</v>
      </c>
      <c r="J91" s="55" t="str">
        <f>IF(J14="","",J14)</f>
        <v>6. 12. 2023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2"/>
      <c r="E93" s="32"/>
      <c r="F93" s="25" t="str">
        <f>E17</f>
        <v>Východočeské muzeum v Pardubicích</v>
      </c>
      <c r="G93" s="32"/>
      <c r="H93" s="32"/>
      <c r="I93" s="27" t="s">
        <v>31</v>
      </c>
      <c r="J93" s="30" t="str">
        <f>E23</f>
        <v>K I P spol. s r. 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29</v>
      </c>
      <c r="D94" s="32"/>
      <c r="E94" s="32"/>
      <c r="F94" s="25" t="str">
        <f>IF(E20="","",E20)</f>
        <v>Vyplň údaj</v>
      </c>
      <c r="G94" s="32"/>
      <c r="H94" s="32"/>
      <c r="I94" s="27" t="s">
        <v>36</v>
      </c>
      <c r="J94" s="30" t="str">
        <f>E26</f>
        <v>Pavel Rinn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119</v>
      </c>
      <c r="D96" s="106"/>
      <c r="E96" s="106"/>
      <c r="F96" s="106"/>
      <c r="G96" s="106"/>
      <c r="H96" s="106"/>
      <c r="I96" s="106"/>
      <c r="J96" s="115" t="s">
        <v>120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121</v>
      </c>
      <c r="D98" s="32"/>
      <c r="E98" s="32"/>
      <c r="F98" s="32"/>
      <c r="G98" s="32"/>
      <c r="H98" s="32"/>
      <c r="I98" s="32"/>
      <c r="J98" s="71">
        <f>J122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122</v>
      </c>
    </row>
    <row r="99" spans="2:12" s="9" customFormat="1" ht="24.95" customHeight="1">
      <c r="B99" s="117"/>
      <c r="D99" s="118" t="s">
        <v>426</v>
      </c>
      <c r="E99" s="119"/>
      <c r="F99" s="119"/>
      <c r="G99" s="119"/>
      <c r="H99" s="119"/>
      <c r="I99" s="119"/>
      <c r="J99" s="120">
        <f>J123</f>
        <v>0</v>
      </c>
      <c r="L99" s="117"/>
    </row>
    <row r="100" spans="2:12" s="9" customFormat="1" ht="24.95" customHeight="1">
      <c r="B100" s="117"/>
      <c r="D100" s="118" t="s">
        <v>427</v>
      </c>
      <c r="E100" s="119"/>
      <c r="F100" s="119"/>
      <c r="G100" s="119"/>
      <c r="H100" s="119"/>
      <c r="I100" s="119"/>
      <c r="J100" s="120">
        <f>J135</f>
        <v>0</v>
      </c>
      <c r="L100" s="117"/>
    </row>
    <row r="101" spans="1:31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>
      <c r="A107" s="32"/>
      <c r="B107" s="33"/>
      <c r="C107" s="21" t="s">
        <v>131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16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54" t="str">
        <f>E7</f>
        <v>Zámek Pardubice - Expozice lapidária</v>
      </c>
      <c r="F110" s="255"/>
      <c r="G110" s="255"/>
      <c r="H110" s="255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2:12" s="1" customFormat="1" ht="12" customHeight="1">
      <c r="B111" s="20"/>
      <c r="C111" s="27" t="s">
        <v>116</v>
      </c>
      <c r="L111" s="20"/>
    </row>
    <row r="112" spans="1:31" s="2" customFormat="1" ht="16.5" customHeight="1">
      <c r="A112" s="32"/>
      <c r="B112" s="33"/>
      <c r="C112" s="32"/>
      <c r="D112" s="32"/>
      <c r="E112" s="254" t="s">
        <v>249</v>
      </c>
      <c r="F112" s="256"/>
      <c r="G112" s="256"/>
      <c r="H112" s="256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250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2"/>
      <c r="D114" s="32"/>
      <c r="E114" s="216" t="str">
        <f>E11</f>
        <v>EPS - ELEKTRONICKÁ POŽÁRNÍ SIGNALIZACE</v>
      </c>
      <c r="F114" s="256"/>
      <c r="G114" s="256"/>
      <c r="H114" s="256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20</v>
      </c>
      <c r="D116" s="32"/>
      <c r="E116" s="32"/>
      <c r="F116" s="25" t="str">
        <f>F14</f>
        <v>Pardubice</v>
      </c>
      <c r="G116" s="32"/>
      <c r="H116" s="32"/>
      <c r="I116" s="27" t="s">
        <v>22</v>
      </c>
      <c r="J116" s="55" t="str">
        <f>IF(J14="","",J14)</f>
        <v>6. 12. 2023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2" customHeight="1">
      <c r="A118" s="32"/>
      <c r="B118" s="33"/>
      <c r="C118" s="27" t="s">
        <v>24</v>
      </c>
      <c r="D118" s="32"/>
      <c r="E118" s="32"/>
      <c r="F118" s="25" t="str">
        <f>E17</f>
        <v>Východočeské muzeum v Pardubicích</v>
      </c>
      <c r="G118" s="32"/>
      <c r="H118" s="32"/>
      <c r="I118" s="27" t="s">
        <v>31</v>
      </c>
      <c r="J118" s="30" t="str">
        <f>E23</f>
        <v>K I P spol. s r. o.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2" customHeight="1">
      <c r="A119" s="32"/>
      <c r="B119" s="33"/>
      <c r="C119" s="27" t="s">
        <v>29</v>
      </c>
      <c r="D119" s="32"/>
      <c r="E119" s="32"/>
      <c r="F119" s="25" t="str">
        <f>IF(E20="","",E20)</f>
        <v>Vyplň údaj</v>
      </c>
      <c r="G119" s="32"/>
      <c r="H119" s="32"/>
      <c r="I119" s="27" t="s">
        <v>36</v>
      </c>
      <c r="J119" s="30" t="str">
        <f>E26</f>
        <v>Pavel Rinn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1" customFormat="1" ht="29.25" customHeight="1">
      <c r="A121" s="125"/>
      <c r="B121" s="126"/>
      <c r="C121" s="127" t="s">
        <v>132</v>
      </c>
      <c r="D121" s="128" t="s">
        <v>64</v>
      </c>
      <c r="E121" s="128" t="s">
        <v>60</v>
      </c>
      <c r="F121" s="128" t="s">
        <v>61</v>
      </c>
      <c r="G121" s="128" t="s">
        <v>133</v>
      </c>
      <c r="H121" s="128" t="s">
        <v>134</v>
      </c>
      <c r="I121" s="128" t="s">
        <v>135</v>
      </c>
      <c r="J121" s="128" t="s">
        <v>120</v>
      </c>
      <c r="K121" s="129" t="s">
        <v>136</v>
      </c>
      <c r="L121" s="130"/>
      <c r="M121" s="62" t="s">
        <v>1</v>
      </c>
      <c r="N121" s="63" t="s">
        <v>43</v>
      </c>
      <c r="O121" s="63" t="s">
        <v>137</v>
      </c>
      <c r="P121" s="63" t="s">
        <v>138</v>
      </c>
      <c r="Q121" s="63" t="s">
        <v>139</v>
      </c>
      <c r="R121" s="63" t="s">
        <v>140</v>
      </c>
      <c r="S121" s="63" t="s">
        <v>141</v>
      </c>
      <c r="T121" s="64" t="s">
        <v>142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3" s="2" customFormat="1" ht="22.9" customHeight="1">
      <c r="A122" s="32"/>
      <c r="B122" s="33"/>
      <c r="C122" s="69" t="s">
        <v>143</v>
      </c>
      <c r="D122" s="32"/>
      <c r="E122" s="32"/>
      <c r="F122" s="32"/>
      <c r="G122" s="32"/>
      <c r="H122" s="32"/>
      <c r="I122" s="32"/>
      <c r="J122" s="131">
        <f>BK122</f>
        <v>0</v>
      </c>
      <c r="K122" s="32"/>
      <c r="L122" s="33"/>
      <c r="M122" s="65"/>
      <c r="N122" s="56"/>
      <c r="O122" s="66"/>
      <c r="P122" s="132">
        <f>P123+P135</f>
        <v>0</v>
      </c>
      <c r="Q122" s="66"/>
      <c r="R122" s="132">
        <f>R123+R135</f>
        <v>0</v>
      </c>
      <c r="S122" s="66"/>
      <c r="T122" s="133">
        <f>T123+T135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78</v>
      </c>
      <c r="AU122" s="17" t="s">
        <v>122</v>
      </c>
      <c r="BK122" s="134">
        <f>BK123+BK135</f>
        <v>0</v>
      </c>
    </row>
    <row r="123" spans="2:63" s="12" customFormat="1" ht="25.9" customHeight="1">
      <c r="B123" s="135"/>
      <c r="D123" s="136" t="s">
        <v>78</v>
      </c>
      <c r="E123" s="137" t="s">
        <v>254</v>
      </c>
      <c r="F123" s="137" t="s">
        <v>428</v>
      </c>
      <c r="I123" s="138"/>
      <c r="J123" s="139">
        <f>BK123</f>
        <v>0</v>
      </c>
      <c r="L123" s="135"/>
      <c r="M123" s="140"/>
      <c r="N123" s="141"/>
      <c r="O123" s="141"/>
      <c r="P123" s="142">
        <f>SUM(P124:P134)</f>
        <v>0</v>
      </c>
      <c r="Q123" s="141"/>
      <c r="R123" s="142">
        <f>SUM(R124:R134)</f>
        <v>0</v>
      </c>
      <c r="S123" s="141"/>
      <c r="T123" s="143">
        <f>SUM(T124:T134)</f>
        <v>0</v>
      </c>
      <c r="AR123" s="136" t="s">
        <v>87</v>
      </c>
      <c r="AT123" s="144" t="s">
        <v>78</v>
      </c>
      <c r="AU123" s="144" t="s">
        <v>79</v>
      </c>
      <c r="AY123" s="136" t="s">
        <v>146</v>
      </c>
      <c r="BK123" s="145">
        <f>SUM(BK124:BK134)</f>
        <v>0</v>
      </c>
    </row>
    <row r="124" spans="1:65" s="2" customFormat="1" ht="21.75" customHeight="1">
      <c r="A124" s="32"/>
      <c r="B124" s="148"/>
      <c r="C124" s="149" t="s">
        <v>172</v>
      </c>
      <c r="D124" s="149" t="s">
        <v>149</v>
      </c>
      <c r="E124" s="150" t="s">
        <v>429</v>
      </c>
      <c r="F124" s="151" t="s">
        <v>430</v>
      </c>
      <c r="G124" s="152" t="s">
        <v>261</v>
      </c>
      <c r="H124" s="153">
        <v>75</v>
      </c>
      <c r="I124" s="154"/>
      <c r="J124" s="155">
        <f aca="true" t="shared" si="0" ref="J124:J134">ROUND(I124*H124,2)</f>
        <v>0</v>
      </c>
      <c r="K124" s="151" t="s">
        <v>1</v>
      </c>
      <c r="L124" s="33"/>
      <c r="M124" s="156" t="s">
        <v>1</v>
      </c>
      <c r="N124" s="157" t="s">
        <v>44</v>
      </c>
      <c r="O124" s="58"/>
      <c r="P124" s="158">
        <f aca="true" t="shared" si="1" ref="P124:P134">O124*H124</f>
        <v>0</v>
      </c>
      <c r="Q124" s="158">
        <v>0</v>
      </c>
      <c r="R124" s="158">
        <f aca="true" t="shared" si="2" ref="R124:R134">Q124*H124</f>
        <v>0</v>
      </c>
      <c r="S124" s="158">
        <v>0</v>
      </c>
      <c r="T124" s="159">
        <f aca="true" t="shared" si="3" ref="T124:T134"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0" t="s">
        <v>153</v>
      </c>
      <c r="AT124" s="160" t="s">
        <v>149</v>
      </c>
      <c r="AU124" s="160" t="s">
        <v>87</v>
      </c>
      <c r="AY124" s="17" t="s">
        <v>146</v>
      </c>
      <c r="BE124" s="161">
        <f aca="true" t="shared" si="4" ref="BE124:BE134">IF(N124="základní",J124,0)</f>
        <v>0</v>
      </c>
      <c r="BF124" s="161">
        <f aca="true" t="shared" si="5" ref="BF124:BF134">IF(N124="snížená",J124,0)</f>
        <v>0</v>
      </c>
      <c r="BG124" s="161">
        <f aca="true" t="shared" si="6" ref="BG124:BG134">IF(N124="zákl. přenesená",J124,0)</f>
        <v>0</v>
      </c>
      <c r="BH124" s="161">
        <f aca="true" t="shared" si="7" ref="BH124:BH134">IF(N124="sníž. přenesená",J124,0)</f>
        <v>0</v>
      </c>
      <c r="BI124" s="161">
        <f aca="true" t="shared" si="8" ref="BI124:BI134">IF(N124="nulová",J124,0)</f>
        <v>0</v>
      </c>
      <c r="BJ124" s="17" t="s">
        <v>87</v>
      </c>
      <c r="BK124" s="161">
        <f aca="true" t="shared" si="9" ref="BK124:BK134">ROUND(I124*H124,2)</f>
        <v>0</v>
      </c>
      <c r="BL124" s="17" t="s">
        <v>153</v>
      </c>
      <c r="BM124" s="160" t="s">
        <v>189</v>
      </c>
    </row>
    <row r="125" spans="1:65" s="2" customFormat="1" ht="21.75" customHeight="1">
      <c r="A125" s="32"/>
      <c r="B125" s="148"/>
      <c r="C125" s="149" t="s">
        <v>147</v>
      </c>
      <c r="D125" s="149" t="s">
        <v>149</v>
      </c>
      <c r="E125" s="150" t="s">
        <v>431</v>
      </c>
      <c r="F125" s="151" t="s">
        <v>432</v>
      </c>
      <c r="G125" s="152" t="s">
        <v>258</v>
      </c>
      <c r="H125" s="153">
        <v>4</v>
      </c>
      <c r="I125" s="154"/>
      <c r="J125" s="155">
        <f t="shared" si="0"/>
        <v>0</v>
      </c>
      <c r="K125" s="151" t="s">
        <v>1</v>
      </c>
      <c r="L125" s="33"/>
      <c r="M125" s="156" t="s">
        <v>1</v>
      </c>
      <c r="N125" s="157" t="s">
        <v>44</v>
      </c>
      <c r="O125" s="58"/>
      <c r="P125" s="158">
        <f t="shared" si="1"/>
        <v>0</v>
      </c>
      <c r="Q125" s="158">
        <v>0</v>
      </c>
      <c r="R125" s="158">
        <f t="shared" si="2"/>
        <v>0</v>
      </c>
      <c r="S125" s="158">
        <v>0</v>
      </c>
      <c r="T125" s="159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0" t="s">
        <v>153</v>
      </c>
      <c r="AT125" s="160" t="s">
        <v>149</v>
      </c>
      <c r="AU125" s="160" t="s">
        <v>87</v>
      </c>
      <c r="AY125" s="17" t="s">
        <v>146</v>
      </c>
      <c r="BE125" s="161">
        <f t="shared" si="4"/>
        <v>0</v>
      </c>
      <c r="BF125" s="161">
        <f t="shared" si="5"/>
        <v>0</v>
      </c>
      <c r="BG125" s="161">
        <f t="shared" si="6"/>
        <v>0</v>
      </c>
      <c r="BH125" s="161">
        <f t="shared" si="7"/>
        <v>0</v>
      </c>
      <c r="BI125" s="161">
        <f t="shared" si="8"/>
        <v>0</v>
      </c>
      <c r="BJ125" s="17" t="s">
        <v>87</v>
      </c>
      <c r="BK125" s="161">
        <f t="shared" si="9"/>
        <v>0</v>
      </c>
      <c r="BL125" s="17" t="s">
        <v>153</v>
      </c>
      <c r="BM125" s="160" t="s">
        <v>203</v>
      </c>
    </row>
    <row r="126" spans="1:65" s="2" customFormat="1" ht="21.75" customHeight="1">
      <c r="A126" s="32"/>
      <c r="B126" s="148"/>
      <c r="C126" s="149" t="s">
        <v>175</v>
      </c>
      <c r="D126" s="149" t="s">
        <v>149</v>
      </c>
      <c r="E126" s="150" t="s">
        <v>433</v>
      </c>
      <c r="F126" s="151" t="s">
        <v>434</v>
      </c>
      <c r="G126" s="152" t="s">
        <v>261</v>
      </c>
      <c r="H126" s="153">
        <v>27</v>
      </c>
      <c r="I126" s="154"/>
      <c r="J126" s="155">
        <f t="shared" si="0"/>
        <v>0</v>
      </c>
      <c r="K126" s="151" t="s">
        <v>1</v>
      </c>
      <c r="L126" s="33"/>
      <c r="M126" s="156" t="s">
        <v>1</v>
      </c>
      <c r="N126" s="157" t="s">
        <v>44</v>
      </c>
      <c r="O126" s="58"/>
      <c r="P126" s="158">
        <f t="shared" si="1"/>
        <v>0</v>
      </c>
      <c r="Q126" s="158">
        <v>0</v>
      </c>
      <c r="R126" s="158">
        <f t="shared" si="2"/>
        <v>0</v>
      </c>
      <c r="S126" s="158">
        <v>0</v>
      </c>
      <c r="T126" s="159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0" t="s">
        <v>153</v>
      </c>
      <c r="AT126" s="160" t="s">
        <v>149</v>
      </c>
      <c r="AU126" s="160" t="s">
        <v>87</v>
      </c>
      <c r="AY126" s="17" t="s">
        <v>146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7" t="s">
        <v>87</v>
      </c>
      <c r="BK126" s="161">
        <f t="shared" si="9"/>
        <v>0</v>
      </c>
      <c r="BL126" s="17" t="s">
        <v>153</v>
      </c>
      <c r="BM126" s="160" t="s">
        <v>211</v>
      </c>
    </row>
    <row r="127" spans="1:65" s="2" customFormat="1" ht="16.5" customHeight="1">
      <c r="A127" s="32"/>
      <c r="B127" s="148"/>
      <c r="C127" s="149" t="s">
        <v>174</v>
      </c>
      <c r="D127" s="149" t="s">
        <v>149</v>
      </c>
      <c r="E127" s="150" t="s">
        <v>435</v>
      </c>
      <c r="F127" s="151" t="s">
        <v>294</v>
      </c>
      <c r="G127" s="152" t="s">
        <v>258</v>
      </c>
      <c r="H127" s="153">
        <v>4</v>
      </c>
      <c r="I127" s="154"/>
      <c r="J127" s="155">
        <f t="shared" si="0"/>
        <v>0</v>
      </c>
      <c r="K127" s="151" t="s">
        <v>1</v>
      </c>
      <c r="L127" s="33"/>
      <c r="M127" s="156" t="s">
        <v>1</v>
      </c>
      <c r="N127" s="157" t="s">
        <v>44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0" t="s">
        <v>153</v>
      </c>
      <c r="AT127" s="160" t="s">
        <v>149</v>
      </c>
      <c r="AU127" s="160" t="s">
        <v>87</v>
      </c>
      <c r="AY127" s="17" t="s">
        <v>146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7" t="s">
        <v>87</v>
      </c>
      <c r="BK127" s="161">
        <f t="shared" si="9"/>
        <v>0</v>
      </c>
      <c r="BL127" s="17" t="s">
        <v>153</v>
      </c>
      <c r="BM127" s="160" t="s">
        <v>165</v>
      </c>
    </row>
    <row r="128" spans="1:65" s="2" customFormat="1" ht="16.5" customHeight="1">
      <c r="A128" s="32"/>
      <c r="B128" s="148"/>
      <c r="C128" s="149" t="s">
        <v>161</v>
      </c>
      <c r="D128" s="149" t="s">
        <v>149</v>
      </c>
      <c r="E128" s="150" t="s">
        <v>436</v>
      </c>
      <c r="F128" s="151" t="s">
        <v>303</v>
      </c>
      <c r="G128" s="152" t="s">
        <v>258</v>
      </c>
      <c r="H128" s="153">
        <v>40</v>
      </c>
      <c r="I128" s="154"/>
      <c r="J128" s="155">
        <f t="shared" si="0"/>
        <v>0</v>
      </c>
      <c r="K128" s="151" t="s">
        <v>1</v>
      </c>
      <c r="L128" s="33"/>
      <c r="M128" s="156" t="s">
        <v>1</v>
      </c>
      <c r="N128" s="157" t="s">
        <v>44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0" t="s">
        <v>153</v>
      </c>
      <c r="AT128" s="160" t="s">
        <v>149</v>
      </c>
      <c r="AU128" s="160" t="s">
        <v>87</v>
      </c>
      <c r="AY128" s="17" t="s">
        <v>146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7" t="s">
        <v>87</v>
      </c>
      <c r="BK128" s="161">
        <f t="shared" si="9"/>
        <v>0</v>
      </c>
      <c r="BL128" s="17" t="s">
        <v>153</v>
      </c>
      <c r="BM128" s="160" t="s">
        <v>231</v>
      </c>
    </row>
    <row r="129" spans="1:65" s="2" customFormat="1" ht="16.5" customHeight="1">
      <c r="A129" s="32"/>
      <c r="B129" s="148"/>
      <c r="C129" s="149" t="s">
        <v>189</v>
      </c>
      <c r="D129" s="149" t="s">
        <v>149</v>
      </c>
      <c r="E129" s="150" t="s">
        <v>437</v>
      </c>
      <c r="F129" s="151" t="s">
        <v>306</v>
      </c>
      <c r="G129" s="152" t="s">
        <v>261</v>
      </c>
      <c r="H129" s="153">
        <v>40</v>
      </c>
      <c r="I129" s="154"/>
      <c r="J129" s="155">
        <f t="shared" si="0"/>
        <v>0</v>
      </c>
      <c r="K129" s="151" t="s">
        <v>1</v>
      </c>
      <c r="L129" s="33"/>
      <c r="M129" s="156" t="s">
        <v>1</v>
      </c>
      <c r="N129" s="157" t="s">
        <v>44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0" t="s">
        <v>153</v>
      </c>
      <c r="AT129" s="160" t="s">
        <v>149</v>
      </c>
      <c r="AU129" s="160" t="s">
        <v>87</v>
      </c>
      <c r="AY129" s="17" t="s">
        <v>146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7" t="s">
        <v>87</v>
      </c>
      <c r="BK129" s="161">
        <f t="shared" si="9"/>
        <v>0</v>
      </c>
      <c r="BL129" s="17" t="s">
        <v>153</v>
      </c>
      <c r="BM129" s="160" t="s">
        <v>241</v>
      </c>
    </row>
    <row r="130" spans="1:65" s="2" customFormat="1" ht="16.5" customHeight="1">
      <c r="A130" s="32"/>
      <c r="B130" s="148"/>
      <c r="C130" s="149" t="s">
        <v>207</v>
      </c>
      <c r="D130" s="149" t="s">
        <v>149</v>
      </c>
      <c r="E130" s="150" t="s">
        <v>438</v>
      </c>
      <c r="F130" s="151" t="s">
        <v>338</v>
      </c>
      <c r="G130" s="152" t="s">
        <v>261</v>
      </c>
      <c r="H130" s="153">
        <v>27</v>
      </c>
      <c r="I130" s="154"/>
      <c r="J130" s="155">
        <f t="shared" si="0"/>
        <v>0</v>
      </c>
      <c r="K130" s="151" t="s">
        <v>1</v>
      </c>
      <c r="L130" s="33"/>
      <c r="M130" s="156" t="s">
        <v>1</v>
      </c>
      <c r="N130" s="157" t="s">
        <v>44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0" t="s">
        <v>153</v>
      </c>
      <c r="AT130" s="160" t="s">
        <v>149</v>
      </c>
      <c r="AU130" s="160" t="s">
        <v>87</v>
      </c>
      <c r="AY130" s="17" t="s">
        <v>146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7" t="s">
        <v>87</v>
      </c>
      <c r="BK130" s="161">
        <f t="shared" si="9"/>
        <v>0</v>
      </c>
      <c r="BL130" s="17" t="s">
        <v>153</v>
      </c>
      <c r="BM130" s="160" t="s">
        <v>277</v>
      </c>
    </row>
    <row r="131" spans="1:65" s="2" customFormat="1" ht="16.5" customHeight="1">
      <c r="A131" s="32"/>
      <c r="B131" s="148"/>
      <c r="C131" s="149" t="s">
        <v>211</v>
      </c>
      <c r="D131" s="149" t="s">
        <v>149</v>
      </c>
      <c r="E131" s="150" t="s">
        <v>439</v>
      </c>
      <c r="F131" s="151" t="s">
        <v>440</v>
      </c>
      <c r="G131" s="152" t="s">
        <v>335</v>
      </c>
      <c r="H131" s="153">
        <v>1</v>
      </c>
      <c r="I131" s="154"/>
      <c r="J131" s="155">
        <f t="shared" si="0"/>
        <v>0</v>
      </c>
      <c r="K131" s="151" t="s">
        <v>1</v>
      </c>
      <c r="L131" s="33"/>
      <c r="M131" s="156" t="s">
        <v>1</v>
      </c>
      <c r="N131" s="157" t="s">
        <v>44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0" t="s">
        <v>153</v>
      </c>
      <c r="AT131" s="160" t="s">
        <v>149</v>
      </c>
      <c r="AU131" s="160" t="s">
        <v>87</v>
      </c>
      <c r="AY131" s="17" t="s">
        <v>146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7" t="s">
        <v>87</v>
      </c>
      <c r="BK131" s="161">
        <f t="shared" si="9"/>
        <v>0</v>
      </c>
      <c r="BL131" s="17" t="s">
        <v>153</v>
      </c>
      <c r="BM131" s="160" t="s">
        <v>280</v>
      </c>
    </row>
    <row r="132" spans="1:65" s="2" customFormat="1" ht="16.5" customHeight="1">
      <c r="A132" s="32"/>
      <c r="B132" s="148"/>
      <c r="C132" s="149" t="s">
        <v>8</v>
      </c>
      <c r="D132" s="149" t="s">
        <v>149</v>
      </c>
      <c r="E132" s="150" t="s">
        <v>441</v>
      </c>
      <c r="F132" s="151" t="s">
        <v>342</v>
      </c>
      <c r="G132" s="152" t="s">
        <v>335</v>
      </c>
      <c r="H132" s="153">
        <v>1</v>
      </c>
      <c r="I132" s="154"/>
      <c r="J132" s="155">
        <f t="shared" si="0"/>
        <v>0</v>
      </c>
      <c r="K132" s="151" t="s">
        <v>1</v>
      </c>
      <c r="L132" s="33"/>
      <c r="M132" s="156" t="s">
        <v>1</v>
      </c>
      <c r="N132" s="157" t="s">
        <v>44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0" t="s">
        <v>153</v>
      </c>
      <c r="AT132" s="160" t="s">
        <v>149</v>
      </c>
      <c r="AU132" s="160" t="s">
        <v>87</v>
      </c>
      <c r="AY132" s="17" t="s">
        <v>146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7" t="s">
        <v>87</v>
      </c>
      <c r="BK132" s="161">
        <f t="shared" si="9"/>
        <v>0</v>
      </c>
      <c r="BL132" s="17" t="s">
        <v>153</v>
      </c>
      <c r="BM132" s="160" t="s">
        <v>283</v>
      </c>
    </row>
    <row r="133" spans="1:65" s="2" customFormat="1" ht="16.5" customHeight="1">
      <c r="A133" s="32"/>
      <c r="B133" s="148"/>
      <c r="C133" s="149" t="s">
        <v>165</v>
      </c>
      <c r="D133" s="149" t="s">
        <v>149</v>
      </c>
      <c r="E133" s="150" t="s">
        <v>442</v>
      </c>
      <c r="F133" s="151" t="s">
        <v>345</v>
      </c>
      <c r="G133" s="152" t="s">
        <v>335</v>
      </c>
      <c r="H133" s="153">
        <v>1</v>
      </c>
      <c r="I133" s="154"/>
      <c r="J133" s="155">
        <f t="shared" si="0"/>
        <v>0</v>
      </c>
      <c r="K133" s="151" t="s">
        <v>1</v>
      </c>
      <c r="L133" s="33"/>
      <c r="M133" s="156" t="s">
        <v>1</v>
      </c>
      <c r="N133" s="157" t="s">
        <v>44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0" t="s">
        <v>153</v>
      </c>
      <c r="AT133" s="160" t="s">
        <v>149</v>
      </c>
      <c r="AU133" s="160" t="s">
        <v>87</v>
      </c>
      <c r="AY133" s="17" t="s">
        <v>146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7" t="s">
        <v>87</v>
      </c>
      <c r="BK133" s="161">
        <f t="shared" si="9"/>
        <v>0</v>
      </c>
      <c r="BL133" s="17" t="s">
        <v>153</v>
      </c>
      <c r="BM133" s="160" t="s">
        <v>286</v>
      </c>
    </row>
    <row r="134" spans="1:65" s="2" customFormat="1" ht="16.5" customHeight="1">
      <c r="A134" s="32"/>
      <c r="B134" s="148"/>
      <c r="C134" s="149" t="s">
        <v>224</v>
      </c>
      <c r="D134" s="149" t="s">
        <v>149</v>
      </c>
      <c r="E134" s="150" t="s">
        <v>443</v>
      </c>
      <c r="F134" s="151" t="s">
        <v>349</v>
      </c>
      <c r="G134" s="152" t="s">
        <v>335</v>
      </c>
      <c r="H134" s="153">
        <v>1</v>
      </c>
      <c r="I134" s="154"/>
      <c r="J134" s="155">
        <f t="shared" si="0"/>
        <v>0</v>
      </c>
      <c r="K134" s="151" t="s">
        <v>1</v>
      </c>
      <c r="L134" s="33"/>
      <c r="M134" s="156" t="s">
        <v>1</v>
      </c>
      <c r="N134" s="157" t="s">
        <v>44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0" t="s">
        <v>153</v>
      </c>
      <c r="AT134" s="160" t="s">
        <v>149</v>
      </c>
      <c r="AU134" s="160" t="s">
        <v>87</v>
      </c>
      <c r="AY134" s="17" t="s">
        <v>146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7" t="s">
        <v>87</v>
      </c>
      <c r="BK134" s="161">
        <f t="shared" si="9"/>
        <v>0</v>
      </c>
      <c r="BL134" s="17" t="s">
        <v>153</v>
      </c>
      <c r="BM134" s="160" t="s">
        <v>356</v>
      </c>
    </row>
    <row r="135" spans="2:63" s="12" customFormat="1" ht="25.9" customHeight="1">
      <c r="B135" s="135"/>
      <c r="D135" s="136" t="s">
        <v>78</v>
      </c>
      <c r="E135" s="137" t="s">
        <v>351</v>
      </c>
      <c r="F135" s="137" t="s">
        <v>444</v>
      </c>
      <c r="I135" s="138"/>
      <c r="J135" s="139">
        <f>BK135</f>
        <v>0</v>
      </c>
      <c r="L135" s="135"/>
      <c r="M135" s="140"/>
      <c r="N135" s="141"/>
      <c r="O135" s="141"/>
      <c r="P135" s="142">
        <f>SUM(P136:P141)</f>
        <v>0</v>
      </c>
      <c r="Q135" s="141"/>
      <c r="R135" s="142">
        <f>SUM(R136:R141)</f>
        <v>0</v>
      </c>
      <c r="S135" s="141"/>
      <c r="T135" s="143">
        <f>SUM(T136:T141)</f>
        <v>0</v>
      </c>
      <c r="AR135" s="136" t="s">
        <v>87</v>
      </c>
      <c r="AT135" s="144" t="s">
        <v>78</v>
      </c>
      <c r="AU135" s="144" t="s">
        <v>79</v>
      </c>
      <c r="AY135" s="136" t="s">
        <v>146</v>
      </c>
      <c r="BK135" s="145">
        <f>SUM(BK136:BK141)</f>
        <v>0</v>
      </c>
    </row>
    <row r="136" spans="1:65" s="2" customFormat="1" ht="21.75" customHeight="1">
      <c r="A136" s="32"/>
      <c r="B136" s="148"/>
      <c r="C136" s="179" t="s">
        <v>274</v>
      </c>
      <c r="D136" s="179" t="s">
        <v>173</v>
      </c>
      <c r="E136" s="180" t="s">
        <v>429</v>
      </c>
      <c r="F136" s="181" t="s">
        <v>430</v>
      </c>
      <c r="G136" s="182" t="s">
        <v>261</v>
      </c>
      <c r="H136" s="183">
        <v>75</v>
      </c>
      <c r="I136" s="184"/>
      <c r="J136" s="185">
        <f aca="true" t="shared" si="10" ref="J136:J141">ROUND(I136*H136,2)</f>
        <v>0</v>
      </c>
      <c r="K136" s="181" t="s">
        <v>1</v>
      </c>
      <c r="L136" s="186"/>
      <c r="M136" s="187" t="s">
        <v>1</v>
      </c>
      <c r="N136" s="188" t="s">
        <v>44</v>
      </c>
      <c r="O136" s="58"/>
      <c r="P136" s="158">
        <f aca="true" t="shared" si="11" ref="P136:P141">O136*H136</f>
        <v>0</v>
      </c>
      <c r="Q136" s="158">
        <v>0</v>
      </c>
      <c r="R136" s="158">
        <f aca="true" t="shared" si="12" ref="R136:R141">Q136*H136</f>
        <v>0</v>
      </c>
      <c r="S136" s="158">
        <v>0</v>
      </c>
      <c r="T136" s="159">
        <f aca="true" t="shared" si="13" ref="T136:T141"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0" t="s">
        <v>174</v>
      </c>
      <c r="AT136" s="160" t="s">
        <v>173</v>
      </c>
      <c r="AU136" s="160" t="s">
        <v>87</v>
      </c>
      <c r="AY136" s="17" t="s">
        <v>146</v>
      </c>
      <c r="BE136" s="161">
        <f aca="true" t="shared" si="14" ref="BE136:BE141">IF(N136="základní",J136,0)</f>
        <v>0</v>
      </c>
      <c r="BF136" s="161">
        <f aca="true" t="shared" si="15" ref="BF136:BF141">IF(N136="snížená",J136,0)</f>
        <v>0</v>
      </c>
      <c r="BG136" s="161">
        <f aca="true" t="shared" si="16" ref="BG136:BG141">IF(N136="zákl. přenesená",J136,0)</f>
        <v>0</v>
      </c>
      <c r="BH136" s="161">
        <f aca="true" t="shared" si="17" ref="BH136:BH141">IF(N136="sníž. přenesená",J136,0)</f>
        <v>0</v>
      </c>
      <c r="BI136" s="161">
        <f aca="true" t="shared" si="18" ref="BI136:BI141">IF(N136="nulová",J136,0)</f>
        <v>0</v>
      </c>
      <c r="BJ136" s="17" t="s">
        <v>87</v>
      </c>
      <c r="BK136" s="161">
        <f aca="true" t="shared" si="19" ref="BK136:BK141">ROUND(I136*H136,2)</f>
        <v>0</v>
      </c>
      <c r="BL136" s="17" t="s">
        <v>153</v>
      </c>
      <c r="BM136" s="160" t="s">
        <v>301</v>
      </c>
    </row>
    <row r="137" spans="1:65" s="2" customFormat="1" ht="21.75" customHeight="1">
      <c r="A137" s="32"/>
      <c r="B137" s="148"/>
      <c r="C137" s="179" t="s">
        <v>317</v>
      </c>
      <c r="D137" s="179" t="s">
        <v>173</v>
      </c>
      <c r="E137" s="180" t="s">
        <v>431</v>
      </c>
      <c r="F137" s="181" t="s">
        <v>432</v>
      </c>
      <c r="G137" s="182" t="s">
        <v>335</v>
      </c>
      <c r="H137" s="183">
        <v>4</v>
      </c>
      <c r="I137" s="184"/>
      <c r="J137" s="185">
        <f t="shared" si="10"/>
        <v>0</v>
      </c>
      <c r="K137" s="181" t="s">
        <v>1</v>
      </c>
      <c r="L137" s="186"/>
      <c r="M137" s="187" t="s">
        <v>1</v>
      </c>
      <c r="N137" s="188" t="s">
        <v>44</v>
      </c>
      <c r="O137" s="58"/>
      <c r="P137" s="158">
        <f t="shared" si="11"/>
        <v>0</v>
      </c>
      <c r="Q137" s="158">
        <v>0</v>
      </c>
      <c r="R137" s="158">
        <f t="shared" si="12"/>
        <v>0</v>
      </c>
      <c r="S137" s="158">
        <v>0</v>
      </c>
      <c r="T137" s="159">
        <f t="shared" si="1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0" t="s">
        <v>174</v>
      </c>
      <c r="AT137" s="160" t="s">
        <v>173</v>
      </c>
      <c r="AU137" s="160" t="s">
        <v>87</v>
      </c>
      <c r="AY137" s="17" t="s">
        <v>146</v>
      </c>
      <c r="BE137" s="161">
        <f t="shared" si="14"/>
        <v>0</v>
      </c>
      <c r="BF137" s="161">
        <f t="shared" si="15"/>
        <v>0</v>
      </c>
      <c r="BG137" s="161">
        <f t="shared" si="16"/>
        <v>0</v>
      </c>
      <c r="BH137" s="161">
        <f t="shared" si="17"/>
        <v>0</v>
      </c>
      <c r="BI137" s="161">
        <f t="shared" si="18"/>
        <v>0</v>
      </c>
      <c r="BJ137" s="17" t="s">
        <v>87</v>
      </c>
      <c r="BK137" s="161">
        <f t="shared" si="19"/>
        <v>0</v>
      </c>
      <c r="BL137" s="17" t="s">
        <v>153</v>
      </c>
      <c r="BM137" s="160" t="s">
        <v>304</v>
      </c>
    </row>
    <row r="138" spans="1:65" s="2" customFormat="1" ht="16.5" customHeight="1">
      <c r="A138" s="32"/>
      <c r="B138" s="148"/>
      <c r="C138" s="179" t="s">
        <v>321</v>
      </c>
      <c r="D138" s="179" t="s">
        <v>173</v>
      </c>
      <c r="E138" s="180" t="s">
        <v>435</v>
      </c>
      <c r="F138" s="181" t="s">
        <v>294</v>
      </c>
      <c r="G138" s="182" t="s">
        <v>258</v>
      </c>
      <c r="H138" s="183">
        <v>4</v>
      </c>
      <c r="I138" s="184"/>
      <c r="J138" s="185">
        <f t="shared" si="10"/>
        <v>0</v>
      </c>
      <c r="K138" s="181" t="s">
        <v>1</v>
      </c>
      <c r="L138" s="186"/>
      <c r="M138" s="187" t="s">
        <v>1</v>
      </c>
      <c r="N138" s="188" t="s">
        <v>44</v>
      </c>
      <c r="O138" s="58"/>
      <c r="P138" s="158">
        <f t="shared" si="11"/>
        <v>0</v>
      </c>
      <c r="Q138" s="158">
        <v>0</v>
      </c>
      <c r="R138" s="158">
        <f t="shared" si="12"/>
        <v>0</v>
      </c>
      <c r="S138" s="158">
        <v>0</v>
      </c>
      <c r="T138" s="159">
        <f t="shared" si="1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0" t="s">
        <v>174</v>
      </c>
      <c r="AT138" s="160" t="s">
        <v>173</v>
      </c>
      <c r="AU138" s="160" t="s">
        <v>87</v>
      </c>
      <c r="AY138" s="17" t="s">
        <v>146</v>
      </c>
      <c r="BE138" s="161">
        <f t="shared" si="14"/>
        <v>0</v>
      </c>
      <c r="BF138" s="161">
        <f t="shared" si="15"/>
        <v>0</v>
      </c>
      <c r="BG138" s="161">
        <f t="shared" si="16"/>
        <v>0</v>
      </c>
      <c r="BH138" s="161">
        <f t="shared" si="17"/>
        <v>0</v>
      </c>
      <c r="BI138" s="161">
        <f t="shared" si="18"/>
        <v>0</v>
      </c>
      <c r="BJ138" s="17" t="s">
        <v>87</v>
      </c>
      <c r="BK138" s="161">
        <f t="shared" si="19"/>
        <v>0</v>
      </c>
      <c r="BL138" s="17" t="s">
        <v>153</v>
      </c>
      <c r="BM138" s="160" t="s">
        <v>310</v>
      </c>
    </row>
    <row r="139" spans="1:65" s="2" customFormat="1" ht="16.5" customHeight="1">
      <c r="A139" s="32"/>
      <c r="B139" s="148"/>
      <c r="C139" s="179" t="s">
        <v>325</v>
      </c>
      <c r="D139" s="179" t="s">
        <v>173</v>
      </c>
      <c r="E139" s="180" t="s">
        <v>436</v>
      </c>
      <c r="F139" s="181" t="s">
        <v>303</v>
      </c>
      <c r="G139" s="182" t="s">
        <v>258</v>
      </c>
      <c r="H139" s="183">
        <v>40</v>
      </c>
      <c r="I139" s="184"/>
      <c r="J139" s="185">
        <f t="shared" si="10"/>
        <v>0</v>
      </c>
      <c r="K139" s="181" t="s">
        <v>1</v>
      </c>
      <c r="L139" s="186"/>
      <c r="M139" s="187" t="s">
        <v>1</v>
      </c>
      <c r="N139" s="188" t="s">
        <v>44</v>
      </c>
      <c r="O139" s="58"/>
      <c r="P139" s="158">
        <f t="shared" si="11"/>
        <v>0</v>
      </c>
      <c r="Q139" s="158">
        <v>0</v>
      </c>
      <c r="R139" s="158">
        <f t="shared" si="12"/>
        <v>0</v>
      </c>
      <c r="S139" s="158">
        <v>0</v>
      </c>
      <c r="T139" s="159">
        <f t="shared" si="1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0" t="s">
        <v>174</v>
      </c>
      <c r="AT139" s="160" t="s">
        <v>173</v>
      </c>
      <c r="AU139" s="160" t="s">
        <v>87</v>
      </c>
      <c r="AY139" s="17" t="s">
        <v>146</v>
      </c>
      <c r="BE139" s="161">
        <f t="shared" si="14"/>
        <v>0</v>
      </c>
      <c r="BF139" s="161">
        <f t="shared" si="15"/>
        <v>0</v>
      </c>
      <c r="BG139" s="161">
        <f t="shared" si="16"/>
        <v>0</v>
      </c>
      <c r="BH139" s="161">
        <f t="shared" si="17"/>
        <v>0</v>
      </c>
      <c r="BI139" s="161">
        <f t="shared" si="18"/>
        <v>0</v>
      </c>
      <c r="BJ139" s="17" t="s">
        <v>87</v>
      </c>
      <c r="BK139" s="161">
        <f t="shared" si="19"/>
        <v>0</v>
      </c>
      <c r="BL139" s="17" t="s">
        <v>153</v>
      </c>
      <c r="BM139" s="160" t="s">
        <v>316</v>
      </c>
    </row>
    <row r="140" spans="1:65" s="2" customFormat="1" ht="16.5" customHeight="1">
      <c r="A140" s="32"/>
      <c r="B140" s="148"/>
      <c r="C140" s="179" t="s">
        <v>277</v>
      </c>
      <c r="D140" s="179" t="s">
        <v>173</v>
      </c>
      <c r="E140" s="180" t="s">
        <v>437</v>
      </c>
      <c r="F140" s="181" t="s">
        <v>306</v>
      </c>
      <c r="G140" s="182" t="s">
        <v>261</v>
      </c>
      <c r="H140" s="183">
        <v>40</v>
      </c>
      <c r="I140" s="184"/>
      <c r="J140" s="185">
        <f t="shared" si="10"/>
        <v>0</v>
      </c>
      <c r="K140" s="181" t="s">
        <v>1</v>
      </c>
      <c r="L140" s="186"/>
      <c r="M140" s="187" t="s">
        <v>1</v>
      </c>
      <c r="N140" s="188" t="s">
        <v>44</v>
      </c>
      <c r="O140" s="58"/>
      <c r="P140" s="158">
        <f t="shared" si="11"/>
        <v>0</v>
      </c>
      <c r="Q140" s="158">
        <v>0</v>
      </c>
      <c r="R140" s="158">
        <f t="shared" si="12"/>
        <v>0</v>
      </c>
      <c r="S140" s="158">
        <v>0</v>
      </c>
      <c r="T140" s="159">
        <f t="shared" si="1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0" t="s">
        <v>174</v>
      </c>
      <c r="AT140" s="160" t="s">
        <v>173</v>
      </c>
      <c r="AU140" s="160" t="s">
        <v>87</v>
      </c>
      <c r="AY140" s="17" t="s">
        <v>146</v>
      </c>
      <c r="BE140" s="161">
        <f t="shared" si="14"/>
        <v>0</v>
      </c>
      <c r="BF140" s="161">
        <f t="shared" si="15"/>
        <v>0</v>
      </c>
      <c r="BG140" s="161">
        <f t="shared" si="16"/>
        <v>0</v>
      </c>
      <c r="BH140" s="161">
        <f t="shared" si="17"/>
        <v>0</v>
      </c>
      <c r="BI140" s="161">
        <f t="shared" si="18"/>
        <v>0</v>
      </c>
      <c r="BJ140" s="17" t="s">
        <v>87</v>
      </c>
      <c r="BK140" s="161">
        <f t="shared" si="19"/>
        <v>0</v>
      </c>
      <c r="BL140" s="17" t="s">
        <v>153</v>
      </c>
      <c r="BM140" s="160" t="s">
        <v>320</v>
      </c>
    </row>
    <row r="141" spans="1:65" s="2" customFormat="1" ht="16.5" customHeight="1">
      <c r="A141" s="32"/>
      <c r="B141" s="148"/>
      <c r="C141" s="179" t="s">
        <v>332</v>
      </c>
      <c r="D141" s="179" t="s">
        <v>173</v>
      </c>
      <c r="E141" s="180" t="s">
        <v>439</v>
      </c>
      <c r="F141" s="181" t="s">
        <v>440</v>
      </c>
      <c r="G141" s="182" t="s">
        <v>335</v>
      </c>
      <c r="H141" s="183">
        <v>1</v>
      </c>
      <c r="I141" s="184"/>
      <c r="J141" s="185">
        <f t="shared" si="10"/>
        <v>0</v>
      </c>
      <c r="K141" s="181" t="s">
        <v>1</v>
      </c>
      <c r="L141" s="186"/>
      <c r="M141" s="200" t="s">
        <v>1</v>
      </c>
      <c r="N141" s="201" t="s">
        <v>44</v>
      </c>
      <c r="O141" s="202"/>
      <c r="P141" s="203">
        <f t="shared" si="11"/>
        <v>0</v>
      </c>
      <c r="Q141" s="203">
        <v>0</v>
      </c>
      <c r="R141" s="203">
        <f t="shared" si="12"/>
        <v>0</v>
      </c>
      <c r="S141" s="203">
        <v>0</v>
      </c>
      <c r="T141" s="204">
        <f t="shared" si="1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0" t="s">
        <v>174</v>
      </c>
      <c r="AT141" s="160" t="s">
        <v>173</v>
      </c>
      <c r="AU141" s="160" t="s">
        <v>87</v>
      </c>
      <c r="AY141" s="17" t="s">
        <v>146</v>
      </c>
      <c r="BE141" s="161">
        <f t="shared" si="14"/>
        <v>0</v>
      </c>
      <c r="BF141" s="161">
        <f t="shared" si="15"/>
        <v>0</v>
      </c>
      <c r="BG141" s="161">
        <f t="shared" si="16"/>
        <v>0</v>
      </c>
      <c r="BH141" s="161">
        <f t="shared" si="17"/>
        <v>0</v>
      </c>
      <c r="BI141" s="161">
        <f t="shared" si="18"/>
        <v>0</v>
      </c>
      <c r="BJ141" s="17" t="s">
        <v>87</v>
      </c>
      <c r="BK141" s="161">
        <f t="shared" si="19"/>
        <v>0</v>
      </c>
      <c r="BL141" s="17" t="s">
        <v>153</v>
      </c>
      <c r="BM141" s="160" t="s">
        <v>445</v>
      </c>
    </row>
    <row r="142" spans="1:31" s="2" customFormat="1" ht="6.95" customHeight="1">
      <c r="A142" s="32"/>
      <c r="B142" s="47"/>
      <c r="C142" s="48"/>
      <c r="D142" s="48"/>
      <c r="E142" s="48"/>
      <c r="F142" s="48"/>
      <c r="G142" s="48"/>
      <c r="H142" s="48"/>
      <c r="I142" s="48"/>
      <c r="J142" s="48"/>
      <c r="K142" s="48"/>
      <c r="L142" s="33"/>
      <c r="M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</row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</sheetData>
  <autoFilter ref="C121:K141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3"/>
  <sheetViews>
    <sheetView showGridLines="0" workbookViewId="0" topLeftCell="A118">
      <selection activeCell="G146" sqref="G14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8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105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89</v>
      </c>
    </row>
    <row r="4" spans="2:46" s="1" customFormat="1" ht="24.95" customHeight="1">
      <c r="B4" s="20"/>
      <c r="D4" s="21" t="s">
        <v>115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54" t="str">
        <f>'Rekapitulace stavby'!K6</f>
        <v>Zámek Pardubice - Expozice lapidária</v>
      </c>
      <c r="F7" s="255"/>
      <c r="G7" s="255"/>
      <c r="H7" s="255"/>
      <c r="L7" s="20"/>
    </row>
    <row r="8" spans="2:12" s="1" customFormat="1" ht="12" customHeight="1">
      <c r="B8" s="20"/>
      <c r="D8" s="27" t="s">
        <v>116</v>
      </c>
      <c r="L8" s="20"/>
    </row>
    <row r="9" spans="1:31" s="2" customFormat="1" ht="16.5" customHeight="1">
      <c r="A9" s="32"/>
      <c r="B9" s="33"/>
      <c r="C9" s="32"/>
      <c r="D9" s="32"/>
      <c r="E9" s="254" t="s">
        <v>249</v>
      </c>
      <c r="F9" s="256"/>
      <c r="G9" s="256"/>
      <c r="H9" s="25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250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16" t="s">
        <v>446</v>
      </c>
      <c r="F11" s="256"/>
      <c r="G11" s="256"/>
      <c r="H11" s="25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6. 12. 2023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26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27</v>
      </c>
      <c r="F17" s="32"/>
      <c r="G17" s="32"/>
      <c r="H17" s="32"/>
      <c r="I17" s="27" t="s">
        <v>28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29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7" t="str">
        <f>'Rekapitulace stavby'!E14</f>
        <v>Vyplň údaj</v>
      </c>
      <c r="F20" s="222"/>
      <c r="G20" s="222"/>
      <c r="H20" s="222"/>
      <c r="I20" s="27" t="s">
        <v>28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31</v>
      </c>
      <c r="E22" s="32"/>
      <c r="F22" s="32"/>
      <c r="G22" s="32"/>
      <c r="H22" s="32"/>
      <c r="I22" s="27" t="s">
        <v>25</v>
      </c>
      <c r="J22" s="25" t="s">
        <v>32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33</v>
      </c>
      <c r="F23" s="32"/>
      <c r="G23" s="32"/>
      <c r="H23" s="32"/>
      <c r="I23" s="27" t="s">
        <v>28</v>
      </c>
      <c r="J23" s="25" t="s">
        <v>34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36</v>
      </c>
      <c r="E25" s="32"/>
      <c r="F25" s="32"/>
      <c r="G25" s="32"/>
      <c r="H25" s="32"/>
      <c r="I25" s="27" t="s">
        <v>25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37</v>
      </c>
      <c r="F26" s="32"/>
      <c r="G26" s="32"/>
      <c r="H26" s="32"/>
      <c r="I26" s="27" t="s">
        <v>28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38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7" t="s">
        <v>1</v>
      </c>
      <c r="F29" s="227"/>
      <c r="G29" s="227"/>
      <c r="H29" s="227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39</v>
      </c>
      <c r="E32" s="32"/>
      <c r="F32" s="32"/>
      <c r="G32" s="32"/>
      <c r="H32" s="32"/>
      <c r="I32" s="32"/>
      <c r="J32" s="71">
        <f>ROUND(J122,2)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41</v>
      </c>
      <c r="G34" s="32"/>
      <c r="H34" s="32"/>
      <c r="I34" s="36" t="s">
        <v>40</v>
      </c>
      <c r="J34" s="36" t="s">
        <v>42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43</v>
      </c>
      <c r="E35" s="27" t="s">
        <v>44</v>
      </c>
      <c r="F35" s="104">
        <f>ROUND((SUM(BE122:BE142)),2)</f>
        <v>0</v>
      </c>
      <c r="G35" s="32"/>
      <c r="H35" s="32"/>
      <c r="I35" s="105">
        <v>0.21</v>
      </c>
      <c r="J35" s="104">
        <f>ROUND(((SUM(BE122:BE142))*I35),2)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45</v>
      </c>
      <c r="F36" s="104">
        <f>ROUND((SUM(BF122:BF142)),2)</f>
        <v>0</v>
      </c>
      <c r="G36" s="32"/>
      <c r="H36" s="32"/>
      <c r="I36" s="105">
        <v>0.15</v>
      </c>
      <c r="J36" s="104">
        <f>ROUND(((SUM(BF122:BF142))*I36),2)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104">
        <f>ROUND((SUM(BG122:BG142)),2)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47</v>
      </c>
      <c r="F38" s="104">
        <f>ROUND((SUM(BH122:BH142)),2)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48</v>
      </c>
      <c r="F39" s="104">
        <f>ROUND((SUM(BI122:BI142)),2)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49</v>
      </c>
      <c r="E41" s="60"/>
      <c r="F41" s="60"/>
      <c r="G41" s="108" t="s">
        <v>50</v>
      </c>
      <c r="H41" s="109" t="s">
        <v>51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52</v>
      </c>
      <c r="E50" s="44"/>
      <c r="F50" s="44"/>
      <c r="G50" s="43" t="s">
        <v>53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54</v>
      </c>
      <c r="E61" s="35"/>
      <c r="F61" s="112" t="s">
        <v>55</v>
      </c>
      <c r="G61" s="45" t="s">
        <v>54</v>
      </c>
      <c r="H61" s="35"/>
      <c r="I61" s="35"/>
      <c r="J61" s="113" t="s">
        <v>55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56</v>
      </c>
      <c r="E65" s="46"/>
      <c r="F65" s="46"/>
      <c r="G65" s="43" t="s">
        <v>57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54</v>
      </c>
      <c r="E76" s="35"/>
      <c r="F76" s="112" t="s">
        <v>55</v>
      </c>
      <c r="G76" s="45" t="s">
        <v>54</v>
      </c>
      <c r="H76" s="35"/>
      <c r="I76" s="35"/>
      <c r="J76" s="113" t="s">
        <v>55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118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4" t="str">
        <f>E7</f>
        <v>Zámek Pardubice - Expozice lapidária</v>
      </c>
      <c r="F85" s="255"/>
      <c r="G85" s="255"/>
      <c r="H85" s="25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116</v>
      </c>
      <c r="L86" s="20"/>
    </row>
    <row r="87" spans="1:31" s="2" customFormat="1" ht="16.5" customHeight="1">
      <c r="A87" s="32"/>
      <c r="B87" s="33"/>
      <c r="C87" s="32"/>
      <c r="D87" s="32"/>
      <c r="E87" s="254" t="s">
        <v>249</v>
      </c>
      <c r="F87" s="256"/>
      <c r="G87" s="256"/>
      <c r="H87" s="25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250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16" t="str">
        <f>E11</f>
        <v>PZTS - ELEKTRONICKÁ ZABEZPEČOVACÍ SIGNALIZACE</v>
      </c>
      <c r="F89" s="256"/>
      <c r="G89" s="256"/>
      <c r="H89" s="256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Pardubice</v>
      </c>
      <c r="G91" s="32"/>
      <c r="H91" s="32"/>
      <c r="I91" s="27" t="s">
        <v>22</v>
      </c>
      <c r="J91" s="55" t="str">
        <f>IF(J14="","",J14)</f>
        <v>6. 12. 2023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2"/>
      <c r="E93" s="32"/>
      <c r="F93" s="25" t="str">
        <f>E17</f>
        <v>Východočeské muzeum v Pardubicích</v>
      </c>
      <c r="G93" s="32"/>
      <c r="H93" s="32"/>
      <c r="I93" s="27" t="s">
        <v>31</v>
      </c>
      <c r="J93" s="30" t="str">
        <f>E23</f>
        <v>K I P spol. s r. 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29</v>
      </c>
      <c r="D94" s="32"/>
      <c r="E94" s="32"/>
      <c r="F94" s="25" t="str">
        <f>IF(E20="","",E20)</f>
        <v>Vyplň údaj</v>
      </c>
      <c r="G94" s="32"/>
      <c r="H94" s="32"/>
      <c r="I94" s="27" t="s">
        <v>36</v>
      </c>
      <c r="J94" s="30" t="str">
        <f>E26</f>
        <v>Pavel Rinn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119</v>
      </c>
      <c r="D96" s="106"/>
      <c r="E96" s="106"/>
      <c r="F96" s="106"/>
      <c r="G96" s="106"/>
      <c r="H96" s="106"/>
      <c r="I96" s="106"/>
      <c r="J96" s="115" t="s">
        <v>120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121</v>
      </c>
      <c r="D98" s="32"/>
      <c r="E98" s="32"/>
      <c r="F98" s="32"/>
      <c r="G98" s="32"/>
      <c r="H98" s="32"/>
      <c r="I98" s="32"/>
      <c r="J98" s="71">
        <f>J122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122</v>
      </c>
    </row>
    <row r="99" spans="2:12" s="9" customFormat="1" ht="24.95" customHeight="1">
      <c r="B99" s="117"/>
      <c r="D99" s="118" t="s">
        <v>447</v>
      </c>
      <c r="E99" s="119"/>
      <c r="F99" s="119"/>
      <c r="G99" s="119"/>
      <c r="H99" s="119"/>
      <c r="I99" s="119"/>
      <c r="J99" s="120">
        <f>J123</f>
        <v>0</v>
      </c>
      <c r="L99" s="117"/>
    </row>
    <row r="100" spans="2:12" s="9" customFormat="1" ht="24.95" customHeight="1">
      <c r="B100" s="117"/>
      <c r="D100" s="118" t="s">
        <v>448</v>
      </c>
      <c r="E100" s="119"/>
      <c r="F100" s="119"/>
      <c r="G100" s="119"/>
      <c r="H100" s="119"/>
      <c r="I100" s="119"/>
      <c r="J100" s="120">
        <f>J135</f>
        <v>0</v>
      </c>
      <c r="L100" s="117"/>
    </row>
    <row r="101" spans="1:31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>
      <c r="A107" s="32"/>
      <c r="B107" s="33"/>
      <c r="C107" s="21" t="s">
        <v>131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16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54" t="str">
        <f>E7</f>
        <v>Zámek Pardubice - Expozice lapidária</v>
      </c>
      <c r="F110" s="255"/>
      <c r="G110" s="255"/>
      <c r="H110" s="255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2:12" s="1" customFormat="1" ht="12" customHeight="1">
      <c r="B111" s="20"/>
      <c r="C111" s="27" t="s">
        <v>116</v>
      </c>
      <c r="L111" s="20"/>
    </row>
    <row r="112" spans="1:31" s="2" customFormat="1" ht="16.5" customHeight="1">
      <c r="A112" s="32"/>
      <c r="B112" s="33"/>
      <c r="C112" s="32"/>
      <c r="D112" s="32"/>
      <c r="E112" s="254" t="s">
        <v>249</v>
      </c>
      <c r="F112" s="256"/>
      <c r="G112" s="256"/>
      <c r="H112" s="256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250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2"/>
      <c r="D114" s="32"/>
      <c r="E114" s="216" t="str">
        <f>E11</f>
        <v>PZTS - ELEKTRONICKÁ ZABEZPEČOVACÍ SIGNALIZACE</v>
      </c>
      <c r="F114" s="256"/>
      <c r="G114" s="256"/>
      <c r="H114" s="256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20</v>
      </c>
      <c r="D116" s="32"/>
      <c r="E116" s="32"/>
      <c r="F116" s="25" t="str">
        <f>F14</f>
        <v>Pardubice</v>
      </c>
      <c r="G116" s="32"/>
      <c r="H116" s="32"/>
      <c r="I116" s="27" t="s">
        <v>22</v>
      </c>
      <c r="J116" s="55" t="str">
        <f>IF(J14="","",J14)</f>
        <v>6. 12. 2023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2" customHeight="1">
      <c r="A118" s="32"/>
      <c r="B118" s="33"/>
      <c r="C118" s="27" t="s">
        <v>24</v>
      </c>
      <c r="D118" s="32"/>
      <c r="E118" s="32"/>
      <c r="F118" s="25" t="str">
        <f>E17</f>
        <v>Východočeské muzeum v Pardubicích</v>
      </c>
      <c r="G118" s="32"/>
      <c r="H118" s="32"/>
      <c r="I118" s="27" t="s">
        <v>31</v>
      </c>
      <c r="J118" s="30" t="str">
        <f>E23</f>
        <v>K I P spol. s r. o.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2" customHeight="1">
      <c r="A119" s="32"/>
      <c r="B119" s="33"/>
      <c r="C119" s="27" t="s">
        <v>29</v>
      </c>
      <c r="D119" s="32"/>
      <c r="E119" s="32"/>
      <c r="F119" s="25" t="str">
        <f>IF(E20="","",E20)</f>
        <v>Vyplň údaj</v>
      </c>
      <c r="G119" s="32"/>
      <c r="H119" s="32"/>
      <c r="I119" s="27" t="s">
        <v>36</v>
      </c>
      <c r="J119" s="30" t="str">
        <f>E26</f>
        <v>Pavel Rinn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1" customFormat="1" ht="29.25" customHeight="1">
      <c r="A121" s="125"/>
      <c r="B121" s="126"/>
      <c r="C121" s="127" t="s">
        <v>132</v>
      </c>
      <c r="D121" s="128" t="s">
        <v>64</v>
      </c>
      <c r="E121" s="128" t="s">
        <v>60</v>
      </c>
      <c r="F121" s="128" t="s">
        <v>61</v>
      </c>
      <c r="G121" s="128" t="s">
        <v>133</v>
      </c>
      <c r="H121" s="128" t="s">
        <v>134</v>
      </c>
      <c r="I121" s="128" t="s">
        <v>135</v>
      </c>
      <c r="J121" s="128" t="s">
        <v>120</v>
      </c>
      <c r="K121" s="129" t="s">
        <v>136</v>
      </c>
      <c r="L121" s="130"/>
      <c r="M121" s="62" t="s">
        <v>1</v>
      </c>
      <c r="N121" s="63" t="s">
        <v>43</v>
      </c>
      <c r="O121" s="63" t="s">
        <v>137</v>
      </c>
      <c r="P121" s="63" t="s">
        <v>138</v>
      </c>
      <c r="Q121" s="63" t="s">
        <v>139</v>
      </c>
      <c r="R121" s="63" t="s">
        <v>140</v>
      </c>
      <c r="S121" s="63" t="s">
        <v>141</v>
      </c>
      <c r="T121" s="64" t="s">
        <v>142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3" s="2" customFormat="1" ht="22.9" customHeight="1">
      <c r="A122" s="32"/>
      <c r="B122" s="33"/>
      <c r="C122" s="69" t="s">
        <v>143</v>
      </c>
      <c r="D122" s="32"/>
      <c r="E122" s="32"/>
      <c r="F122" s="32"/>
      <c r="G122" s="32"/>
      <c r="H122" s="32"/>
      <c r="I122" s="32"/>
      <c r="J122" s="131">
        <f>BK122</f>
        <v>0</v>
      </c>
      <c r="K122" s="32"/>
      <c r="L122" s="33"/>
      <c r="M122" s="65"/>
      <c r="N122" s="56"/>
      <c r="O122" s="66"/>
      <c r="P122" s="132">
        <f>P123+P135</f>
        <v>0</v>
      </c>
      <c r="Q122" s="66"/>
      <c r="R122" s="132">
        <f>R123+R135</f>
        <v>0</v>
      </c>
      <c r="S122" s="66"/>
      <c r="T122" s="133">
        <f>T123+T135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78</v>
      </c>
      <c r="AU122" s="17" t="s">
        <v>122</v>
      </c>
      <c r="BK122" s="134">
        <f>BK123+BK135</f>
        <v>0</v>
      </c>
    </row>
    <row r="123" spans="2:63" s="12" customFormat="1" ht="25.9" customHeight="1">
      <c r="B123" s="135"/>
      <c r="D123" s="136" t="s">
        <v>78</v>
      </c>
      <c r="E123" s="137" t="s">
        <v>254</v>
      </c>
      <c r="F123" s="137" t="s">
        <v>449</v>
      </c>
      <c r="I123" s="138"/>
      <c r="J123" s="139">
        <f>BK123</f>
        <v>0</v>
      </c>
      <c r="L123" s="135"/>
      <c r="M123" s="140"/>
      <c r="N123" s="141"/>
      <c r="O123" s="141"/>
      <c r="P123" s="142">
        <f>SUM(P124:P134)</f>
        <v>0</v>
      </c>
      <c r="Q123" s="141"/>
      <c r="R123" s="142">
        <f>SUM(R124:R134)</f>
        <v>0</v>
      </c>
      <c r="S123" s="141"/>
      <c r="T123" s="143">
        <f>SUM(T124:T134)</f>
        <v>0</v>
      </c>
      <c r="AR123" s="136" t="s">
        <v>87</v>
      </c>
      <c r="AT123" s="144" t="s">
        <v>78</v>
      </c>
      <c r="AU123" s="144" t="s">
        <v>79</v>
      </c>
      <c r="AY123" s="136" t="s">
        <v>146</v>
      </c>
      <c r="BK123" s="145">
        <f>SUM(BK124:BK134)</f>
        <v>0</v>
      </c>
    </row>
    <row r="124" spans="1:65" s="2" customFormat="1" ht="16.5" customHeight="1">
      <c r="A124" s="32"/>
      <c r="B124" s="148"/>
      <c r="C124" s="149" t="s">
        <v>167</v>
      </c>
      <c r="D124" s="149" t="s">
        <v>149</v>
      </c>
      <c r="E124" s="150" t="s">
        <v>450</v>
      </c>
      <c r="F124" s="151" t="s">
        <v>686</v>
      </c>
      <c r="G124" s="152" t="s">
        <v>258</v>
      </c>
      <c r="H124" s="153">
        <v>100</v>
      </c>
      <c r="I124" s="154"/>
      <c r="J124" s="155">
        <f aca="true" t="shared" si="0" ref="J124:J134">ROUND(I124*H124,2)</f>
        <v>0</v>
      </c>
      <c r="K124" s="151" t="s">
        <v>1</v>
      </c>
      <c r="L124" s="33"/>
      <c r="M124" s="156" t="s">
        <v>1</v>
      </c>
      <c r="N124" s="157" t="s">
        <v>44</v>
      </c>
      <c r="O124" s="58"/>
      <c r="P124" s="158">
        <f aca="true" t="shared" si="1" ref="P124:P134">O124*H124</f>
        <v>0</v>
      </c>
      <c r="Q124" s="158">
        <v>0</v>
      </c>
      <c r="R124" s="158">
        <f aca="true" t="shared" si="2" ref="R124:R134">Q124*H124</f>
        <v>0</v>
      </c>
      <c r="S124" s="158">
        <v>0</v>
      </c>
      <c r="T124" s="159">
        <f aca="true" t="shared" si="3" ref="T124:T134"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0" t="s">
        <v>153</v>
      </c>
      <c r="AT124" s="160" t="s">
        <v>149</v>
      </c>
      <c r="AU124" s="160" t="s">
        <v>87</v>
      </c>
      <c r="AY124" s="17" t="s">
        <v>146</v>
      </c>
      <c r="BE124" s="161">
        <f aca="true" t="shared" si="4" ref="BE124:BE134">IF(N124="základní",J124,0)</f>
        <v>0</v>
      </c>
      <c r="BF124" s="161">
        <f aca="true" t="shared" si="5" ref="BF124:BF134">IF(N124="snížená",J124,0)</f>
        <v>0</v>
      </c>
      <c r="BG124" s="161">
        <f aca="true" t="shared" si="6" ref="BG124:BG134">IF(N124="zákl. přenesená",J124,0)</f>
        <v>0</v>
      </c>
      <c r="BH124" s="161">
        <f aca="true" t="shared" si="7" ref="BH124:BH134">IF(N124="sníž. přenesená",J124,0)</f>
        <v>0</v>
      </c>
      <c r="BI124" s="161">
        <f aca="true" t="shared" si="8" ref="BI124:BI134">IF(N124="nulová",J124,0)</f>
        <v>0</v>
      </c>
      <c r="BJ124" s="17" t="s">
        <v>87</v>
      </c>
      <c r="BK124" s="161">
        <f aca="true" t="shared" si="9" ref="BK124:BK134">ROUND(I124*H124,2)</f>
        <v>0</v>
      </c>
      <c r="BL124" s="17" t="s">
        <v>153</v>
      </c>
      <c r="BM124" s="160" t="s">
        <v>147</v>
      </c>
    </row>
    <row r="125" spans="1:65" s="2" customFormat="1" ht="16.5" customHeight="1">
      <c r="A125" s="32"/>
      <c r="B125" s="148"/>
      <c r="C125" s="149" t="s">
        <v>153</v>
      </c>
      <c r="D125" s="149" t="s">
        <v>149</v>
      </c>
      <c r="E125" s="150" t="s">
        <v>451</v>
      </c>
      <c r="F125" s="151" t="s">
        <v>452</v>
      </c>
      <c r="G125" s="152" t="s">
        <v>261</v>
      </c>
      <c r="H125" s="153">
        <v>30</v>
      </c>
      <c r="I125" s="154"/>
      <c r="J125" s="155">
        <f t="shared" si="0"/>
        <v>0</v>
      </c>
      <c r="K125" s="151" t="s">
        <v>1</v>
      </c>
      <c r="L125" s="33"/>
      <c r="M125" s="156" t="s">
        <v>1</v>
      </c>
      <c r="N125" s="157" t="s">
        <v>44</v>
      </c>
      <c r="O125" s="58"/>
      <c r="P125" s="158">
        <f t="shared" si="1"/>
        <v>0</v>
      </c>
      <c r="Q125" s="158">
        <v>0</v>
      </c>
      <c r="R125" s="158">
        <f t="shared" si="2"/>
        <v>0</v>
      </c>
      <c r="S125" s="158">
        <v>0</v>
      </c>
      <c r="T125" s="159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0" t="s">
        <v>153</v>
      </c>
      <c r="AT125" s="160" t="s">
        <v>149</v>
      </c>
      <c r="AU125" s="160" t="s">
        <v>87</v>
      </c>
      <c r="AY125" s="17" t="s">
        <v>146</v>
      </c>
      <c r="BE125" s="161">
        <f t="shared" si="4"/>
        <v>0</v>
      </c>
      <c r="BF125" s="161">
        <f t="shared" si="5"/>
        <v>0</v>
      </c>
      <c r="BG125" s="161">
        <f t="shared" si="6"/>
        <v>0</v>
      </c>
      <c r="BH125" s="161">
        <f t="shared" si="7"/>
        <v>0</v>
      </c>
      <c r="BI125" s="161">
        <f t="shared" si="8"/>
        <v>0</v>
      </c>
      <c r="BJ125" s="17" t="s">
        <v>87</v>
      </c>
      <c r="BK125" s="161">
        <f t="shared" si="9"/>
        <v>0</v>
      </c>
      <c r="BL125" s="17" t="s">
        <v>153</v>
      </c>
      <c r="BM125" s="160" t="s">
        <v>174</v>
      </c>
    </row>
    <row r="126" spans="1:65" s="2" customFormat="1" ht="16.5" customHeight="1">
      <c r="A126" s="32"/>
      <c r="B126" s="148"/>
      <c r="C126" s="149" t="s">
        <v>172</v>
      </c>
      <c r="D126" s="149" t="s">
        <v>149</v>
      </c>
      <c r="E126" s="150" t="s">
        <v>453</v>
      </c>
      <c r="F126" s="151" t="s">
        <v>454</v>
      </c>
      <c r="G126" s="152" t="s">
        <v>261</v>
      </c>
      <c r="H126" s="153">
        <v>30</v>
      </c>
      <c r="I126" s="154"/>
      <c r="J126" s="155">
        <f t="shared" si="0"/>
        <v>0</v>
      </c>
      <c r="K126" s="151" t="s">
        <v>1</v>
      </c>
      <c r="L126" s="33"/>
      <c r="M126" s="156" t="s">
        <v>1</v>
      </c>
      <c r="N126" s="157" t="s">
        <v>44</v>
      </c>
      <c r="O126" s="58"/>
      <c r="P126" s="158">
        <f t="shared" si="1"/>
        <v>0</v>
      </c>
      <c r="Q126" s="158">
        <v>0</v>
      </c>
      <c r="R126" s="158">
        <f t="shared" si="2"/>
        <v>0</v>
      </c>
      <c r="S126" s="158">
        <v>0</v>
      </c>
      <c r="T126" s="159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0" t="s">
        <v>153</v>
      </c>
      <c r="AT126" s="160" t="s">
        <v>149</v>
      </c>
      <c r="AU126" s="160" t="s">
        <v>87</v>
      </c>
      <c r="AY126" s="17" t="s">
        <v>146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7" t="s">
        <v>87</v>
      </c>
      <c r="BK126" s="161">
        <f t="shared" si="9"/>
        <v>0</v>
      </c>
      <c r="BL126" s="17" t="s">
        <v>153</v>
      </c>
      <c r="BM126" s="160" t="s">
        <v>189</v>
      </c>
    </row>
    <row r="127" spans="1:65" s="2" customFormat="1" ht="16.5" customHeight="1">
      <c r="A127" s="32"/>
      <c r="B127" s="148"/>
      <c r="C127" s="149" t="s">
        <v>147</v>
      </c>
      <c r="D127" s="149" t="s">
        <v>149</v>
      </c>
      <c r="E127" s="150" t="s">
        <v>455</v>
      </c>
      <c r="F127" s="151" t="s">
        <v>456</v>
      </c>
      <c r="G127" s="152" t="s">
        <v>261</v>
      </c>
      <c r="H127" s="153">
        <v>15</v>
      </c>
      <c r="I127" s="154"/>
      <c r="J127" s="155">
        <f t="shared" si="0"/>
        <v>0</v>
      </c>
      <c r="K127" s="151" t="s">
        <v>1</v>
      </c>
      <c r="L127" s="33"/>
      <c r="M127" s="156" t="s">
        <v>1</v>
      </c>
      <c r="N127" s="157" t="s">
        <v>44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0" t="s">
        <v>153</v>
      </c>
      <c r="AT127" s="160" t="s">
        <v>149</v>
      </c>
      <c r="AU127" s="160" t="s">
        <v>87</v>
      </c>
      <c r="AY127" s="17" t="s">
        <v>146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7" t="s">
        <v>87</v>
      </c>
      <c r="BK127" s="161">
        <f t="shared" si="9"/>
        <v>0</v>
      </c>
      <c r="BL127" s="17" t="s">
        <v>153</v>
      </c>
      <c r="BM127" s="160" t="s">
        <v>203</v>
      </c>
    </row>
    <row r="128" spans="1:65" s="2" customFormat="1" ht="16.5" customHeight="1">
      <c r="A128" s="32"/>
      <c r="B128" s="148"/>
      <c r="C128" s="149" t="s">
        <v>175</v>
      </c>
      <c r="D128" s="149" t="s">
        <v>149</v>
      </c>
      <c r="E128" s="150" t="s">
        <v>457</v>
      </c>
      <c r="F128" s="151" t="s">
        <v>458</v>
      </c>
      <c r="G128" s="152" t="s">
        <v>261</v>
      </c>
      <c r="H128" s="153">
        <v>20</v>
      </c>
      <c r="I128" s="154"/>
      <c r="J128" s="155">
        <f t="shared" si="0"/>
        <v>0</v>
      </c>
      <c r="K128" s="151" t="s">
        <v>1</v>
      </c>
      <c r="L128" s="33"/>
      <c r="M128" s="156" t="s">
        <v>1</v>
      </c>
      <c r="N128" s="157" t="s">
        <v>44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0" t="s">
        <v>153</v>
      </c>
      <c r="AT128" s="160" t="s">
        <v>149</v>
      </c>
      <c r="AU128" s="160" t="s">
        <v>87</v>
      </c>
      <c r="AY128" s="17" t="s">
        <v>146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7" t="s">
        <v>87</v>
      </c>
      <c r="BK128" s="161">
        <f t="shared" si="9"/>
        <v>0</v>
      </c>
      <c r="BL128" s="17" t="s">
        <v>153</v>
      </c>
      <c r="BM128" s="160" t="s">
        <v>211</v>
      </c>
    </row>
    <row r="129" spans="1:65" s="2" customFormat="1" ht="21.75" customHeight="1">
      <c r="A129" s="32"/>
      <c r="B129" s="148"/>
      <c r="C129" s="149" t="s">
        <v>174</v>
      </c>
      <c r="D129" s="149" t="s">
        <v>149</v>
      </c>
      <c r="E129" s="150" t="s">
        <v>459</v>
      </c>
      <c r="F129" s="151" t="s">
        <v>432</v>
      </c>
      <c r="G129" s="152" t="s">
        <v>258</v>
      </c>
      <c r="H129" s="153">
        <v>4</v>
      </c>
      <c r="I129" s="154"/>
      <c r="J129" s="155">
        <f t="shared" si="0"/>
        <v>0</v>
      </c>
      <c r="K129" s="151" t="s">
        <v>1</v>
      </c>
      <c r="L129" s="33"/>
      <c r="M129" s="156" t="s">
        <v>1</v>
      </c>
      <c r="N129" s="157" t="s">
        <v>44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0" t="s">
        <v>153</v>
      </c>
      <c r="AT129" s="160" t="s">
        <v>149</v>
      </c>
      <c r="AU129" s="160" t="s">
        <v>87</v>
      </c>
      <c r="AY129" s="17" t="s">
        <v>146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7" t="s">
        <v>87</v>
      </c>
      <c r="BK129" s="161">
        <f t="shared" si="9"/>
        <v>0</v>
      </c>
      <c r="BL129" s="17" t="s">
        <v>153</v>
      </c>
      <c r="BM129" s="160" t="s">
        <v>165</v>
      </c>
    </row>
    <row r="130" spans="1:65" s="2" customFormat="1" ht="21.75" customHeight="1">
      <c r="A130" s="32"/>
      <c r="B130" s="148"/>
      <c r="C130" s="149" t="s">
        <v>161</v>
      </c>
      <c r="D130" s="149" t="s">
        <v>149</v>
      </c>
      <c r="E130" s="150" t="s">
        <v>460</v>
      </c>
      <c r="F130" s="151" t="s">
        <v>434</v>
      </c>
      <c r="G130" s="152" t="s">
        <v>261</v>
      </c>
      <c r="H130" s="153">
        <v>35</v>
      </c>
      <c r="I130" s="154"/>
      <c r="J130" s="155">
        <f t="shared" si="0"/>
        <v>0</v>
      </c>
      <c r="K130" s="151" t="s">
        <v>1</v>
      </c>
      <c r="L130" s="33"/>
      <c r="M130" s="156" t="s">
        <v>1</v>
      </c>
      <c r="N130" s="157" t="s">
        <v>44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0" t="s">
        <v>153</v>
      </c>
      <c r="AT130" s="160" t="s">
        <v>149</v>
      </c>
      <c r="AU130" s="160" t="s">
        <v>87</v>
      </c>
      <c r="AY130" s="17" t="s">
        <v>146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7" t="s">
        <v>87</v>
      </c>
      <c r="BK130" s="161">
        <f t="shared" si="9"/>
        <v>0</v>
      </c>
      <c r="BL130" s="17" t="s">
        <v>153</v>
      </c>
      <c r="BM130" s="160" t="s">
        <v>231</v>
      </c>
    </row>
    <row r="131" spans="1:65" s="2" customFormat="1" ht="16.5" customHeight="1">
      <c r="A131" s="32"/>
      <c r="B131" s="148"/>
      <c r="C131" s="149" t="s">
        <v>203</v>
      </c>
      <c r="D131" s="149" t="s">
        <v>149</v>
      </c>
      <c r="E131" s="150" t="s">
        <v>461</v>
      </c>
      <c r="F131" s="151" t="s">
        <v>338</v>
      </c>
      <c r="G131" s="152" t="s">
        <v>261</v>
      </c>
      <c r="H131" s="153">
        <v>35</v>
      </c>
      <c r="I131" s="154"/>
      <c r="J131" s="155">
        <f t="shared" si="0"/>
        <v>0</v>
      </c>
      <c r="K131" s="151" t="s">
        <v>1</v>
      </c>
      <c r="L131" s="33"/>
      <c r="M131" s="156" t="s">
        <v>1</v>
      </c>
      <c r="N131" s="157" t="s">
        <v>44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0" t="s">
        <v>153</v>
      </c>
      <c r="AT131" s="160" t="s">
        <v>149</v>
      </c>
      <c r="AU131" s="160" t="s">
        <v>87</v>
      </c>
      <c r="AY131" s="17" t="s">
        <v>146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7" t="s">
        <v>87</v>
      </c>
      <c r="BK131" s="161">
        <f t="shared" si="9"/>
        <v>0</v>
      </c>
      <c r="BL131" s="17" t="s">
        <v>153</v>
      </c>
      <c r="BM131" s="160" t="s">
        <v>321</v>
      </c>
    </row>
    <row r="132" spans="1:65" s="2" customFormat="1" ht="16.5" customHeight="1">
      <c r="A132" s="32"/>
      <c r="B132" s="148"/>
      <c r="C132" s="149" t="s">
        <v>207</v>
      </c>
      <c r="D132" s="149" t="s">
        <v>149</v>
      </c>
      <c r="E132" s="150" t="s">
        <v>462</v>
      </c>
      <c r="F132" s="151" t="s">
        <v>342</v>
      </c>
      <c r="G132" s="152" t="s">
        <v>335</v>
      </c>
      <c r="H132" s="153">
        <v>1</v>
      </c>
      <c r="I132" s="154"/>
      <c r="J132" s="155">
        <f t="shared" si="0"/>
        <v>0</v>
      </c>
      <c r="K132" s="151" t="s">
        <v>1</v>
      </c>
      <c r="L132" s="33"/>
      <c r="M132" s="156" t="s">
        <v>1</v>
      </c>
      <c r="N132" s="157" t="s">
        <v>44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0" t="s">
        <v>153</v>
      </c>
      <c r="AT132" s="160" t="s">
        <v>149</v>
      </c>
      <c r="AU132" s="160" t="s">
        <v>87</v>
      </c>
      <c r="AY132" s="17" t="s">
        <v>146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7" t="s">
        <v>87</v>
      </c>
      <c r="BK132" s="161">
        <f t="shared" si="9"/>
        <v>0</v>
      </c>
      <c r="BL132" s="17" t="s">
        <v>153</v>
      </c>
      <c r="BM132" s="160" t="s">
        <v>280</v>
      </c>
    </row>
    <row r="133" spans="1:65" s="2" customFormat="1" ht="16.5" customHeight="1">
      <c r="A133" s="32"/>
      <c r="B133" s="148"/>
      <c r="C133" s="149" t="s">
        <v>211</v>
      </c>
      <c r="D133" s="149" t="s">
        <v>149</v>
      </c>
      <c r="E133" s="150" t="s">
        <v>463</v>
      </c>
      <c r="F133" s="151" t="s">
        <v>345</v>
      </c>
      <c r="G133" s="152" t="s">
        <v>335</v>
      </c>
      <c r="H133" s="153">
        <v>1</v>
      </c>
      <c r="I133" s="154"/>
      <c r="J133" s="155">
        <f t="shared" si="0"/>
        <v>0</v>
      </c>
      <c r="K133" s="151" t="s">
        <v>1</v>
      </c>
      <c r="L133" s="33"/>
      <c r="M133" s="156" t="s">
        <v>1</v>
      </c>
      <c r="N133" s="157" t="s">
        <v>44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0" t="s">
        <v>153</v>
      </c>
      <c r="AT133" s="160" t="s">
        <v>149</v>
      </c>
      <c r="AU133" s="160" t="s">
        <v>87</v>
      </c>
      <c r="AY133" s="17" t="s">
        <v>146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7" t="s">
        <v>87</v>
      </c>
      <c r="BK133" s="161">
        <f t="shared" si="9"/>
        <v>0</v>
      </c>
      <c r="BL133" s="17" t="s">
        <v>153</v>
      </c>
      <c r="BM133" s="160" t="s">
        <v>283</v>
      </c>
    </row>
    <row r="134" spans="1:65" s="2" customFormat="1" ht="16.5" customHeight="1">
      <c r="A134" s="32"/>
      <c r="B134" s="148"/>
      <c r="C134" s="149" t="s">
        <v>8</v>
      </c>
      <c r="D134" s="149" t="s">
        <v>149</v>
      </c>
      <c r="E134" s="150" t="s">
        <v>464</v>
      </c>
      <c r="F134" s="151" t="s">
        <v>349</v>
      </c>
      <c r="G134" s="152" t="s">
        <v>335</v>
      </c>
      <c r="H134" s="153">
        <v>1</v>
      </c>
      <c r="I134" s="154"/>
      <c r="J134" s="155">
        <f t="shared" si="0"/>
        <v>0</v>
      </c>
      <c r="K134" s="151" t="s">
        <v>1</v>
      </c>
      <c r="L134" s="33"/>
      <c r="M134" s="156" t="s">
        <v>1</v>
      </c>
      <c r="N134" s="157" t="s">
        <v>44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0" t="s">
        <v>153</v>
      </c>
      <c r="AT134" s="160" t="s">
        <v>149</v>
      </c>
      <c r="AU134" s="160" t="s">
        <v>87</v>
      </c>
      <c r="AY134" s="17" t="s">
        <v>146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7" t="s">
        <v>87</v>
      </c>
      <c r="BK134" s="161">
        <f t="shared" si="9"/>
        <v>0</v>
      </c>
      <c r="BL134" s="17" t="s">
        <v>153</v>
      </c>
      <c r="BM134" s="160" t="s">
        <v>286</v>
      </c>
    </row>
    <row r="135" spans="2:63" s="12" customFormat="1" ht="25.9" customHeight="1">
      <c r="B135" s="135"/>
      <c r="D135" s="136" t="s">
        <v>78</v>
      </c>
      <c r="E135" s="137" t="s">
        <v>351</v>
      </c>
      <c r="F135" s="137" t="s">
        <v>465</v>
      </c>
      <c r="I135" s="138"/>
      <c r="J135" s="139">
        <f>BK135</f>
        <v>0</v>
      </c>
      <c r="L135" s="135"/>
      <c r="M135" s="140"/>
      <c r="N135" s="141"/>
      <c r="O135" s="141"/>
      <c r="P135" s="142">
        <f>SUM(P136:P142)</f>
        <v>0</v>
      </c>
      <c r="Q135" s="141"/>
      <c r="R135" s="142">
        <f>SUM(R136:R142)</f>
        <v>0</v>
      </c>
      <c r="S135" s="141"/>
      <c r="T135" s="143">
        <f>SUM(T136:T142)</f>
        <v>0</v>
      </c>
      <c r="AR135" s="136" t="s">
        <v>87</v>
      </c>
      <c r="AT135" s="144" t="s">
        <v>78</v>
      </c>
      <c r="AU135" s="144" t="s">
        <v>79</v>
      </c>
      <c r="AY135" s="136" t="s">
        <v>146</v>
      </c>
      <c r="BK135" s="145">
        <f>SUM(BK136:BK142)</f>
        <v>0</v>
      </c>
    </row>
    <row r="136" spans="1:65" s="2" customFormat="1" ht="16.5" customHeight="1">
      <c r="A136" s="32"/>
      <c r="B136" s="148"/>
      <c r="C136" s="179" t="s">
        <v>231</v>
      </c>
      <c r="D136" s="179" t="s">
        <v>173</v>
      </c>
      <c r="E136" s="180" t="s">
        <v>450</v>
      </c>
      <c r="F136" s="181" t="s">
        <v>303</v>
      </c>
      <c r="G136" s="182" t="s">
        <v>258</v>
      </c>
      <c r="H136" s="183">
        <v>100</v>
      </c>
      <c r="I136" s="184"/>
      <c r="J136" s="185">
        <f aca="true" t="shared" si="10" ref="J136:J142">ROUND(I136*H136,2)</f>
        <v>0</v>
      </c>
      <c r="K136" s="181" t="s">
        <v>1</v>
      </c>
      <c r="L136" s="186"/>
      <c r="M136" s="187" t="s">
        <v>1</v>
      </c>
      <c r="N136" s="188" t="s">
        <v>44</v>
      </c>
      <c r="O136" s="58"/>
      <c r="P136" s="158">
        <f aca="true" t="shared" si="11" ref="P136:P142">O136*H136</f>
        <v>0</v>
      </c>
      <c r="Q136" s="158">
        <v>0</v>
      </c>
      <c r="R136" s="158">
        <f aca="true" t="shared" si="12" ref="R136:R142">Q136*H136</f>
        <v>0</v>
      </c>
      <c r="S136" s="158">
        <v>0</v>
      </c>
      <c r="T136" s="159">
        <f aca="true" t="shared" si="13" ref="T136:T142"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0" t="s">
        <v>174</v>
      </c>
      <c r="AT136" s="160" t="s">
        <v>173</v>
      </c>
      <c r="AU136" s="160" t="s">
        <v>87</v>
      </c>
      <c r="AY136" s="17" t="s">
        <v>146</v>
      </c>
      <c r="BE136" s="161">
        <f aca="true" t="shared" si="14" ref="BE136:BE142">IF(N136="základní",J136,0)</f>
        <v>0</v>
      </c>
      <c r="BF136" s="161">
        <f aca="true" t="shared" si="15" ref="BF136:BF142">IF(N136="snížená",J136,0)</f>
        <v>0</v>
      </c>
      <c r="BG136" s="161">
        <f aca="true" t="shared" si="16" ref="BG136:BG142">IF(N136="zákl. přenesená",J136,0)</f>
        <v>0</v>
      </c>
      <c r="BH136" s="161">
        <f aca="true" t="shared" si="17" ref="BH136:BH142">IF(N136="sníž. přenesená",J136,0)</f>
        <v>0</v>
      </c>
      <c r="BI136" s="161">
        <f aca="true" t="shared" si="18" ref="BI136:BI142">IF(N136="nulová",J136,0)</f>
        <v>0</v>
      </c>
      <c r="BJ136" s="17" t="s">
        <v>87</v>
      </c>
      <c r="BK136" s="161">
        <f aca="true" t="shared" si="19" ref="BK136:BK142">ROUND(I136*H136,2)</f>
        <v>0</v>
      </c>
      <c r="BL136" s="17" t="s">
        <v>153</v>
      </c>
      <c r="BM136" s="160" t="s">
        <v>292</v>
      </c>
    </row>
    <row r="137" spans="1:65" s="2" customFormat="1" ht="16.5" customHeight="1">
      <c r="A137" s="32"/>
      <c r="B137" s="148"/>
      <c r="C137" s="179" t="s">
        <v>235</v>
      </c>
      <c r="D137" s="179" t="s">
        <v>173</v>
      </c>
      <c r="E137" s="180" t="s">
        <v>451</v>
      </c>
      <c r="F137" s="181" t="s">
        <v>452</v>
      </c>
      <c r="G137" s="182" t="s">
        <v>261</v>
      </c>
      <c r="H137" s="183">
        <v>30</v>
      </c>
      <c r="I137" s="184"/>
      <c r="J137" s="185">
        <f t="shared" si="10"/>
        <v>0</v>
      </c>
      <c r="K137" s="181" t="s">
        <v>1</v>
      </c>
      <c r="L137" s="186"/>
      <c r="M137" s="187" t="s">
        <v>1</v>
      </c>
      <c r="N137" s="188" t="s">
        <v>44</v>
      </c>
      <c r="O137" s="58"/>
      <c r="P137" s="158">
        <f t="shared" si="11"/>
        <v>0</v>
      </c>
      <c r="Q137" s="158">
        <v>0</v>
      </c>
      <c r="R137" s="158">
        <f t="shared" si="12"/>
        <v>0</v>
      </c>
      <c r="S137" s="158">
        <v>0</v>
      </c>
      <c r="T137" s="159">
        <f t="shared" si="1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0" t="s">
        <v>174</v>
      </c>
      <c r="AT137" s="160" t="s">
        <v>173</v>
      </c>
      <c r="AU137" s="160" t="s">
        <v>87</v>
      </c>
      <c r="AY137" s="17" t="s">
        <v>146</v>
      </c>
      <c r="BE137" s="161">
        <f t="shared" si="14"/>
        <v>0</v>
      </c>
      <c r="BF137" s="161">
        <f t="shared" si="15"/>
        <v>0</v>
      </c>
      <c r="BG137" s="161">
        <f t="shared" si="16"/>
        <v>0</v>
      </c>
      <c r="BH137" s="161">
        <f t="shared" si="17"/>
        <v>0</v>
      </c>
      <c r="BI137" s="161">
        <f t="shared" si="18"/>
        <v>0</v>
      </c>
      <c r="BJ137" s="17" t="s">
        <v>87</v>
      </c>
      <c r="BK137" s="161">
        <f t="shared" si="19"/>
        <v>0</v>
      </c>
      <c r="BL137" s="17" t="s">
        <v>153</v>
      </c>
      <c r="BM137" s="160" t="s">
        <v>295</v>
      </c>
    </row>
    <row r="138" spans="1:65" s="2" customFormat="1" ht="16.5" customHeight="1">
      <c r="A138" s="32"/>
      <c r="B138" s="148"/>
      <c r="C138" s="179" t="s">
        <v>241</v>
      </c>
      <c r="D138" s="179" t="s">
        <v>173</v>
      </c>
      <c r="E138" s="180" t="s">
        <v>453</v>
      </c>
      <c r="F138" s="181" t="s">
        <v>454</v>
      </c>
      <c r="G138" s="182" t="s">
        <v>261</v>
      </c>
      <c r="H138" s="183">
        <v>30</v>
      </c>
      <c r="I138" s="184"/>
      <c r="J138" s="185">
        <f t="shared" si="10"/>
        <v>0</v>
      </c>
      <c r="K138" s="181" t="s">
        <v>1</v>
      </c>
      <c r="L138" s="186"/>
      <c r="M138" s="187" t="s">
        <v>1</v>
      </c>
      <c r="N138" s="188" t="s">
        <v>44</v>
      </c>
      <c r="O138" s="58"/>
      <c r="P138" s="158">
        <f t="shared" si="11"/>
        <v>0</v>
      </c>
      <c r="Q138" s="158">
        <v>0</v>
      </c>
      <c r="R138" s="158">
        <f t="shared" si="12"/>
        <v>0</v>
      </c>
      <c r="S138" s="158">
        <v>0</v>
      </c>
      <c r="T138" s="159">
        <f t="shared" si="1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0" t="s">
        <v>174</v>
      </c>
      <c r="AT138" s="160" t="s">
        <v>173</v>
      </c>
      <c r="AU138" s="160" t="s">
        <v>87</v>
      </c>
      <c r="AY138" s="17" t="s">
        <v>146</v>
      </c>
      <c r="BE138" s="161">
        <f t="shared" si="14"/>
        <v>0</v>
      </c>
      <c r="BF138" s="161">
        <f t="shared" si="15"/>
        <v>0</v>
      </c>
      <c r="BG138" s="161">
        <f t="shared" si="16"/>
        <v>0</v>
      </c>
      <c r="BH138" s="161">
        <f t="shared" si="17"/>
        <v>0</v>
      </c>
      <c r="BI138" s="161">
        <f t="shared" si="18"/>
        <v>0</v>
      </c>
      <c r="BJ138" s="17" t="s">
        <v>87</v>
      </c>
      <c r="BK138" s="161">
        <f t="shared" si="19"/>
        <v>0</v>
      </c>
      <c r="BL138" s="17" t="s">
        <v>153</v>
      </c>
      <c r="BM138" s="160" t="s">
        <v>298</v>
      </c>
    </row>
    <row r="139" spans="1:65" s="2" customFormat="1" ht="16.5" customHeight="1">
      <c r="A139" s="32"/>
      <c r="B139" s="148"/>
      <c r="C139" s="179" t="s">
        <v>7</v>
      </c>
      <c r="D139" s="179" t="s">
        <v>173</v>
      </c>
      <c r="E139" s="180" t="s">
        <v>455</v>
      </c>
      <c r="F139" s="181" t="s">
        <v>456</v>
      </c>
      <c r="G139" s="182" t="s">
        <v>261</v>
      </c>
      <c r="H139" s="183">
        <v>15</v>
      </c>
      <c r="I139" s="184"/>
      <c r="J139" s="185">
        <f t="shared" si="10"/>
        <v>0</v>
      </c>
      <c r="K139" s="181" t="s">
        <v>1</v>
      </c>
      <c r="L139" s="186"/>
      <c r="M139" s="187" t="s">
        <v>1</v>
      </c>
      <c r="N139" s="188" t="s">
        <v>44</v>
      </c>
      <c r="O139" s="58"/>
      <c r="P139" s="158">
        <f t="shared" si="11"/>
        <v>0</v>
      </c>
      <c r="Q139" s="158">
        <v>0</v>
      </c>
      <c r="R139" s="158">
        <f t="shared" si="12"/>
        <v>0</v>
      </c>
      <c r="S139" s="158">
        <v>0</v>
      </c>
      <c r="T139" s="159">
        <f t="shared" si="1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0" t="s">
        <v>174</v>
      </c>
      <c r="AT139" s="160" t="s">
        <v>173</v>
      </c>
      <c r="AU139" s="160" t="s">
        <v>87</v>
      </c>
      <c r="AY139" s="17" t="s">
        <v>146</v>
      </c>
      <c r="BE139" s="161">
        <f t="shared" si="14"/>
        <v>0</v>
      </c>
      <c r="BF139" s="161">
        <f t="shared" si="15"/>
        <v>0</v>
      </c>
      <c r="BG139" s="161">
        <f t="shared" si="16"/>
        <v>0</v>
      </c>
      <c r="BH139" s="161">
        <f t="shared" si="17"/>
        <v>0</v>
      </c>
      <c r="BI139" s="161">
        <f t="shared" si="18"/>
        <v>0</v>
      </c>
      <c r="BJ139" s="17" t="s">
        <v>87</v>
      </c>
      <c r="BK139" s="161">
        <f t="shared" si="19"/>
        <v>0</v>
      </c>
      <c r="BL139" s="17" t="s">
        <v>153</v>
      </c>
      <c r="BM139" s="160" t="s">
        <v>301</v>
      </c>
    </row>
    <row r="140" spans="1:65" s="2" customFormat="1" ht="16.5" customHeight="1">
      <c r="A140" s="32"/>
      <c r="B140" s="148"/>
      <c r="C140" s="179" t="s">
        <v>274</v>
      </c>
      <c r="D140" s="179" t="s">
        <v>173</v>
      </c>
      <c r="E140" s="180" t="s">
        <v>457</v>
      </c>
      <c r="F140" s="181" t="s">
        <v>458</v>
      </c>
      <c r="G140" s="182" t="s">
        <v>261</v>
      </c>
      <c r="H140" s="183">
        <v>20</v>
      </c>
      <c r="I140" s="184"/>
      <c r="J140" s="185">
        <f t="shared" si="10"/>
        <v>0</v>
      </c>
      <c r="K140" s="181" t="s">
        <v>1</v>
      </c>
      <c r="L140" s="186"/>
      <c r="M140" s="187" t="s">
        <v>1</v>
      </c>
      <c r="N140" s="188" t="s">
        <v>44</v>
      </c>
      <c r="O140" s="58"/>
      <c r="P140" s="158">
        <f t="shared" si="11"/>
        <v>0</v>
      </c>
      <c r="Q140" s="158">
        <v>0</v>
      </c>
      <c r="R140" s="158">
        <f t="shared" si="12"/>
        <v>0</v>
      </c>
      <c r="S140" s="158">
        <v>0</v>
      </c>
      <c r="T140" s="159">
        <f t="shared" si="1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0" t="s">
        <v>174</v>
      </c>
      <c r="AT140" s="160" t="s">
        <v>173</v>
      </c>
      <c r="AU140" s="160" t="s">
        <v>87</v>
      </c>
      <c r="AY140" s="17" t="s">
        <v>146</v>
      </c>
      <c r="BE140" s="161">
        <f t="shared" si="14"/>
        <v>0</v>
      </c>
      <c r="BF140" s="161">
        <f t="shared" si="15"/>
        <v>0</v>
      </c>
      <c r="BG140" s="161">
        <f t="shared" si="16"/>
        <v>0</v>
      </c>
      <c r="BH140" s="161">
        <f t="shared" si="17"/>
        <v>0</v>
      </c>
      <c r="BI140" s="161">
        <f t="shared" si="18"/>
        <v>0</v>
      </c>
      <c r="BJ140" s="17" t="s">
        <v>87</v>
      </c>
      <c r="BK140" s="161">
        <f t="shared" si="19"/>
        <v>0</v>
      </c>
      <c r="BL140" s="17" t="s">
        <v>153</v>
      </c>
      <c r="BM140" s="160" t="s">
        <v>304</v>
      </c>
    </row>
    <row r="141" spans="1:65" s="2" customFormat="1" ht="21.75" customHeight="1">
      <c r="A141" s="32"/>
      <c r="B141" s="148"/>
      <c r="C141" s="179" t="s">
        <v>317</v>
      </c>
      <c r="D141" s="179" t="s">
        <v>173</v>
      </c>
      <c r="E141" s="180" t="s">
        <v>459</v>
      </c>
      <c r="F141" s="181" t="s">
        <v>432</v>
      </c>
      <c r="G141" s="182" t="s">
        <v>335</v>
      </c>
      <c r="H141" s="183">
        <v>4</v>
      </c>
      <c r="I141" s="184"/>
      <c r="J141" s="185">
        <f t="shared" si="10"/>
        <v>0</v>
      </c>
      <c r="K141" s="181" t="s">
        <v>1</v>
      </c>
      <c r="L141" s="186"/>
      <c r="M141" s="187" t="s">
        <v>1</v>
      </c>
      <c r="N141" s="188" t="s">
        <v>44</v>
      </c>
      <c r="O141" s="58"/>
      <c r="P141" s="158">
        <f t="shared" si="11"/>
        <v>0</v>
      </c>
      <c r="Q141" s="158">
        <v>0</v>
      </c>
      <c r="R141" s="158">
        <f t="shared" si="12"/>
        <v>0</v>
      </c>
      <c r="S141" s="158">
        <v>0</v>
      </c>
      <c r="T141" s="159">
        <f t="shared" si="1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0" t="s">
        <v>174</v>
      </c>
      <c r="AT141" s="160" t="s">
        <v>173</v>
      </c>
      <c r="AU141" s="160" t="s">
        <v>87</v>
      </c>
      <c r="AY141" s="17" t="s">
        <v>146</v>
      </c>
      <c r="BE141" s="161">
        <f t="shared" si="14"/>
        <v>0</v>
      </c>
      <c r="BF141" s="161">
        <f t="shared" si="15"/>
        <v>0</v>
      </c>
      <c r="BG141" s="161">
        <f t="shared" si="16"/>
        <v>0</v>
      </c>
      <c r="BH141" s="161">
        <f t="shared" si="17"/>
        <v>0</v>
      </c>
      <c r="BI141" s="161">
        <f t="shared" si="18"/>
        <v>0</v>
      </c>
      <c r="BJ141" s="17" t="s">
        <v>87</v>
      </c>
      <c r="BK141" s="161">
        <f t="shared" si="19"/>
        <v>0</v>
      </c>
      <c r="BL141" s="17" t="s">
        <v>153</v>
      </c>
      <c r="BM141" s="160" t="s">
        <v>307</v>
      </c>
    </row>
    <row r="142" spans="1:65" s="2" customFormat="1" ht="16.5" customHeight="1">
      <c r="A142" s="32"/>
      <c r="B142" s="148"/>
      <c r="C142" s="179" t="s">
        <v>321</v>
      </c>
      <c r="D142" s="179" t="s">
        <v>173</v>
      </c>
      <c r="E142" s="180" t="s">
        <v>466</v>
      </c>
      <c r="F142" s="181" t="s">
        <v>440</v>
      </c>
      <c r="G142" s="182" t="s">
        <v>335</v>
      </c>
      <c r="H142" s="183">
        <v>1</v>
      </c>
      <c r="I142" s="184"/>
      <c r="J142" s="185">
        <f t="shared" si="10"/>
        <v>0</v>
      </c>
      <c r="K142" s="181" t="s">
        <v>1</v>
      </c>
      <c r="L142" s="186"/>
      <c r="M142" s="200" t="s">
        <v>1</v>
      </c>
      <c r="N142" s="201" t="s">
        <v>44</v>
      </c>
      <c r="O142" s="202"/>
      <c r="P142" s="203">
        <f t="shared" si="11"/>
        <v>0</v>
      </c>
      <c r="Q142" s="203">
        <v>0</v>
      </c>
      <c r="R142" s="203">
        <f t="shared" si="12"/>
        <v>0</v>
      </c>
      <c r="S142" s="203">
        <v>0</v>
      </c>
      <c r="T142" s="204">
        <f t="shared" si="1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0" t="s">
        <v>174</v>
      </c>
      <c r="AT142" s="160" t="s">
        <v>173</v>
      </c>
      <c r="AU142" s="160" t="s">
        <v>87</v>
      </c>
      <c r="AY142" s="17" t="s">
        <v>146</v>
      </c>
      <c r="BE142" s="161">
        <f t="shared" si="14"/>
        <v>0</v>
      </c>
      <c r="BF142" s="161">
        <f t="shared" si="15"/>
        <v>0</v>
      </c>
      <c r="BG142" s="161">
        <f t="shared" si="16"/>
        <v>0</v>
      </c>
      <c r="BH142" s="161">
        <f t="shared" si="17"/>
        <v>0</v>
      </c>
      <c r="BI142" s="161">
        <f t="shared" si="18"/>
        <v>0</v>
      </c>
      <c r="BJ142" s="17" t="s">
        <v>87</v>
      </c>
      <c r="BK142" s="161">
        <f t="shared" si="19"/>
        <v>0</v>
      </c>
      <c r="BL142" s="17" t="s">
        <v>153</v>
      </c>
      <c r="BM142" s="160" t="s">
        <v>328</v>
      </c>
    </row>
    <row r="143" spans="1:31" s="2" customFormat="1" ht="6.95" customHeight="1">
      <c r="A143" s="32"/>
      <c r="B143" s="47"/>
      <c r="C143" s="48"/>
      <c r="D143" s="48"/>
      <c r="E143" s="48"/>
      <c r="F143" s="48"/>
      <c r="G143" s="48"/>
      <c r="H143" s="48"/>
      <c r="I143" s="48"/>
      <c r="J143" s="48"/>
      <c r="K143" s="48"/>
      <c r="L143" s="33"/>
      <c r="M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</row>
    <row r="144" ht="11.25"/>
    <row r="145" ht="11.25"/>
    <row r="146" ht="11.25"/>
    <row r="147" ht="11.25"/>
    <row r="148" ht="11.25"/>
    <row r="149" ht="11.25"/>
    <row r="150" ht="11.25"/>
  </sheetData>
  <autoFilter ref="C121:K142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5"/>
  <sheetViews>
    <sheetView showGridLines="0" workbookViewId="0" topLeftCell="A115">
      <selection activeCell="G144" sqref="G14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8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108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89</v>
      </c>
    </row>
    <row r="4" spans="2:46" s="1" customFormat="1" ht="24.95" customHeight="1">
      <c r="B4" s="20"/>
      <c r="D4" s="21" t="s">
        <v>115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54" t="str">
        <f>'Rekapitulace stavby'!K6</f>
        <v>Zámek Pardubice - Expozice lapidária</v>
      </c>
      <c r="F7" s="255"/>
      <c r="G7" s="255"/>
      <c r="H7" s="255"/>
      <c r="L7" s="20"/>
    </row>
    <row r="8" spans="2:12" s="1" customFormat="1" ht="12" customHeight="1">
      <c r="B8" s="20"/>
      <c r="D8" s="27" t="s">
        <v>116</v>
      </c>
      <c r="L8" s="20"/>
    </row>
    <row r="9" spans="1:31" s="2" customFormat="1" ht="16.5" customHeight="1">
      <c r="A9" s="32"/>
      <c r="B9" s="33"/>
      <c r="C9" s="32"/>
      <c r="D9" s="32"/>
      <c r="E9" s="254" t="s">
        <v>249</v>
      </c>
      <c r="F9" s="256"/>
      <c r="G9" s="256"/>
      <c r="H9" s="25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250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16" t="s">
        <v>467</v>
      </c>
      <c r="F11" s="256"/>
      <c r="G11" s="256"/>
      <c r="H11" s="25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6. 12. 2023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26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27</v>
      </c>
      <c r="F17" s="32"/>
      <c r="G17" s="32"/>
      <c r="H17" s="32"/>
      <c r="I17" s="27" t="s">
        <v>28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29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7" t="str">
        <f>'Rekapitulace stavby'!E14</f>
        <v>Vyplň údaj</v>
      </c>
      <c r="F20" s="222"/>
      <c r="G20" s="222"/>
      <c r="H20" s="222"/>
      <c r="I20" s="27" t="s">
        <v>28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31</v>
      </c>
      <c r="E22" s="32"/>
      <c r="F22" s="32"/>
      <c r="G22" s="32"/>
      <c r="H22" s="32"/>
      <c r="I22" s="27" t="s">
        <v>25</v>
      </c>
      <c r="J22" s="25" t="s">
        <v>32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33</v>
      </c>
      <c r="F23" s="32"/>
      <c r="G23" s="32"/>
      <c r="H23" s="32"/>
      <c r="I23" s="27" t="s">
        <v>28</v>
      </c>
      <c r="J23" s="25" t="s">
        <v>34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36</v>
      </c>
      <c r="E25" s="32"/>
      <c r="F25" s="32"/>
      <c r="G25" s="32"/>
      <c r="H25" s="32"/>
      <c r="I25" s="27" t="s">
        <v>25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37</v>
      </c>
      <c r="F26" s="32"/>
      <c r="G26" s="32"/>
      <c r="H26" s="32"/>
      <c r="I26" s="27" t="s">
        <v>28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38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7" t="s">
        <v>1</v>
      </c>
      <c r="F29" s="227"/>
      <c r="G29" s="227"/>
      <c r="H29" s="227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39</v>
      </c>
      <c r="E32" s="32"/>
      <c r="F32" s="32"/>
      <c r="G32" s="32"/>
      <c r="H32" s="32"/>
      <c r="I32" s="32"/>
      <c r="J32" s="71">
        <f>ROUND(J122,2)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41</v>
      </c>
      <c r="G34" s="32"/>
      <c r="H34" s="32"/>
      <c r="I34" s="36" t="s">
        <v>40</v>
      </c>
      <c r="J34" s="36" t="s">
        <v>42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43</v>
      </c>
      <c r="E35" s="27" t="s">
        <v>44</v>
      </c>
      <c r="F35" s="104">
        <f>ROUND((SUM(BE122:BE144)),2)</f>
        <v>0</v>
      </c>
      <c r="G35" s="32"/>
      <c r="H35" s="32"/>
      <c r="I35" s="105">
        <v>0.21</v>
      </c>
      <c r="J35" s="104">
        <f>ROUND(((SUM(BE122:BE144))*I35),2)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45</v>
      </c>
      <c r="F36" s="104">
        <f>ROUND((SUM(BF122:BF144)),2)</f>
        <v>0</v>
      </c>
      <c r="G36" s="32"/>
      <c r="H36" s="32"/>
      <c r="I36" s="105">
        <v>0.15</v>
      </c>
      <c r="J36" s="104">
        <f>ROUND(((SUM(BF122:BF144))*I36),2)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104">
        <f>ROUND((SUM(BG122:BG144)),2)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47</v>
      </c>
      <c r="F38" s="104">
        <f>ROUND((SUM(BH122:BH144)),2)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48</v>
      </c>
      <c r="F39" s="104">
        <f>ROUND((SUM(BI122:BI144)),2)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49</v>
      </c>
      <c r="E41" s="60"/>
      <c r="F41" s="60"/>
      <c r="G41" s="108" t="s">
        <v>50</v>
      </c>
      <c r="H41" s="109" t="s">
        <v>51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52</v>
      </c>
      <c r="E50" s="44"/>
      <c r="F50" s="44"/>
      <c r="G50" s="43" t="s">
        <v>53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54</v>
      </c>
      <c r="E61" s="35"/>
      <c r="F61" s="112" t="s">
        <v>55</v>
      </c>
      <c r="G61" s="45" t="s">
        <v>54</v>
      </c>
      <c r="H61" s="35"/>
      <c r="I61" s="35"/>
      <c r="J61" s="113" t="s">
        <v>55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56</v>
      </c>
      <c r="E65" s="46"/>
      <c r="F65" s="46"/>
      <c r="G65" s="43" t="s">
        <v>57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54</v>
      </c>
      <c r="E76" s="35"/>
      <c r="F76" s="112" t="s">
        <v>55</v>
      </c>
      <c r="G76" s="45" t="s">
        <v>54</v>
      </c>
      <c r="H76" s="35"/>
      <c r="I76" s="35"/>
      <c r="J76" s="113" t="s">
        <v>55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118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4" t="str">
        <f>E7</f>
        <v>Zámek Pardubice - Expozice lapidária</v>
      </c>
      <c r="F85" s="255"/>
      <c r="G85" s="255"/>
      <c r="H85" s="25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116</v>
      </c>
      <c r="L86" s="20"/>
    </row>
    <row r="87" spans="1:31" s="2" customFormat="1" ht="16.5" customHeight="1">
      <c r="A87" s="32"/>
      <c r="B87" s="33"/>
      <c r="C87" s="32"/>
      <c r="D87" s="32"/>
      <c r="E87" s="254" t="s">
        <v>249</v>
      </c>
      <c r="F87" s="256"/>
      <c r="G87" s="256"/>
      <c r="H87" s="25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250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16" t="str">
        <f>E11</f>
        <v>CCTV - UZAVŘENÝ KAMEROVÝ SYSTÉM</v>
      </c>
      <c r="F89" s="256"/>
      <c r="G89" s="256"/>
      <c r="H89" s="256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Pardubice</v>
      </c>
      <c r="G91" s="32"/>
      <c r="H91" s="32"/>
      <c r="I91" s="27" t="s">
        <v>22</v>
      </c>
      <c r="J91" s="55" t="str">
        <f>IF(J14="","",J14)</f>
        <v>6. 12. 2023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2"/>
      <c r="E93" s="32"/>
      <c r="F93" s="25" t="str">
        <f>E17</f>
        <v>Východočeské muzeum v Pardubicích</v>
      </c>
      <c r="G93" s="32"/>
      <c r="H93" s="32"/>
      <c r="I93" s="27" t="s">
        <v>31</v>
      </c>
      <c r="J93" s="30" t="str">
        <f>E23</f>
        <v>K I P spol. s r. 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29</v>
      </c>
      <c r="D94" s="32"/>
      <c r="E94" s="32"/>
      <c r="F94" s="25" t="str">
        <f>IF(E20="","",E20)</f>
        <v>Vyplň údaj</v>
      </c>
      <c r="G94" s="32"/>
      <c r="H94" s="32"/>
      <c r="I94" s="27" t="s">
        <v>36</v>
      </c>
      <c r="J94" s="30" t="str">
        <f>E26</f>
        <v>Pavel Rinn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119</v>
      </c>
      <c r="D96" s="106"/>
      <c r="E96" s="106"/>
      <c r="F96" s="106"/>
      <c r="G96" s="106"/>
      <c r="H96" s="106"/>
      <c r="I96" s="106"/>
      <c r="J96" s="115" t="s">
        <v>120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121</v>
      </c>
      <c r="D98" s="32"/>
      <c r="E98" s="32"/>
      <c r="F98" s="32"/>
      <c r="G98" s="32"/>
      <c r="H98" s="32"/>
      <c r="I98" s="32"/>
      <c r="J98" s="71">
        <f>J122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122</v>
      </c>
    </row>
    <row r="99" spans="2:12" s="9" customFormat="1" ht="24.95" customHeight="1">
      <c r="B99" s="117"/>
      <c r="D99" s="118" t="s">
        <v>468</v>
      </c>
      <c r="E99" s="119"/>
      <c r="F99" s="119"/>
      <c r="G99" s="119"/>
      <c r="H99" s="119"/>
      <c r="I99" s="119"/>
      <c r="J99" s="120">
        <f>J123</f>
        <v>0</v>
      </c>
      <c r="L99" s="117"/>
    </row>
    <row r="100" spans="2:12" s="9" customFormat="1" ht="24.95" customHeight="1">
      <c r="B100" s="117"/>
      <c r="D100" s="118" t="s">
        <v>469</v>
      </c>
      <c r="E100" s="119"/>
      <c r="F100" s="119"/>
      <c r="G100" s="119"/>
      <c r="H100" s="119"/>
      <c r="I100" s="119"/>
      <c r="J100" s="120">
        <f>J136</f>
        <v>0</v>
      </c>
      <c r="L100" s="117"/>
    </row>
    <row r="101" spans="1:31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>
      <c r="A107" s="32"/>
      <c r="B107" s="33"/>
      <c r="C107" s="21" t="s">
        <v>131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16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54" t="str">
        <f>E7</f>
        <v>Zámek Pardubice - Expozice lapidária</v>
      </c>
      <c r="F110" s="255"/>
      <c r="G110" s="255"/>
      <c r="H110" s="255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2:12" s="1" customFormat="1" ht="12" customHeight="1">
      <c r="B111" s="20"/>
      <c r="C111" s="27" t="s">
        <v>116</v>
      </c>
      <c r="L111" s="20"/>
    </row>
    <row r="112" spans="1:31" s="2" customFormat="1" ht="16.5" customHeight="1">
      <c r="A112" s="32"/>
      <c r="B112" s="33"/>
      <c r="C112" s="32"/>
      <c r="D112" s="32"/>
      <c r="E112" s="254" t="s">
        <v>249</v>
      </c>
      <c r="F112" s="256"/>
      <c r="G112" s="256"/>
      <c r="H112" s="256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250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2"/>
      <c r="D114" s="32"/>
      <c r="E114" s="216" t="str">
        <f>E11</f>
        <v>CCTV - UZAVŘENÝ KAMEROVÝ SYSTÉM</v>
      </c>
      <c r="F114" s="256"/>
      <c r="G114" s="256"/>
      <c r="H114" s="256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20</v>
      </c>
      <c r="D116" s="32"/>
      <c r="E116" s="32"/>
      <c r="F116" s="25" t="str">
        <f>F14</f>
        <v>Pardubice</v>
      </c>
      <c r="G116" s="32"/>
      <c r="H116" s="32"/>
      <c r="I116" s="27" t="s">
        <v>22</v>
      </c>
      <c r="J116" s="55" t="str">
        <f>IF(J14="","",J14)</f>
        <v>6. 12. 2023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2" customHeight="1">
      <c r="A118" s="32"/>
      <c r="B118" s="33"/>
      <c r="C118" s="27" t="s">
        <v>24</v>
      </c>
      <c r="D118" s="32"/>
      <c r="E118" s="32"/>
      <c r="F118" s="25" t="str">
        <f>E17</f>
        <v>Východočeské muzeum v Pardubicích</v>
      </c>
      <c r="G118" s="32"/>
      <c r="H118" s="32"/>
      <c r="I118" s="27" t="s">
        <v>31</v>
      </c>
      <c r="J118" s="30" t="str">
        <f>E23</f>
        <v>K I P spol. s r. o.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2" customHeight="1">
      <c r="A119" s="32"/>
      <c r="B119" s="33"/>
      <c r="C119" s="27" t="s">
        <v>29</v>
      </c>
      <c r="D119" s="32"/>
      <c r="E119" s="32"/>
      <c r="F119" s="25" t="str">
        <f>IF(E20="","",E20)</f>
        <v>Vyplň údaj</v>
      </c>
      <c r="G119" s="32"/>
      <c r="H119" s="32"/>
      <c r="I119" s="27" t="s">
        <v>36</v>
      </c>
      <c r="J119" s="30" t="str">
        <f>E26</f>
        <v>Pavel Rinn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1" customFormat="1" ht="29.25" customHeight="1">
      <c r="A121" s="125"/>
      <c r="B121" s="126"/>
      <c r="C121" s="127" t="s">
        <v>132</v>
      </c>
      <c r="D121" s="128" t="s">
        <v>64</v>
      </c>
      <c r="E121" s="128" t="s">
        <v>60</v>
      </c>
      <c r="F121" s="128" t="s">
        <v>61</v>
      </c>
      <c r="G121" s="128" t="s">
        <v>133</v>
      </c>
      <c r="H121" s="128" t="s">
        <v>134</v>
      </c>
      <c r="I121" s="128" t="s">
        <v>135</v>
      </c>
      <c r="J121" s="128" t="s">
        <v>120</v>
      </c>
      <c r="K121" s="129" t="s">
        <v>136</v>
      </c>
      <c r="L121" s="130"/>
      <c r="M121" s="62" t="s">
        <v>1</v>
      </c>
      <c r="N121" s="63" t="s">
        <v>43</v>
      </c>
      <c r="O121" s="63" t="s">
        <v>137</v>
      </c>
      <c r="P121" s="63" t="s">
        <v>138</v>
      </c>
      <c r="Q121" s="63" t="s">
        <v>139</v>
      </c>
      <c r="R121" s="63" t="s">
        <v>140</v>
      </c>
      <c r="S121" s="63" t="s">
        <v>141</v>
      </c>
      <c r="T121" s="64" t="s">
        <v>142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3" s="2" customFormat="1" ht="22.9" customHeight="1">
      <c r="A122" s="32"/>
      <c r="B122" s="33"/>
      <c r="C122" s="69" t="s">
        <v>143</v>
      </c>
      <c r="D122" s="32"/>
      <c r="E122" s="32"/>
      <c r="F122" s="32"/>
      <c r="G122" s="32"/>
      <c r="H122" s="32"/>
      <c r="I122" s="32"/>
      <c r="J122" s="131">
        <f>BK122</f>
        <v>0</v>
      </c>
      <c r="K122" s="32"/>
      <c r="L122" s="33"/>
      <c r="M122" s="65"/>
      <c r="N122" s="56"/>
      <c r="O122" s="66"/>
      <c r="P122" s="132">
        <f>P123+P136</f>
        <v>0</v>
      </c>
      <c r="Q122" s="66"/>
      <c r="R122" s="132">
        <f>R123+R136</f>
        <v>0</v>
      </c>
      <c r="S122" s="66"/>
      <c r="T122" s="133">
        <f>T123+T136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78</v>
      </c>
      <c r="AU122" s="17" t="s">
        <v>122</v>
      </c>
      <c r="BK122" s="134">
        <f>BK123+BK136</f>
        <v>0</v>
      </c>
    </row>
    <row r="123" spans="2:63" s="12" customFormat="1" ht="25.9" customHeight="1">
      <c r="B123" s="135"/>
      <c r="D123" s="136" t="s">
        <v>78</v>
      </c>
      <c r="E123" s="137" t="s">
        <v>254</v>
      </c>
      <c r="F123" s="137" t="s">
        <v>470</v>
      </c>
      <c r="I123" s="138"/>
      <c r="J123" s="139">
        <f>BK123</f>
        <v>0</v>
      </c>
      <c r="L123" s="135"/>
      <c r="M123" s="140"/>
      <c r="N123" s="141"/>
      <c r="O123" s="141"/>
      <c r="P123" s="142">
        <f>SUM(P124:P135)</f>
        <v>0</v>
      </c>
      <c r="Q123" s="141"/>
      <c r="R123" s="142">
        <f>SUM(R124:R135)</f>
        <v>0</v>
      </c>
      <c r="S123" s="141"/>
      <c r="T123" s="143">
        <f>SUM(T124:T135)</f>
        <v>0</v>
      </c>
      <c r="AR123" s="136" t="s">
        <v>87</v>
      </c>
      <c r="AT123" s="144" t="s">
        <v>78</v>
      </c>
      <c r="AU123" s="144" t="s">
        <v>79</v>
      </c>
      <c r="AY123" s="136" t="s">
        <v>146</v>
      </c>
      <c r="BK123" s="145">
        <f>SUM(BK124:BK135)</f>
        <v>0</v>
      </c>
    </row>
    <row r="124" spans="1:65" s="2" customFormat="1" ht="16.5" customHeight="1">
      <c r="A124" s="32"/>
      <c r="B124" s="148"/>
      <c r="C124" s="149" t="s">
        <v>89</v>
      </c>
      <c r="D124" s="149" t="s">
        <v>149</v>
      </c>
      <c r="E124" s="150" t="s">
        <v>471</v>
      </c>
      <c r="F124" s="151" t="s">
        <v>294</v>
      </c>
      <c r="G124" s="152" t="s">
        <v>258</v>
      </c>
      <c r="H124" s="153">
        <v>10</v>
      </c>
      <c r="I124" s="154"/>
      <c r="J124" s="155">
        <f aca="true" t="shared" si="0" ref="J124:J135">ROUND(I124*H124,2)</f>
        <v>0</v>
      </c>
      <c r="K124" s="151" t="s">
        <v>1</v>
      </c>
      <c r="L124" s="33"/>
      <c r="M124" s="156" t="s">
        <v>1</v>
      </c>
      <c r="N124" s="157" t="s">
        <v>44</v>
      </c>
      <c r="O124" s="58"/>
      <c r="P124" s="158">
        <f aca="true" t="shared" si="1" ref="P124:P135">O124*H124</f>
        <v>0</v>
      </c>
      <c r="Q124" s="158">
        <v>0</v>
      </c>
      <c r="R124" s="158">
        <f aca="true" t="shared" si="2" ref="R124:R135">Q124*H124</f>
        <v>0</v>
      </c>
      <c r="S124" s="158">
        <v>0</v>
      </c>
      <c r="T124" s="159">
        <f aca="true" t="shared" si="3" ref="T124:T135"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0" t="s">
        <v>153</v>
      </c>
      <c r="AT124" s="160" t="s">
        <v>149</v>
      </c>
      <c r="AU124" s="160" t="s">
        <v>87</v>
      </c>
      <c r="AY124" s="17" t="s">
        <v>146</v>
      </c>
      <c r="BE124" s="161">
        <f aca="true" t="shared" si="4" ref="BE124:BE135">IF(N124="základní",J124,0)</f>
        <v>0</v>
      </c>
      <c r="BF124" s="161">
        <f aca="true" t="shared" si="5" ref="BF124:BF135">IF(N124="snížená",J124,0)</f>
        <v>0</v>
      </c>
      <c r="BG124" s="161">
        <f aca="true" t="shared" si="6" ref="BG124:BG135">IF(N124="zákl. přenesená",J124,0)</f>
        <v>0</v>
      </c>
      <c r="BH124" s="161">
        <f aca="true" t="shared" si="7" ref="BH124:BH135">IF(N124="sníž. přenesená",J124,0)</f>
        <v>0</v>
      </c>
      <c r="BI124" s="161">
        <f aca="true" t="shared" si="8" ref="BI124:BI135">IF(N124="nulová",J124,0)</f>
        <v>0</v>
      </c>
      <c r="BJ124" s="17" t="s">
        <v>87</v>
      </c>
      <c r="BK124" s="161">
        <f aca="true" t="shared" si="9" ref="BK124:BK135">ROUND(I124*H124,2)</f>
        <v>0</v>
      </c>
      <c r="BL124" s="17" t="s">
        <v>153</v>
      </c>
      <c r="BM124" s="160" t="s">
        <v>153</v>
      </c>
    </row>
    <row r="125" spans="1:65" s="2" customFormat="1" ht="16.5" customHeight="1">
      <c r="A125" s="32"/>
      <c r="B125" s="148"/>
      <c r="C125" s="149" t="s">
        <v>167</v>
      </c>
      <c r="D125" s="149" t="s">
        <v>149</v>
      </c>
      <c r="E125" s="150" t="s">
        <v>472</v>
      </c>
      <c r="F125" s="151" t="s">
        <v>473</v>
      </c>
      <c r="G125" s="152" t="s">
        <v>261</v>
      </c>
      <c r="H125" s="153">
        <v>4</v>
      </c>
      <c r="I125" s="154"/>
      <c r="J125" s="155">
        <f t="shared" si="0"/>
        <v>0</v>
      </c>
      <c r="K125" s="151" t="s">
        <v>1</v>
      </c>
      <c r="L125" s="33"/>
      <c r="M125" s="156" t="s">
        <v>1</v>
      </c>
      <c r="N125" s="157" t="s">
        <v>44</v>
      </c>
      <c r="O125" s="58"/>
      <c r="P125" s="158">
        <f t="shared" si="1"/>
        <v>0</v>
      </c>
      <c r="Q125" s="158">
        <v>0</v>
      </c>
      <c r="R125" s="158">
        <f t="shared" si="2"/>
        <v>0</v>
      </c>
      <c r="S125" s="158">
        <v>0</v>
      </c>
      <c r="T125" s="159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0" t="s">
        <v>153</v>
      </c>
      <c r="AT125" s="160" t="s">
        <v>149</v>
      </c>
      <c r="AU125" s="160" t="s">
        <v>87</v>
      </c>
      <c r="AY125" s="17" t="s">
        <v>146</v>
      </c>
      <c r="BE125" s="161">
        <f t="shared" si="4"/>
        <v>0</v>
      </c>
      <c r="BF125" s="161">
        <f t="shared" si="5"/>
        <v>0</v>
      </c>
      <c r="BG125" s="161">
        <f t="shared" si="6"/>
        <v>0</v>
      </c>
      <c r="BH125" s="161">
        <f t="shared" si="7"/>
        <v>0</v>
      </c>
      <c r="BI125" s="161">
        <f t="shared" si="8"/>
        <v>0</v>
      </c>
      <c r="BJ125" s="17" t="s">
        <v>87</v>
      </c>
      <c r="BK125" s="161">
        <f t="shared" si="9"/>
        <v>0</v>
      </c>
      <c r="BL125" s="17" t="s">
        <v>153</v>
      </c>
      <c r="BM125" s="160" t="s">
        <v>174</v>
      </c>
    </row>
    <row r="126" spans="1:65" s="2" customFormat="1" ht="16.5" customHeight="1">
      <c r="A126" s="32"/>
      <c r="B126" s="148"/>
      <c r="C126" s="149" t="s">
        <v>153</v>
      </c>
      <c r="D126" s="149" t="s">
        <v>149</v>
      </c>
      <c r="E126" s="150" t="s">
        <v>474</v>
      </c>
      <c r="F126" s="151" t="s">
        <v>475</v>
      </c>
      <c r="G126" s="152" t="s">
        <v>261</v>
      </c>
      <c r="H126" s="153">
        <v>80</v>
      </c>
      <c r="I126" s="154"/>
      <c r="J126" s="155">
        <f t="shared" si="0"/>
        <v>0</v>
      </c>
      <c r="K126" s="151" t="s">
        <v>1</v>
      </c>
      <c r="L126" s="33"/>
      <c r="M126" s="156" t="s">
        <v>1</v>
      </c>
      <c r="N126" s="157" t="s">
        <v>44</v>
      </c>
      <c r="O126" s="58"/>
      <c r="P126" s="158">
        <f t="shared" si="1"/>
        <v>0</v>
      </c>
      <c r="Q126" s="158">
        <v>0</v>
      </c>
      <c r="R126" s="158">
        <f t="shared" si="2"/>
        <v>0</v>
      </c>
      <c r="S126" s="158">
        <v>0</v>
      </c>
      <c r="T126" s="159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0" t="s">
        <v>153</v>
      </c>
      <c r="AT126" s="160" t="s">
        <v>149</v>
      </c>
      <c r="AU126" s="160" t="s">
        <v>87</v>
      </c>
      <c r="AY126" s="17" t="s">
        <v>146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7" t="s">
        <v>87</v>
      </c>
      <c r="BK126" s="161">
        <f t="shared" si="9"/>
        <v>0</v>
      </c>
      <c r="BL126" s="17" t="s">
        <v>153</v>
      </c>
      <c r="BM126" s="160" t="s">
        <v>189</v>
      </c>
    </row>
    <row r="127" spans="1:65" s="2" customFormat="1" ht="16.5" customHeight="1">
      <c r="A127" s="32"/>
      <c r="B127" s="148"/>
      <c r="C127" s="149" t="s">
        <v>172</v>
      </c>
      <c r="D127" s="149" t="s">
        <v>149</v>
      </c>
      <c r="E127" s="150" t="s">
        <v>476</v>
      </c>
      <c r="F127" s="151" t="s">
        <v>477</v>
      </c>
      <c r="G127" s="152" t="s">
        <v>258</v>
      </c>
      <c r="H127" s="153">
        <v>4</v>
      </c>
      <c r="I127" s="154"/>
      <c r="J127" s="155">
        <f t="shared" si="0"/>
        <v>0</v>
      </c>
      <c r="K127" s="151" t="s">
        <v>1</v>
      </c>
      <c r="L127" s="33"/>
      <c r="M127" s="156" t="s">
        <v>1</v>
      </c>
      <c r="N127" s="157" t="s">
        <v>44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0" t="s">
        <v>153</v>
      </c>
      <c r="AT127" s="160" t="s">
        <v>149</v>
      </c>
      <c r="AU127" s="160" t="s">
        <v>87</v>
      </c>
      <c r="AY127" s="17" t="s">
        <v>146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7" t="s">
        <v>87</v>
      </c>
      <c r="BK127" s="161">
        <f t="shared" si="9"/>
        <v>0</v>
      </c>
      <c r="BL127" s="17" t="s">
        <v>153</v>
      </c>
      <c r="BM127" s="160" t="s">
        <v>203</v>
      </c>
    </row>
    <row r="128" spans="1:65" s="2" customFormat="1" ht="16.5" customHeight="1">
      <c r="A128" s="32"/>
      <c r="B128" s="148"/>
      <c r="C128" s="149" t="s">
        <v>147</v>
      </c>
      <c r="D128" s="149" t="s">
        <v>149</v>
      </c>
      <c r="E128" s="150" t="s">
        <v>478</v>
      </c>
      <c r="F128" s="151" t="s">
        <v>303</v>
      </c>
      <c r="G128" s="152" t="s">
        <v>258</v>
      </c>
      <c r="H128" s="153">
        <v>50</v>
      </c>
      <c r="I128" s="154"/>
      <c r="J128" s="155">
        <f t="shared" si="0"/>
        <v>0</v>
      </c>
      <c r="K128" s="151" t="s">
        <v>1</v>
      </c>
      <c r="L128" s="33"/>
      <c r="M128" s="156" t="s">
        <v>1</v>
      </c>
      <c r="N128" s="157" t="s">
        <v>44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0" t="s">
        <v>153</v>
      </c>
      <c r="AT128" s="160" t="s">
        <v>149</v>
      </c>
      <c r="AU128" s="160" t="s">
        <v>87</v>
      </c>
      <c r="AY128" s="17" t="s">
        <v>146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7" t="s">
        <v>87</v>
      </c>
      <c r="BK128" s="161">
        <f t="shared" si="9"/>
        <v>0</v>
      </c>
      <c r="BL128" s="17" t="s">
        <v>153</v>
      </c>
      <c r="BM128" s="160" t="s">
        <v>211</v>
      </c>
    </row>
    <row r="129" spans="1:65" s="2" customFormat="1" ht="16.5" customHeight="1">
      <c r="A129" s="32"/>
      <c r="B129" s="148"/>
      <c r="C129" s="149" t="s">
        <v>175</v>
      </c>
      <c r="D129" s="149" t="s">
        <v>149</v>
      </c>
      <c r="E129" s="150" t="s">
        <v>479</v>
      </c>
      <c r="F129" s="151" t="s">
        <v>480</v>
      </c>
      <c r="G129" s="152" t="s">
        <v>261</v>
      </c>
      <c r="H129" s="153">
        <v>30</v>
      </c>
      <c r="I129" s="154"/>
      <c r="J129" s="155">
        <f t="shared" si="0"/>
        <v>0</v>
      </c>
      <c r="K129" s="151" t="s">
        <v>1</v>
      </c>
      <c r="L129" s="33"/>
      <c r="M129" s="156" t="s">
        <v>1</v>
      </c>
      <c r="N129" s="157" t="s">
        <v>44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0" t="s">
        <v>153</v>
      </c>
      <c r="AT129" s="160" t="s">
        <v>149</v>
      </c>
      <c r="AU129" s="160" t="s">
        <v>87</v>
      </c>
      <c r="AY129" s="17" t="s">
        <v>146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7" t="s">
        <v>87</v>
      </c>
      <c r="BK129" s="161">
        <f t="shared" si="9"/>
        <v>0</v>
      </c>
      <c r="BL129" s="17" t="s">
        <v>153</v>
      </c>
      <c r="BM129" s="160" t="s">
        <v>165</v>
      </c>
    </row>
    <row r="130" spans="1:65" s="2" customFormat="1" ht="21.75" customHeight="1">
      <c r="A130" s="32"/>
      <c r="B130" s="148"/>
      <c r="C130" s="149" t="s">
        <v>174</v>
      </c>
      <c r="D130" s="149" t="s">
        <v>149</v>
      </c>
      <c r="E130" s="150" t="s">
        <v>481</v>
      </c>
      <c r="F130" s="151" t="s">
        <v>434</v>
      </c>
      <c r="G130" s="152" t="s">
        <v>261</v>
      </c>
      <c r="H130" s="153">
        <v>30</v>
      </c>
      <c r="I130" s="154"/>
      <c r="J130" s="155">
        <f t="shared" si="0"/>
        <v>0</v>
      </c>
      <c r="K130" s="151" t="s">
        <v>1</v>
      </c>
      <c r="L130" s="33"/>
      <c r="M130" s="156" t="s">
        <v>1</v>
      </c>
      <c r="N130" s="157" t="s">
        <v>44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0" t="s">
        <v>153</v>
      </c>
      <c r="AT130" s="160" t="s">
        <v>149</v>
      </c>
      <c r="AU130" s="160" t="s">
        <v>87</v>
      </c>
      <c r="AY130" s="17" t="s">
        <v>146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7" t="s">
        <v>87</v>
      </c>
      <c r="BK130" s="161">
        <f t="shared" si="9"/>
        <v>0</v>
      </c>
      <c r="BL130" s="17" t="s">
        <v>153</v>
      </c>
      <c r="BM130" s="160" t="s">
        <v>231</v>
      </c>
    </row>
    <row r="131" spans="1:65" s="2" customFormat="1" ht="16.5" customHeight="1">
      <c r="A131" s="32"/>
      <c r="B131" s="148"/>
      <c r="C131" s="149" t="s">
        <v>161</v>
      </c>
      <c r="D131" s="149" t="s">
        <v>149</v>
      </c>
      <c r="E131" s="150" t="s">
        <v>482</v>
      </c>
      <c r="F131" s="151" t="s">
        <v>483</v>
      </c>
      <c r="G131" s="152" t="s">
        <v>258</v>
      </c>
      <c r="H131" s="153">
        <v>1</v>
      </c>
      <c r="I131" s="154"/>
      <c r="J131" s="155">
        <f t="shared" si="0"/>
        <v>0</v>
      </c>
      <c r="K131" s="151" t="s">
        <v>1</v>
      </c>
      <c r="L131" s="33"/>
      <c r="M131" s="156" t="s">
        <v>1</v>
      </c>
      <c r="N131" s="157" t="s">
        <v>44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0" t="s">
        <v>153</v>
      </c>
      <c r="AT131" s="160" t="s">
        <v>149</v>
      </c>
      <c r="AU131" s="160" t="s">
        <v>87</v>
      </c>
      <c r="AY131" s="17" t="s">
        <v>146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7" t="s">
        <v>87</v>
      </c>
      <c r="BK131" s="161">
        <f t="shared" si="9"/>
        <v>0</v>
      </c>
      <c r="BL131" s="17" t="s">
        <v>153</v>
      </c>
      <c r="BM131" s="160" t="s">
        <v>241</v>
      </c>
    </row>
    <row r="132" spans="1:65" s="2" customFormat="1" ht="16.5" customHeight="1">
      <c r="A132" s="32"/>
      <c r="B132" s="148"/>
      <c r="C132" s="149" t="s">
        <v>189</v>
      </c>
      <c r="D132" s="149" t="s">
        <v>149</v>
      </c>
      <c r="E132" s="150" t="s">
        <v>484</v>
      </c>
      <c r="F132" s="151" t="s">
        <v>338</v>
      </c>
      <c r="G132" s="152" t="s">
        <v>261</v>
      </c>
      <c r="H132" s="153">
        <v>30</v>
      </c>
      <c r="I132" s="154"/>
      <c r="J132" s="155">
        <f t="shared" si="0"/>
        <v>0</v>
      </c>
      <c r="K132" s="151" t="s">
        <v>1</v>
      </c>
      <c r="L132" s="33"/>
      <c r="M132" s="156" t="s">
        <v>1</v>
      </c>
      <c r="N132" s="157" t="s">
        <v>44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0" t="s">
        <v>153</v>
      </c>
      <c r="AT132" s="160" t="s">
        <v>149</v>
      </c>
      <c r="AU132" s="160" t="s">
        <v>87</v>
      </c>
      <c r="AY132" s="17" t="s">
        <v>146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7" t="s">
        <v>87</v>
      </c>
      <c r="BK132" s="161">
        <f t="shared" si="9"/>
        <v>0</v>
      </c>
      <c r="BL132" s="17" t="s">
        <v>153</v>
      </c>
      <c r="BM132" s="160" t="s">
        <v>321</v>
      </c>
    </row>
    <row r="133" spans="1:65" s="2" customFormat="1" ht="16.5" customHeight="1">
      <c r="A133" s="32"/>
      <c r="B133" s="148"/>
      <c r="C133" s="149" t="s">
        <v>199</v>
      </c>
      <c r="D133" s="149" t="s">
        <v>149</v>
      </c>
      <c r="E133" s="150" t="s">
        <v>485</v>
      </c>
      <c r="F133" s="151" t="s">
        <v>342</v>
      </c>
      <c r="G133" s="152" t="s">
        <v>170</v>
      </c>
      <c r="H133" s="153">
        <v>1</v>
      </c>
      <c r="I133" s="154"/>
      <c r="J133" s="155">
        <f t="shared" si="0"/>
        <v>0</v>
      </c>
      <c r="K133" s="151" t="s">
        <v>1</v>
      </c>
      <c r="L133" s="33"/>
      <c r="M133" s="156" t="s">
        <v>1</v>
      </c>
      <c r="N133" s="157" t="s">
        <v>44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0" t="s">
        <v>153</v>
      </c>
      <c r="AT133" s="160" t="s">
        <v>149</v>
      </c>
      <c r="AU133" s="160" t="s">
        <v>87</v>
      </c>
      <c r="AY133" s="17" t="s">
        <v>146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7" t="s">
        <v>87</v>
      </c>
      <c r="BK133" s="161">
        <f t="shared" si="9"/>
        <v>0</v>
      </c>
      <c r="BL133" s="17" t="s">
        <v>153</v>
      </c>
      <c r="BM133" s="160" t="s">
        <v>277</v>
      </c>
    </row>
    <row r="134" spans="1:65" s="2" customFormat="1" ht="16.5" customHeight="1">
      <c r="A134" s="32"/>
      <c r="B134" s="148"/>
      <c r="C134" s="149" t="s">
        <v>203</v>
      </c>
      <c r="D134" s="149" t="s">
        <v>149</v>
      </c>
      <c r="E134" s="150" t="s">
        <v>486</v>
      </c>
      <c r="F134" s="151" t="s">
        <v>345</v>
      </c>
      <c r="G134" s="152" t="s">
        <v>170</v>
      </c>
      <c r="H134" s="153">
        <v>1</v>
      </c>
      <c r="I134" s="154"/>
      <c r="J134" s="155">
        <f t="shared" si="0"/>
        <v>0</v>
      </c>
      <c r="K134" s="151" t="s">
        <v>1</v>
      </c>
      <c r="L134" s="33"/>
      <c r="M134" s="156" t="s">
        <v>1</v>
      </c>
      <c r="N134" s="157" t="s">
        <v>44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0" t="s">
        <v>153</v>
      </c>
      <c r="AT134" s="160" t="s">
        <v>149</v>
      </c>
      <c r="AU134" s="160" t="s">
        <v>87</v>
      </c>
      <c r="AY134" s="17" t="s">
        <v>146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7" t="s">
        <v>87</v>
      </c>
      <c r="BK134" s="161">
        <f t="shared" si="9"/>
        <v>0</v>
      </c>
      <c r="BL134" s="17" t="s">
        <v>153</v>
      </c>
      <c r="BM134" s="160" t="s">
        <v>280</v>
      </c>
    </row>
    <row r="135" spans="1:65" s="2" customFormat="1" ht="16.5" customHeight="1">
      <c r="A135" s="32"/>
      <c r="B135" s="148"/>
      <c r="C135" s="149" t="s">
        <v>211</v>
      </c>
      <c r="D135" s="149" t="s">
        <v>149</v>
      </c>
      <c r="E135" s="150" t="s">
        <v>487</v>
      </c>
      <c r="F135" s="151" t="s">
        <v>349</v>
      </c>
      <c r="G135" s="152" t="s">
        <v>170</v>
      </c>
      <c r="H135" s="153">
        <v>1</v>
      </c>
      <c r="I135" s="154"/>
      <c r="J135" s="155">
        <f t="shared" si="0"/>
        <v>0</v>
      </c>
      <c r="K135" s="151" t="s">
        <v>1</v>
      </c>
      <c r="L135" s="33"/>
      <c r="M135" s="156" t="s">
        <v>1</v>
      </c>
      <c r="N135" s="157" t="s">
        <v>44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0" t="s">
        <v>153</v>
      </c>
      <c r="AT135" s="160" t="s">
        <v>149</v>
      </c>
      <c r="AU135" s="160" t="s">
        <v>87</v>
      </c>
      <c r="AY135" s="17" t="s">
        <v>146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7" t="s">
        <v>87</v>
      </c>
      <c r="BK135" s="161">
        <f t="shared" si="9"/>
        <v>0</v>
      </c>
      <c r="BL135" s="17" t="s">
        <v>153</v>
      </c>
      <c r="BM135" s="160" t="s">
        <v>286</v>
      </c>
    </row>
    <row r="136" spans="2:63" s="12" customFormat="1" ht="25.9" customHeight="1">
      <c r="B136" s="135"/>
      <c r="D136" s="136" t="s">
        <v>78</v>
      </c>
      <c r="E136" s="137" t="s">
        <v>351</v>
      </c>
      <c r="F136" s="137" t="s">
        <v>488</v>
      </c>
      <c r="I136" s="138"/>
      <c r="J136" s="139">
        <f>BK136</f>
        <v>0</v>
      </c>
      <c r="L136" s="135"/>
      <c r="M136" s="140"/>
      <c r="N136" s="141"/>
      <c r="O136" s="141"/>
      <c r="P136" s="142">
        <f>SUM(P137:P144)</f>
        <v>0</v>
      </c>
      <c r="Q136" s="141"/>
      <c r="R136" s="142">
        <f>SUM(R137:R144)</f>
        <v>0</v>
      </c>
      <c r="S136" s="141"/>
      <c r="T136" s="143">
        <f>SUM(T137:T144)</f>
        <v>0</v>
      </c>
      <c r="AR136" s="136" t="s">
        <v>87</v>
      </c>
      <c r="AT136" s="144" t="s">
        <v>78</v>
      </c>
      <c r="AU136" s="144" t="s">
        <v>79</v>
      </c>
      <c r="AY136" s="136" t="s">
        <v>146</v>
      </c>
      <c r="BK136" s="145">
        <f>SUM(BK137:BK144)</f>
        <v>0</v>
      </c>
    </row>
    <row r="137" spans="1:65" s="2" customFormat="1" ht="16.5" customHeight="1">
      <c r="A137" s="32"/>
      <c r="B137" s="148"/>
      <c r="C137" s="179" t="s">
        <v>224</v>
      </c>
      <c r="D137" s="179" t="s">
        <v>173</v>
      </c>
      <c r="E137" s="180" t="s">
        <v>471</v>
      </c>
      <c r="F137" s="181" t="s">
        <v>294</v>
      </c>
      <c r="G137" s="182" t="s">
        <v>258</v>
      </c>
      <c r="H137" s="183">
        <v>10</v>
      </c>
      <c r="I137" s="184"/>
      <c r="J137" s="185">
        <f aca="true" t="shared" si="10" ref="J137:J144">ROUND(I137*H137,2)</f>
        <v>0</v>
      </c>
      <c r="K137" s="181" t="s">
        <v>1</v>
      </c>
      <c r="L137" s="186"/>
      <c r="M137" s="187" t="s">
        <v>1</v>
      </c>
      <c r="N137" s="188" t="s">
        <v>44</v>
      </c>
      <c r="O137" s="58"/>
      <c r="P137" s="158">
        <f aca="true" t="shared" si="11" ref="P137:P144">O137*H137</f>
        <v>0</v>
      </c>
      <c r="Q137" s="158">
        <v>0</v>
      </c>
      <c r="R137" s="158">
        <f aca="true" t="shared" si="12" ref="R137:R144">Q137*H137</f>
        <v>0</v>
      </c>
      <c r="S137" s="158">
        <v>0</v>
      </c>
      <c r="T137" s="159">
        <f aca="true" t="shared" si="13" ref="T137:T144"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0" t="s">
        <v>174</v>
      </c>
      <c r="AT137" s="160" t="s">
        <v>173</v>
      </c>
      <c r="AU137" s="160" t="s">
        <v>87</v>
      </c>
      <c r="AY137" s="17" t="s">
        <v>146</v>
      </c>
      <c r="BE137" s="161">
        <f aca="true" t="shared" si="14" ref="BE137:BE144">IF(N137="základní",J137,0)</f>
        <v>0</v>
      </c>
      <c r="BF137" s="161">
        <f aca="true" t="shared" si="15" ref="BF137:BF144">IF(N137="snížená",J137,0)</f>
        <v>0</v>
      </c>
      <c r="BG137" s="161">
        <f aca="true" t="shared" si="16" ref="BG137:BG144">IF(N137="zákl. přenesená",J137,0)</f>
        <v>0</v>
      </c>
      <c r="BH137" s="161">
        <f aca="true" t="shared" si="17" ref="BH137:BH144">IF(N137="sníž. přenesená",J137,0)</f>
        <v>0</v>
      </c>
      <c r="BI137" s="161">
        <f aca="true" t="shared" si="18" ref="BI137:BI144">IF(N137="nulová",J137,0)</f>
        <v>0</v>
      </c>
      <c r="BJ137" s="17" t="s">
        <v>87</v>
      </c>
      <c r="BK137" s="161">
        <f aca="true" t="shared" si="19" ref="BK137:BK144">ROUND(I137*H137,2)</f>
        <v>0</v>
      </c>
      <c r="BL137" s="17" t="s">
        <v>153</v>
      </c>
      <c r="BM137" s="160" t="s">
        <v>292</v>
      </c>
    </row>
    <row r="138" spans="1:65" s="2" customFormat="1" ht="16.5" customHeight="1">
      <c r="A138" s="32"/>
      <c r="B138" s="148"/>
      <c r="C138" s="179" t="s">
        <v>231</v>
      </c>
      <c r="D138" s="179" t="s">
        <v>173</v>
      </c>
      <c r="E138" s="180" t="s">
        <v>489</v>
      </c>
      <c r="F138" s="181" t="s">
        <v>365</v>
      </c>
      <c r="G138" s="182" t="s">
        <v>258</v>
      </c>
      <c r="H138" s="183">
        <v>12</v>
      </c>
      <c r="I138" s="184"/>
      <c r="J138" s="185">
        <f t="shared" si="10"/>
        <v>0</v>
      </c>
      <c r="K138" s="181" t="s">
        <v>1</v>
      </c>
      <c r="L138" s="186"/>
      <c r="M138" s="187" t="s">
        <v>1</v>
      </c>
      <c r="N138" s="188" t="s">
        <v>44</v>
      </c>
      <c r="O138" s="58"/>
      <c r="P138" s="158">
        <f t="shared" si="11"/>
        <v>0</v>
      </c>
      <c r="Q138" s="158">
        <v>0</v>
      </c>
      <c r="R138" s="158">
        <f t="shared" si="12"/>
        <v>0</v>
      </c>
      <c r="S138" s="158">
        <v>0</v>
      </c>
      <c r="T138" s="159">
        <f t="shared" si="1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0" t="s">
        <v>174</v>
      </c>
      <c r="AT138" s="160" t="s">
        <v>173</v>
      </c>
      <c r="AU138" s="160" t="s">
        <v>87</v>
      </c>
      <c r="AY138" s="17" t="s">
        <v>146</v>
      </c>
      <c r="BE138" s="161">
        <f t="shared" si="14"/>
        <v>0</v>
      </c>
      <c r="BF138" s="161">
        <f t="shared" si="15"/>
        <v>0</v>
      </c>
      <c r="BG138" s="161">
        <f t="shared" si="16"/>
        <v>0</v>
      </c>
      <c r="BH138" s="161">
        <f t="shared" si="17"/>
        <v>0</v>
      </c>
      <c r="BI138" s="161">
        <f t="shared" si="18"/>
        <v>0</v>
      </c>
      <c r="BJ138" s="17" t="s">
        <v>87</v>
      </c>
      <c r="BK138" s="161">
        <f t="shared" si="19"/>
        <v>0</v>
      </c>
      <c r="BL138" s="17" t="s">
        <v>153</v>
      </c>
      <c r="BM138" s="160" t="s">
        <v>295</v>
      </c>
    </row>
    <row r="139" spans="1:65" s="2" customFormat="1" ht="16.5" customHeight="1">
      <c r="A139" s="32"/>
      <c r="B139" s="148"/>
      <c r="C139" s="179" t="s">
        <v>235</v>
      </c>
      <c r="D139" s="179" t="s">
        <v>173</v>
      </c>
      <c r="E139" s="180" t="s">
        <v>472</v>
      </c>
      <c r="F139" s="181" t="s">
        <v>473</v>
      </c>
      <c r="G139" s="182" t="s">
        <v>261</v>
      </c>
      <c r="H139" s="183">
        <v>4</v>
      </c>
      <c r="I139" s="184"/>
      <c r="J139" s="185">
        <f t="shared" si="10"/>
        <v>0</v>
      </c>
      <c r="K139" s="181" t="s">
        <v>1</v>
      </c>
      <c r="L139" s="186"/>
      <c r="M139" s="187" t="s">
        <v>1</v>
      </c>
      <c r="N139" s="188" t="s">
        <v>44</v>
      </c>
      <c r="O139" s="58"/>
      <c r="P139" s="158">
        <f t="shared" si="11"/>
        <v>0</v>
      </c>
      <c r="Q139" s="158">
        <v>0</v>
      </c>
      <c r="R139" s="158">
        <f t="shared" si="12"/>
        <v>0</v>
      </c>
      <c r="S139" s="158">
        <v>0</v>
      </c>
      <c r="T139" s="159">
        <f t="shared" si="1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0" t="s">
        <v>174</v>
      </c>
      <c r="AT139" s="160" t="s">
        <v>173</v>
      </c>
      <c r="AU139" s="160" t="s">
        <v>87</v>
      </c>
      <c r="AY139" s="17" t="s">
        <v>146</v>
      </c>
      <c r="BE139" s="161">
        <f t="shared" si="14"/>
        <v>0</v>
      </c>
      <c r="BF139" s="161">
        <f t="shared" si="15"/>
        <v>0</v>
      </c>
      <c r="BG139" s="161">
        <f t="shared" si="16"/>
        <v>0</v>
      </c>
      <c r="BH139" s="161">
        <f t="shared" si="17"/>
        <v>0</v>
      </c>
      <c r="BI139" s="161">
        <f t="shared" si="18"/>
        <v>0</v>
      </c>
      <c r="BJ139" s="17" t="s">
        <v>87</v>
      </c>
      <c r="BK139" s="161">
        <f t="shared" si="19"/>
        <v>0</v>
      </c>
      <c r="BL139" s="17" t="s">
        <v>153</v>
      </c>
      <c r="BM139" s="160" t="s">
        <v>298</v>
      </c>
    </row>
    <row r="140" spans="1:65" s="2" customFormat="1" ht="16.5" customHeight="1">
      <c r="A140" s="32"/>
      <c r="B140" s="148"/>
      <c r="C140" s="179" t="s">
        <v>241</v>
      </c>
      <c r="D140" s="179" t="s">
        <v>173</v>
      </c>
      <c r="E140" s="180" t="s">
        <v>474</v>
      </c>
      <c r="F140" s="181" t="s">
        <v>475</v>
      </c>
      <c r="G140" s="182" t="s">
        <v>261</v>
      </c>
      <c r="H140" s="183">
        <v>80</v>
      </c>
      <c r="I140" s="184"/>
      <c r="J140" s="185">
        <f t="shared" si="10"/>
        <v>0</v>
      </c>
      <c r="K140" s="181" t="s">
        <v>1</v>
      </c>
      <c r="L140" s="186"/>
      <c r="M140" s="187" t="s">
        <v>1</v>
      </c>
      <c r="N140" s="188" t="s">
        <v>44</v>
      </c>
      <c r="O140" s="58"/>
      <c r="P140" s="158">
        <f t="shared" si="11"/>
        <v>0</v>
      </c>
      <c r="Q140" s="158">
        <v>0</v>
      </c>
      <c r="R140" s="158">
        <f t="shared" si="12"/>
        <v>0</v>
      </c>
      <c r="S140" s="158">
        <v>0</v>
      </c>
      <c r="T140" s="159">
        <f t="shared" si="1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0" t="s">
        <v>174</v>
      </c>
      <c r="AT140" s="160" t="s">
        <v>173</v>
      </c>
      <c r="AU140" s="160" t="s">
        <v>87</v>
      </c>
      <c r="AY140" s="17" t="s">
        <v>146</v>
      </c>
      <c r="BE140" s="161">
        <f t="shared" si="14"/>
        <v>0</v>
      </c>
      <c r="BF140" s="161">
        <f t="shared" si="15"/>
        <v>0</v>
      </c>
      <c r="BG140" s="161">
        <f t="shared" si="16"/>
        <v>0</v>
      </c>
      <c r="BH140" s="161">
        <f t="shared" si="17"/>
        <v>0</v>
      </c>
      <c r="BI140" s="161">
        <f t="shared" si="18"/>
        <v>0</v>
      </c>
      <c r="BJ140" s="17" t="s">
        <v>87</v>
      </c>
      <c r="BK140" s="161">
        <f t="shared" si="19"/>
        <v>0</v>
      </c>
      <c r="BL140" s="17" t="s">
        <v>153</v>
      </c>
      <c r="BM140" s="160" t="s">
        <v>301</v>
      </c>
    </row>
    <row r="141" spans="1:65" s="2" customFormat="1" ht="16.5" customHeight="1">
      <c r="A141" s="32"/>
      <c r="B141" s="148"/>
      <c r="C141" s="179" t="s">
        <v>7</v>
      </c>
      <c r="D141" s="179" t="s">
        <v>173</v>
      </c>
      <c r="E141" s="180" t="s">
        <v>476</v>
      </c>
      <c r="F141" s="181" t="s">
        <v>477</v>
      </c>
      <c r="G141" s="182" t="s">
        <v>258</v>
      </c>
      <c r="H141" s="183">
        <v>4</v>
      </c>
      <c r="I141" s="184"/>
      <c r="J141" s="185">
        <f t="shared" si="10"/>
        <v>0</v>
      </c>
      <c r="K141" s="181" t="s">
        <v>1</v>
      </c>
      <c r="L141" s="186"/>
      <c r="M141" s="187" t="s">
        <v>1</v>
      </c>
      <c r="N141" s="188" t="s">
        <v>44</v>
      </c>
      <c r="O141" s="58"/>
      <c r="P141" s="158">
        <f t="shared" si="11"/>
        <v>0</v>
      </c>
      <c r="Q141" s="158">
        <v>0</v>
      </c>
      <c r="R141" s="158">
        <f t="shared" si="12"/>
        <v>0</v>
      </c>
      <c r="S141" s="158">
        <v>0</v>
      </c>
      <c r="T141" s="159">
        <f t="shared" si="1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0" t="s">
        <v>174</v>
      </c>
      <c r="AT141" s="160" t="s">
        <v>173</v>
      </c>
      <c r="AU141" s="160" t="s">
        <v>87</v>
      </c>
      <c r="AY141" s="17" t="s">
        <v>146</v>
      </c>
      <c r="BE141" s="161">
        <f t="shared" si="14"/>
        <v>0</v>
      </c>
      <c r="BF141" s="161">
        <f t="shared" si="15"/>
        <v>0</v>
      </c>
      <c r="BG141" s="161">
        <f t="shared" si="16"/>
        <v>0</v>
      </c>
      <c r="BH141" s="161">
        <f t="shared" si="17"/>
        <v>0</v>
      </c>
      <c r="BI141" s="161">
        <f t="shared" si="18"/>
        <v>0</v>
      </c>
      <c r="BJ141" s="17" t="s">
        <v>87</v>
      </c>
      <c r="BK141" s="161">
        <f t="shared" si="19"/>
        <v>0</v>
      </c>
      <c r="BL141" s="17" t="s">
        <v>153</v>
      </c>
      <c r="BM141" s="160" t="s">
        <v>304</v>
      </c>
    </row>
    <row r="142" spans="1:65" s="2" customFormat="1" ht="16.5" customHeight="1">
      <c r="A142" s="32"/>
      <c r="B142" s="148"/>
      <c r="C142" s="179" t="s">
        <v>274</v>
      </c>
      <c r="D142" s="179" t="s">
        <v>173</v>
      </c>
      <c r="E142" s="180" t="s">
        <v>478</v>
      </c>
      <c r="F142" s="181" t="s">
        <v>303</v>
      </c>
      <c r="G142" s="182" t="s">
        <v>258</v>
      </c>
      <c r="H142" s="183">
        <v>50</v>
      </c>
      <c r="I142" s="184"/>
      <c r="J142" s="185">
        <f t="shared" si="10"/>
        <v>0</v>
      </c>
      <c r="K142" s="181" t="s">
        <v>1</v>
      </c>
      <c r="L142" s="186"/>
      <c r="M142" s="187" t="s">
        <v>1</v>
      </c>
      <c r="N142" s="188" t="s">
        <v>44</v>
      </c>
      <c r="O142" s="58"/>
      <c r="P142" s="158">
        <f t="shared" si="11"/>
        <v>0</v>
      </c>
      <c r="Q142" s="158">
        <v>0</v>
      </c>
      <c r="R142" s="158">
        <f t="shared" si="12"/>
        <v>0</v>
      </c>
      <c r="S142" s="158">
        <v>0</v>
      </c>
      <c r="T142" s="159">
        <f t="shared" si="1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0" t="s">
        <v>174</v>
      </c>
      <c r="AT142" s="160" t="s">
        <v>173</v>
      </c>
      <c r="AU142" s="160" t="s">
        <v>87</v>
      </c>
      <c r="AY142" s="17" t="s">
        <v>146</v>
      </c>
      <c r="BE142" s="161">
        <f t="shared" si="14"/>
        <v>0</v>
      </c>
      <c r="BF142" s="161">
        <f t="shared" si="15"/>
        <v>0</v>
      </c>
      <c r="BG142" s="161">
        <f t="shared" si="16"/>
        <v>0</v>
      </c>
      <c r="BH142" s="161">
        <f t="shared" si="17"/>
        <v>0</v>
      </c>
      <c r="BI142" s="161">
        <f t="shared" si="18"/>
        <v>0</v>
      </c>
      <c r="BJ142" s="17" t="s">
        <v>87</v>
      </c>
      <c r="BK142" s="161">
        <f t="shared" si="19"/>
        <v>0</v>
      </c>
      <c r="BL142" s="17" t="s">
        <v>153</v>
      </c>
      <c r="BM142" s="160" t="s">
        <v>307</v>
      </c>
    </row>
    <row r="143" spans="1:65" s="2" customFormat="1" ht="16.5" customHeight="1">
      <c r="A143" s="32"/>
      <c r="B143" s="148"/>
      <c r="C143" s="179" t="s">
        <v>317</v>
      </c>
      <c r="D143" s="179" t="s">
        <v>173</v>
      </c>
      <c r="E143" s="180" t="s">
        <v>479</v>
      </c>
      <c r="F143" s="181" t="s">
        <v>480</v>
      </c>
      <c r="G143" s="182" t="s">
        <v>261</v>
      </c>
      <c r="H143" s="183">
        <v>30</v>
      </c>
      <c r="I143" s="184"/>
      <c r="J143" s="185">
        <f t="shared" si="10"/>
        <v>0</v>
      </c>
      <c r="K143" s="181" t="s">
        <v>1</v>
      </c>
      <c r="L143" s="186"/>
      <c r="M143" s="187" t="s">
        <v>1</v>
      </c>
      <c r="N143" s="188" t="s">
        <v>44</v>
      </c>
      <c r="O143" s="58"/>
      <c r="P143" s="158">
        <f t="shared" si="11"/>
        <v>0</v>
      </c>
      <c r="Q143" s="158">
        <v>0</v>
      </c>
      <c r="R143" s="158">
        <f t="shared" si="12"/>
        <v>0</v>
      </c>
      <c r="S143" s="158">
        <v>0</v>
      </c>
      <c r="T143" s="159">
        <f t="shared" si="1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0" t="s">
        <v>174</v>
      </c>
      <c r="AT143" s="160" t="s">
        <v>173</v>
      </c>
      <c r="AU143" s="160" t="s">
        <v>87</v>
      </c>
      <c r="AY143" s="17" t="s">
        <v>146</v>
      </c>
      <c r="BE143" s="161">
        <f t="shared" si="14"/>
        <v>0</v>
      </c>
      <c r="BF143" s="161">
        <f t="shared" si="15"/>
        <v>0</v>
      </c>
      <c r="BG143" s="161">
        <f t="shared" si="16"/>
        <v>0</v>
      </c>
      <c r="BH143" s="161">
        <f t="shared" si="17"/>
        <v>0</v>
      </c>
      <c r="BI143" s="161">
        <f t="shared" si="18"/>
        <v>0</v>
      </c>
      <c r="BJ143" s="17" t="s">
        <v>87</v>
      </c>
      <c r="BK143" s="161">
        <f t="shared" si="19"/>
        <v>0</v>
      </c>
      <c r="BL143" s="17" t="s">
        <v>153</v>
      </c>
      <c r="BM143" s="160" t="s">
        <v>310</v>
      </c>
    </row>
    <row r="144" spans="1:65" s="2" customFormat="1" ht="16.5" customHeight="1">
      <c r="A144" s="32"/>
      <c r="B144" s="148"/>
      <c r="C144" s="179" t="s">
        <v>321</v>
      </c>
      <c r="D144" s="179" t="s">
        <v>173</v>
      </c>
      <c r="E144" s="180" t="s">
        <v>490</v>
      </c>
      <c r="F144" s="181" t="s">
        <v>401</v>
      </c>
      <c r="G144" s="182" t="s">
        <v>170</v>
      </c>
      <c r="H144" s="183">
        <v>1</v>
      </c>
      <c r="I144" s="184"/>
      <c r="J144" s="185">
        <f t="shared" si="10"/>
        <v>0</v>
      </c>
      <c r="K144" s="181" t="s">
        <v>1</v>
      </c>
      <c r="L144" s="186"/>
      <c r="M144" s="200" t="s">
        <v>1</v>
      </c>
      <c r="N144" s="201" t="s">
        <v>44</v>
      </c>
      <c r="O144" s="202"/>
      <c r="P144" s="203">
        <f t="shared" si="11"/>
        <v>0</v>
      </c>
      <c r="Q144" s="203">
        <v>0</v>
      </c>
      <c r="R144" s="203">
        <f t="shared" si="12"/>
        <v>0</v>
      </c>
      <c r="S144" s="203">
        <v>0</v>
      </c>
      <c r="T144" s="204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0" t="s">
        <v>174</v>
      </c>
      <c r="AT144" s="160" t="s">
        <v>173</v>
      </c>
      <c r="AU144" s="160" t="s">
        <v>87</v>
      </c>
      <c r="AY144" s="17" t="s">
        <v>146</v>
      </c>
      <c r="BE144" s="161">
        <f t="shared" si="14"/>
        <v>0</v>
      </c>
      <c r="BF144" s="161">
        <f t="shared" si="15"/>
        <v>0</v>
      </c>
      <c r="BG144" s="161">
        <f t="shared" si="16"/>
        <v>0</v>
      </c>
      <c r="BH144" s="161">
        <f t="shared" si="17"/>
        <v>0</v>
      </c>
      <c r="BI144" s="161">
        <f t="shared" si="18"/>
        <v>0</v>
      </c>
      <c r="BJ144" s="17" t="s">
        <v>87</v>
      </c>
      <c r="BK144" s="161">
        <f t="shared" si="19"/>
        <v>0</v>
      </c>
      <c r="BL144" s="17" t="s">
        <v>153</v>
      </c>
      <c r="BM144" s="160" t="s">
        <v>324</v>
      </c>
    </row>
    <row r="145" spans="1:31" s="2" customFormat="1" ht="6.95" customHeight="1">
      <c r="A145" s="32"/>
      <c r="B145" s="47"/>
      <c r="C145" s="48"/>
      <c r="D145" s="48"/>
      <c r="E145" s="48"/>
      <c r="F145" s="48"/>
      <c r="G145" s="48"/>
      <c r="H145" s="48"/>
      <c r="I145" s="48"/>
      <c r="J145" s="48"/>
      <c r="K145" s="48"/>
      <c r="L145" s="33"/>
      <c r="M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</row>
    <row r="146" ht="11.25"/>
    <row r="147" ht="11.25"/>
    <row r="148" ht="11.25"/>
    <row r="149" ht="11.25"/>
    <row r="150" ht="11.25"/>
    <row r="151" ht="11.25"/>
  </sheetData>
  <autoFilter ref="C121:K144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5"/>
  <sheetViews>
    <sheetView showGridLines="0" workbookViewId="0" topLeftCell="A191">
      <selection activeCell="F221" sqref="F22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8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111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89</v>
      </c>
    </row>
    <row r="4" spans="2:46" s="1" customFormat="1" ht="24.95" customHeight="1">
      <c r="B4" s="20"/>
      <c r="D4" s="21" t="s">
        <v>115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54" t="str">
        <f>'Rekapitulace stavby'!K6</f>
        <v>Zámek Pardubice - Expozice lapidária</v>
      </c>
      <c r="F7" s="255"/>
      <c r="G7" s="255"/>
      <c r="H7" s="255"/>
      <c r="L7" s="20"/>
    </row>
    <row r="8" spans="1:31" s="2" customFormat="1" ht="12" customHeight="1">
      <c r="A8" s="32"/>
      <c r="B8" s="33"/>
      <c r="C8" s="32"/>
      <c r="D8" s="27" t="s">
        <v>116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16" t="s">
        <v>491</v>
      </c>
      <c r="F9" s="256"/>
      <c r="G9" s="256"/>
      <c r="H9" s="25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6. 12. 2023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26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27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7" t="str">
        <f>'Rekapitulace stavby'!E14</f>
        <v>Vyplň údaj</v>
      </c>
      <c r="F18" s="222"/>
      <c r="G18" s="222"/>
      <c r="H18" s="222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25</v>
      </c>
      <c r="J20" s="25" t="s">
        <v>32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33</v>
      </c>
      <c r="F21" s="32"/>
      <c r="G21" s="32"/>
      <c r="H21" s="32"/>
      <c r="I21" s="27" t="s">
        <v>28</v>
      </c>
      <c r="J21" s="25" t="s">
        <v>34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36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37</v>
      </c>
      <c r="F24" s="32"/>
      <c r="G24" s="32"/>
      <c r="H24" s="32"/>
      <c r="I24" s="27" t="s">
        <v>28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38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9"/>
      <c r="B27" s="100"/>
      <c r="C27" s="99"/>
      <c r="D27" s="99"/>
      <c r="E27" s="227" t="s">
        <v>1</v>
      </c>
      <c r="F27" s="227"/>
      <c r="G27" s="227"/>
      <c r="H27" s="227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2" t="s">
        <v>39</v>
      </c>
      <c r="E30" s="32"/>
      <c r="F30" s="32"/>
      <c r="G30" s="32"/>
      <c r="H30" s="32"/>
      <c r="I30" s="32"/>
      <c r="J30" s="71">
        <f>ROUND(J124,2)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41</v>
      </c>
      <c r="G32" s="32"/>
      <c r="H32" s="32"/>
      <c r="I32" s="36" t="s">
        <v>40</v>
      </c>
      <c r="J32" s="36" t="s">
        <v>42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3" t="s">
        <v>43</v>
      </c>
      <c r="E33" s="27" t="s">
        <v>44</v>
      </c>
      <c r="F33" s="104">
        <f>ROUND((SUM(BE124:BE214)),2)</f>
        <v>0</v>
      </c>
      <c r="G33" s="32"/>
      <c r="H33" s="32"/>
      <c r="I33" s="105">
        <v>0.21</v>
      </c>
      <c r="J33" s="104">
        <f>ROUND(((SUM(BE124:BE214))*I33),2)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45</v>
      </c>
      <c r="F34" s="104">
        <f>ROUND((SUM(BF124:BF214)),2)</f>
        <v>0</v>
      </c>
      <c r="G34" s="32"/>
      <c r="H34" s="32"/>
      <c r="I34" s="105">
        <v>0.15</v>
      </c>
      <c r="J34" s="104">
        <f>ROUND(((SUM(BF124:BF214))*I34),2)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46</v>
      </c>
      <c r="F35" s="104">
        <f>ROUND((SUM(BG124:BG214)),2)</f>
        <v>0</v>
      </c>
      <c r="G35" s="32"/>
      <c r="H35" s="32"/>
      <c r="I35" s="105">
        <v>0.21</v>
      </c>
      <c r="J35" s="104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47</v>
      </c>
      <c r="F36" s="104">
        <f>ROUND((SUM(BH124:BH214)),2)</f>
        <v>0</v>
      </c>
      <c r="G36" s="32"/>
      <c r="H36" s="32"/>
      <c r="I36" s="105">
        <v>0.15</v>
      </c>
      <c r="J36" s="104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48</v>
      </c>
      <c r="F37" s="104">
        <f>ROUND((SUM(BI124:BI214)),2)</f>
        <v>0</v>
      </c>
      <c r="G37" s="32"/>
      <c r="H37" s="32"/>
      <c r="I37" s="105">
        <v>0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6"/>
      <c r="D39" s="107" t="s">
        <v>49</v>
      </c>
      <c r="E39" s="60"/>
      <c r="F39" s="60"/>
      <c r="G39" s="108" t="s">
        <v>50</v>
      </c>
      <c r="H39" s="109" t="s">
        <v>51</v>
      </c>
      <c r="I39" s="60"/>
      <c r="J39" s="110">
        <f>SUM(J30:J37)</f>
        <v>0</v>
      </c>
      <c r="K39" s="111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52</v>
      </c>
      <c r="E50" s="44"/>
      <c r="F50" s="44"/>
      <c r="G50" s="43" t="s">
        <v>53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54</v>
      </c>
      <c r="E61" s="35"/>
      <c r="F61" s="112" t="s">
        <v>55</v>
      </c>
      <c r="G61" s="45" t="s">
        <v>54</v>
      </c>
      <c r="H61" s="35"/>
      <c r="I61" s="35"/>
      <c r="J61" s="113" t="s">
        <v>55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56</v>
      </c>
      <c r="E65" s="46"/>
      <c r="F65" s="46"/>
      <c r="G65" s="43" t="s">
        <v>57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54</v>
      </c>
      <c r="E76" s="35"/>
      <c r="F76" s="112" t="s">
        <v>55</v>
      </c>
      <c r="G76" s="45" t="s">
        <v>54</v>
      </c>
      <c r="H76" s="35"/>
      <c r="I76" s="35"/>
      <c r="J76" s="113" t="s">
        <v>55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118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4" t="str">
        <f>E7</f>
        <v>Zámek Pardubice - Expozice lapidária</v>
      </c>
      <c r="F85" s="255"/>
      <c r="G85" s="255"/>
      <c r="H85" s="25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116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16" t="str">
        <f>E9</f>
        <v>D.1.4.2 - SILNOPROUDÉ ROZVODY</v>
      </c>
      <c r="F87" s="256"/>
      <c r="G87" s="256"/>
      <c r="H87" s="25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Pardubice</v>
      </c>
      <c r="G89" s="32"/>
      <c r="H89" s="32"/>
      <c r="I89" s="27" t="s">
        <v>22</v>
      </c>
      <c r="J89" s="55" t="str">
        <f>IF(J12="","",J12)</f>
        <v>6. 12. 2023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>Východočeské muzeum v Pardubicích</v>
      </c>
      <c r="G91" s="32"/>
      <c r="H91" s="32"/>
      <c r="I91" s="27" t="s">
        <v>31</v>
      </c>
      <c r="J91" s="30" t="str">
        <f>E21</f>
        <v>K I P spol. s r. 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27" t="s">
        <v>36</v>
      </c>
      <c r="J92" s="30" t="str">
        <f>E24</f>
        <v>Pavel Rinn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4" t="s">
        <v>119</v>
      </c>
      <c r="D94" s="106"/>
      <c r="E94" s="106"/>
      <c r="F94" s="106"/>
      <c r="G94" s="106"/>
      <c r="H94" s="106"/>
      <c r="I94" s="106"/>
      <c r="J94" s="115" t="s">
        <v>120</v>
      </c>
      <c r="K94" s="106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6" t="s">
        <v>121</v>
      </c>
      <c r="D96" s="32"/>
      <c r="E96" s="32"/>
      <c r="F96" s="32"/>
      <c r="G96" s="32"/>
      <c r="H96" s="32"/>
      <c r="I96" s="32"/>
      <c r="J96" s="71">
        <f>J124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122</v>
      </c>
    </row>
    <row r="97" spans="2:12" s="9" customFormat="1" ht="24.95" customHeight="1">
      <c r="B97" s="117"/>
      <c r="D97" s="118" t="s">
        <v>492</v>
      </c>
      <c r="E97" s="119"/>
      <c r="F97" s="119"/>
      <c r="G97" s="119"/>
      <c r="H97" s="119"/>
      <c r="I97" s="119"/>
      <c r="J97" s="120">
        <f>J125</f>
        <v>0</v>
      </c>
      <c r="L97" s="117"/>
    </row>
    <row r="98" spans="2:12" s="9" customFormat="1" ht="24.95" customHeight="1">
      <c r="B98" s="117"/>
      <c r="D98" s="118" t="s">
        <v>493</v>
      </c>
      <c r="E98" s="119"/>
      <c r="F98" s="119"/>
      <c r="G98" s="119"/>
      <c r="H98" s="119"/>
      <c r="I98" s="119"/>
      <c r="J98" s="120">
        <f>J152</f>
        <v>0</v>
      </c>
      <c r="L98" s="117"/>
    </row>
    <row r="99" spans="2:12" s="9" customFormat="1" ht="24.95" customHeight="1">
      <c r="B99" s="117"/>
      <c r="D99" s="118" t="s">
        <v>494</v>
      </c>
      <c r="E99" s="119"/>
      <c r="F99" s="119"/>
      <c r="G99" s="119"/>
      <c r="H99" s="119"/>
      <c r="I99" s="119"/>
      <c r="J99" s="120">
        <f>J156</f>
        <v>0</v>
      </c>
      <c r="L99" s="117"/>
    </row>
    <row r="100" spans="2:12" s="9" customFormat="1" ht="24.95" customHeight="1">
      <c r="B100" s="117"/>
      <c r="D100" s="118" t="s">
        <v>495</v>
      </c>
      <c r="E100" s="119"/>
      <c r="F100" s="119"/>
      <c r="G100" s="119"/>
      <c r="H100" s="119"/>
      <c r="I100" s="119"/>
      <c r="J100" s="120">
        <f>J176</f>
        <v>0</v>
      </c>
      <c r="L100" s="117"/>
    </row>
    <row r="101" spans="2:12" s="9" customFormat="1" ht="24.95" customHeight="1">
      <c r="B101" s="117"/>
      <c r="D101" s="118" t="s">
        <v>496</v>
      </c>
      <c r="E101" s="119"/>
      <c r="F101" s="119"/>
      <c r="G101" s="119"/>
      <c r="H101" s="119"/>
      <c r="I101" s="119"/>
      <c r="J101" s="120">
        <f>J186</f>
        <v>0</v>
      </c>
      <c r="L101" s="117"/>
    </row>
    <row r="102" spans="2:12" s="9" customFormat="1" ht="24.95" customHeight="1">
      <c r="B102" s="117"/>
      <c r="D102" s="118" t="s">
        <v>497</v>
      </c>
      <c r="E102" s="119"/>
      <c r="F102" s="119"/>
      <c r="G102" s="119"/>
      <c r="H102" s="119"/>
      <c r="I102" s="119"/>
      <c r="J102" s="120">
        <f>J195</f>
        <v>0</v>
      </c>
      <c r="L102" s="117"/>
    </row>
    <row r="103" spans="2:12" s="9" customFormat="1" ht="24.95" customHeight="1">
      <c r="B103" s="117"/>
      <c r="D103" s="118" t="s">
        <v>498</v>
      </c>
      <c r="E103" s="119"/>
      <c r="F103" s="119"/>
      <c r="G103" s="119"/>
      <c r="H103" s="119"/>
      <c r="I103" s="119"/>
      <c r="J103" s="120">
        <f>J204</f>
        <v>0</v>
      </c>
      <c r="L103" s="117"/>
    </row>
    <row r="104" spans="2:12" s="9" customFormat="1" ht="24.95" customHeight="1">
      <c r="B104" s="117"/>
      <c r="D104" s="118" t="s">
        <v>499</v>
      </c>
      <c r="E104" s="119"/>
      <c r="F104" s="119"/>
      <c r="G104" s="119"/>
      <c r="H104" s="119"/>
      <c r="I104" s="119"/>
      <c r="J104" s="120">
        <f>J213</f>
        <v>0</v>
      </c>
      <c r="L104" s="117"/>
    </row>
    <row r="105" spans="1:31" s="2" customFormat="1" ht="21.75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5" customHeight="1">
      <c r="A110" s="32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5" customHeight="1">
      <c r="A111" s="32"/>
      <c r="B111" s="33"/>
      <c r="C111" s="21" t="s">
        <v>131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16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2"/>
      <c r="D114" s="32"/>
      <c r="E114" s="254" t="str">
        <f>E7</f>
        <v>Zámek Pardubice - Expozice lapidária</v>
      </c>
      <c r="F114" s="255"/>
      <c r="G114" s="255"/>
      <c r="H114" s="255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116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2"/>
      <c r="D116" s="32"/>
      <c r="E116" s="216" t="str">
        <f>E9</f>
        <v>D.1.4.2 - SILNOPROUDÉ ROZVODY</v>
      </c>
      <c r="F116" s="256"/>
      <c r="G116" s="256"/>
      <c r="H116" s="256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20</v>
      </c>
      <c r="D118" s="32"/>
      <c r="E118" s="32"/>
      <c r="F118" s="25" t="str">
        <f>F12</f>
        <v>Pardubice</v>
      </c>
      <c r="G118" s="32"/>
      <c r="H118" s="32"/>
      <c r="I118" s="27" t="s">
        <v>22</v>
      </c>
      <c r="J118" s="55" t="str">
        <f>IF(J12="","",J12)</f>
        <v>6. 12. 2023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5.2" customHeight="1">
      <c r="A120" s="32"/>
      <c r="B120" s="33"/>
      <c r="C120" s="27" t="s">
        <v>24</v>
      </c>
      <c r="D120" s="32"/>
      <c r="E120" s="32"/>
      <c r="F120" s="25" t="str">
        <f>E15</f>
        <v>Východočeské muzeum v Pardubicích</v>
      </c>
      <c r="G120" s="32"/>
      <c r="H120" s="32"/>
      <c r="I120" s="27" t="s">
        <v>31</v>
      </c>
      <c r="J120" s="30" t="str">
        <f>E21</f>
        <v>K I P spol. s r. o.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5.2" customHeight="1">
      <c r="A121" s="32"/>
      <c r="B121" s="33"/>
      <c r="C121" s="27" t="s">
        <v>29</v>
      </c>
      <c r="D121" s="32"/>
      <c r="E121" s="32"/>
      <c r="F121" s="25" t="str">
        <f>IF(E18="","",E18)</f>
        <v>Vyplň údaj</v>
      </c>
      <c r="G121" s="32"/>
      <c r="H121" s="32"/>
      <c r="I121" s="27" t="s">
        <v>36</v>
      </c>
      <c r="J121" s="30" t="str">
        <f>E24</f>
        <v>Pavel Rinn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0.35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11" customFormat="1" ht="29.25" customHeight="1">
      <c r="A123" s="125"/>
      <c r="B123" s="126"/>
      <c r="C123" s="127" t="s">
        <v>132</v>
      </c>
      <c r="D123" s="128" t="s">
        <v>64</v>
      </c>
      <c r="E123" s="128" t="s">
        <v>60</v>
      </c>
      <c r="F123" s="128" t="s">
        <v>61</v>
      </c>
      <c r="G123" s="128" t="s">
        <v>133</v>
      </c>
      <c r="H123" s="128" t="s">
        <v>134</v>
      </c>
      <c r="I123" s="128" t="s">
        <v>135</v>
      </c>
      <c r="J123" s="128" t="s">
        <v>120</v>
      </c>
      <c r="K123" s="129" t="s">
        <v>136</v>
      </c>
      <c r="L123" s="130"/>
      <c r="M123" s="62" t="s">
        <v>1</v>
      </c>
      <c r="N123" s="63" t="s">
        <v>43</v>
      </c>
      <c r="O123" s="63" t="s">
        <v>137</v>
      </c>
      <c r="P123" s="63" t="s">
        <v>138</v>
      </c>
      <c r="Q123" s="63" t="s">
        <v>139</v>
      </c>
      <c r="R123" s="63" t="s">
        <v>140</v>
      </c>
      <c r="S123" s="63" t="s">
        <v>141</v>
      </c>
      <c r="T123" s="64" t="s">
        <v>142</v>
      </c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</row>
    <row r="124" spans="1:63" s="2" customFormat="1" ht="22.9" customHeight="1">
      <c r="A124" s="32"/>
      <c r="B124" s="33"/>
      <c r="C124" s="69" t="s">
        <v>143</v>
      </c>
      <c r="D124" s="32"/>
      <c r="E124" s="32"/>
      <c r="F124" s="32"/>
      <c r="G124" s="32"/>
      <c r="H124" s="32"/>
      <c r="I124" s="32"/>
      <c r="J124" s="131">
        <f>BK124</f>
        <v>0</v>
      </c>
      <c r="K124" s="32"/>
      <c r="L124" s="33"/>
      <c r="M124" s="65"/>
      <c r="N124" s="56"/>
      <c r="O124" s="66"/>
      <c r="P124" s="132">
        <f>P125+P152+P156+P176+P186+P195+P204+P213</f>
        <v>0</v>
      </c>
      <c r="Q124" s="66"/>
      <c r="R124" s="132">
        <f>R125+R152+R156+R176+R186+R195+R204+R213</f>
        <v>0</v>
      </c>
      <c r="S124" s="66"/>
      <c r="T124" s="133">
        <f>T125+T152+T156+T176+T186+T195+T204+T213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78</v>
      </c>
      <c r="AU124" s="17" t="s">
        <v>122</v>
      </c>
      <c r="BK124" s="134">
        <f>BK125+BK152+BK156+BK176+BK186+BK195+BK204+BK213</f>
        <v>0</v>
      </c>
    </row>
    <row r="125" spans="2:63" s="12" customFormat="1" ht="25.9" customHeight="1">
      <c r="B125" s="135"/>
      <c r="D125" s="136" t="s">
        <v>78</v>
      </c>
      <c r="E125" s="137" t="s">
        <v>500</v>
      </c>
      <c r="F125" s="137" t="s">
        <v>501</v>
      </c>
      <c r="I125" s="138"/>
      <c r="J125" s="139">
        <f>BK125</f>
        <v>0</v>
      </c>
      <c r="L125" s="135"/>
      <c r="M125" s="140"/>
      <c r="N125" s="141"/>
      <c r="O125" s="141"/>
      <c r="P125" s="142">
        <f>SUM(P126:P151)</f>
        <v>0</v>
      </c>
      <c r="Q125" s="141"/>
      <c r="R125" s="142">
        <f>SUM(R126:R151)</f>
        <v>0</v>
      </c>
      <c r="S125" s="141"/>
      <c r="T125" s="143">
        <f>SUM(T126:T151)</f>
        <v>0</v>
      </c>
      <c r="AR125" s="136" t="s">
        <v>87</v>
      </c>
      <c r="AT125" s="144" t="s">
        <v>78</v>
      </c>
      <c r="AU125" s="144" t="s">
        <v>79</v>
      </c>
      <c r="AY125" s="136" t="s">
        <v>146</v>
      </c>
      <c r="BK125" s="145">
        <f>SUM(BK126:BK151)</f>
        <v>0</v>
      </c>
    </row>
    <row r="126" spans="1:65" s="2" customFormat="1" ht="24.2" customHeight="1">
      <c r="A126" s="32"/>
      <c r="B126" s="148"/>
      <c r="C126" s="149" t="s">
        <v>87</v>
      </c>
      <c r="D126" s="149" t="s">
        <v>149</v>
      </c>
      <c r="E126" s="150" t="s">
        <v>502</v>
      </c>
      <c r="F126" s="151" t="s">
        <v>503</v>
      </c>
      <c r="G126" s="152" t="s">
        <v>504</v>
      </c>
      <c r="H126" s="153">
        <v>6</v>
      </c>
      <c r="I126" s="154"/>
      <c r="J126" s="155">
        <f aca="true" t="shared" si="0" ref="J126:J151">ROUND(I126*H126,2)</f>
        <v>0</v>
      </c>
      <c r="K126" s="151" t="s">
        <v>1</v>
      </c>
      <c r="L126" s="33"/>
      <c r="M126" s="156" t="s">
        <v>1</v>
      </c>
      <c r="N126" s="157" t="s">
        <v>44</v>
      </c>
      <c r="O126" s="58"/>
      <c r="P126" s="158">
        <f aca="true" t="shared" si="1" ref="P126:P151">O126*H126</f>
        <v>0</v>
      </c>
      <c r="Q126" s="158">
        <v>0</v>
      </c>
      <c r="R126" s="158">
        <f aca="true" t="shared" si="2" ref="R126:R151">Q126*H126</f>
        <v>0</v>
      </c>
      <c r="S126" s="158">
        <v>0</v>
      </c>
      <c r="T126" s="159">
        <f aca="true" t="shared" si="3" ref="T126:T151"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0" t="s">
        <v>153</v>
      </c>
      <c r="AT126" s="160" t="s">
        <v>149</v>
      </c>
      <c r="AU126" s="160" t="s">
        <v>87</v>
      </c>
      <c r="AY126" s="17" t="s">
        <v>146</v>
      </c>
      <c r="BE126" s="161">
        <f aca="true" t="shared" si="4" ref="BE126:BE151">IF(N126="základní",J126,0)</f>
        <v>0</v>
      </c>
      <c r="BF126" s="161">
        <f aca="true" t="shared" si="5" ref="BF126:BF151">IF(N126="snížená",J126,0)</f>
        <v>0</v>
      </c>
      <c r="BG126" s="161">
        <f aca="true" t="shared" si="6" ref="BG126:BG151">IF(N126="zákl. přenesená",J126,0)</f>
        <v>0</v>
      </c>
      <c r="BH126" s="161">
        <f aca="true" t="shared" si="7" ref="BH126:BH151">IF(N126="sníž. přenesená",J126,0)</f>
        <v>0</v>
      </c>
      <c r="BI126" s="161">
        <f aca="true" t="shared" si="8" ref="BI126:BI151">IF(N126="nulová",J126,0)</f>
        <v>0</v>
      </c>
      <c r="BJ126" s="17" t="s">
        <v>87</v>
      </c>
      <c r="BK126" s="161">
        <f aca="true" t="shared" si="9" ref="BK126:BK151">ROUND(I126*H126,2)</f>
        <v>0</v>
      </c>
      <c r="BL126" s="17" t="s">
        <v>153</v>
      </c>
      <c r="BM126" s="160" t="s">
        <v>89</v>
      </c>
    </row>
    <row r="127" spans="1:65" s="2" customFormat="1" ht="24.2" customHeight="1">
      <c r="A127" s="32"/>
      <c r="B127" s="148"/>
      <c r="C127" s="149" t="s">
        <v>89</v>
      </c>
      <c r="D127" s="149" t="s">
        <v>149</v>
      </c>
      <c r="E127" s="150" t="s">
        <v>505</v>
      </c>
      <c r="F127" s="151" t="s">
        <v>506</v>
      </c>
      <c r="G127" s="152" t="s">
        <v>504</v>
      </c>
      <c r="H127" s="153">
        <v>6</v>
      </c>
      <c r="I127" s="154"/>
      <c r="J127" s="155">
        <f t="shared" si="0"/>
        <v>0</v>
      </c>
      <c r="K127" s="151" t="s">
        <v>1</v>
      </c>
      <c r="L127" s="33"/>
      <c r="M127" s="156" t="s">
        <v>1</v>
      </c>
      <c r="N127" s="157" t="s">
        <v>44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0" t="s">
        <v>153</v>
      </c>
      <c r="AT127" s="160" t="s">
        <v>149</v>
      </c>
      <c r="AU127" s="160" t="s">
        <v>87</v>
      </c>
      <c r="AY127" s="17" t="s">
        <v>146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7" t="s">
        <v>87</v>
      </c>
      <c r="BK127" s="161">
        <f t="shared" si="9"/>
        <v>0</v>
      </c>
      <c r="BL127" s="17" t="s">
        <v>153</v>
      </c>
      <c r="BM127" s="160" t="s">
        <v>153</v>
      </c>
    </row>
    <row r="128" spans="1:65" s="2" customFormat="1" ht="24.2" customHeight="1">
      <c r="A128" s="32"/>
      <c r="B128" s="148"/>
      <c r="C128" s="149" t="s">
        <v>167</v>
      </c>
      <c r="D128" s="149" t="s">
        <v>149</v>
      </c>
      <c r="E128" s="150" t="s">
        <v>507</v>
      </c>
      <c r="F128" s="151" t="s">
        <v>508</v>
      </c>
      <c r="G128" s="152" t="s">
        <v>504</v>
      </c>
      <c r="H128" s="153">
        <v>8</v>
      </c>
      <c r="I128" s="154"/>
      <c r="J128" s="155">
        <f t="shared" si="0"/>
        <v>0</v>
      </c>
      <c r="K128" s="151" t="s">
        <v>1</v>
      </c>
      <c r="L128" s="33"/>
      <c r="M128" s="156" t="s">
        <v>1</v>
      </c>
      <c r="N128" s="157" t="s">
        <v>44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0" t="s">
        <v>153</v>
      </c>
      <c r="AT128" s="160" t="s">
        <v>149</v>
      </c>
      <c r="AU128" s="160" t="s">
        <v>87</v>
      </c>
      <c r="AY128" s="17" t="s">
        <v>146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7" t="s">
        <v>87</v>
      </c>
      <c r="BK128" s="161">
        <f t="shared" si="9"/>
        <v>0</v>
      </c>
      <c r="BL128" s="17" t="s">
        <v>153</v>
      </c>
      <c r="BM128" s="160" t="s">
        <v>147</v>
      </c>
    </row>
    <row r="129" spans="1:65" s="2" customFormat="1" ht="24.2" customHeight="1">
      <c r="A129" s="32"/>
      <c r="B129" s="148"/>
      <c r="C129" s="149" t="s">
        <v>153</v>
      </c>
      <c r="D129" s="149" t="s">
        <v>149</v>
      </c>
      <c r="E129" s="150" t="s">
        <v>509</v>
      </c>
      <c r="F129" s="151" t="s">
        <v>510</v>
      </c>
      <c r="G129" s="152" t="s">
        <v>504</v>
      </c>
      <c r="H129" s="153">
        <v>6</v>
      </c>
      <c r="I129" s="154"/>
      <c r="J129" s="155">
        <f t="shared" si="0"/>
        <v>0</v>
      </c>
      <c r="K129" s="151" t="s">
        <v>1</v>
      </c>
      <c r="L129" s="33"/>
      <c r="M129" s="156" t="s">
        <v>1</v>
      </c>
      <c r="N129" s="157" t="s">
        <v>44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0" t="s">
        <v>153</v>
      </c>
      <c r="AT129" s="160" t="s">
        <v>149</v>
      </c>
      <c r="AU129" s="160" t="s">
        <v>87</v>
      </c>
      <c r="AY129" s="17" t="s">
        <v>146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7" t="s">
        <v>87</v>
      </c>
      <c r="BK129" s="161">
        <f t="shared" si="9"/>
        <v>0</v>
      </c>
      <c r="BL129" s="17" t="s">
        <v>153</v>
      </c>
      <c r="BM129" s="160" t="s">
        <v>174</v>
      </c>
    </row>
    <row r="130" spans="1:65" s="2" customFormat="1" ht="16.5" customHeight="1">
      <c r="A130" s="32"/>
      <c r="B130" s="148"/>
      <c r="C130" s="149" t="s">
        <v>172</v>
      </c>
      <c r="D130" s="149" t="s">
        <v>149</v>
      </c>
      <c r="E130" s="150" t="s">
        <v>511</v>
      </c>
      <c r="F130" s="151" t="s">
        <v>512</v>
      </c>
      <c r="G130" s="152" t="s">
        <v>258</v>
      </c>
      <c r="H130" s="153">
        <v>1</v>
      </c>
      <c r="I130" s="154"/>
      <c r="J130" s="155">
        <f t="shared" si="0"/>
        <v>0</v>
      </c>
      <c r="K130" s="151" t="s">
        <v>1</v>
      </c>
      <c r="L130" s="33"/>
      <c r="M130" s="156" t="s">
        <v>1</v>
      </c>
      <c r="N130" s="157" t="s">
        <v>44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0" t="s">
        <v>153</v>
      </c>
      <c r="AT130" s="160" t="s">
        <v>149</v>
      </c>
      <c r="AU130" s="160" t="s">
        <v>87</v>
      </c>
      <c r="AY130" s="17" t="s">
        <v>146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7" t="s">
        <v>87</v>
      </c>
      <c r="BK130" s="161">
        <f t="shared" si="9"/>
        <v>0</v>
      </c>
      <c r="BL130" s="17" t="s">
        <v>153</v>
      </c>
      <c r="BM130" s="160" t="s">
        <v>189</v>
      </c>
    </row>
    <row r="131" spans="1:65" s="2" customFormat="1" ht="24.2" customHeight="1">
      <c r="A131" s="32"/>
      <c r="B131" s="148"/>
      <c r="C131" s="149" t="s">
        <v>147</v>
      </c>
      <c r="D131" s="149" t="s">
        <v>149</v>
      </c>
      <c r="E131" s="150" t="s">
        <v>513</v>
      </c>
      <c r="F131" s="151" t="s">
        <v>514</v>
      </c>
      <c r="G131" s="152" t="s">
        <v>258</v>
      </c>
      <c r="H131" s="153">
        <v>10</v>
      </c>
      <c r="I131" s="154"/>
      <c r="J131" s="155">
        <f t="shared" si="0"/>
        <v>0</v>
      </c>
      <c r="K131" s="151" t="s">
        <v>1</v>
      </c>
      <c r="L131" s="33"/>
      <c r="M131" s="156" t="s">
        <v>1</v>
      </c>
      <c r="N131" s="157" t="s">
        <v>44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0" t="s">
        <v>153</v>
      </c>
      <c r="AT131" s="160" t="s">
        <v>149</v>
      </c>
      <c r="AU131" s="160" t="s">
        <v>87</v>
      </c>
      <c r="AY131" s="17" t="s">
        <v>146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7" t="s">
        <v>87</v>
      </c>
      <c r="BK131" s="161">
        <f t="shared" si="9"/>
        <v>0</v>
      </c>
      <c r="BL131" s="17" t="s">
        <v>153</v>
      </c>
      <c r="BM131" s="160" t="s">
        <v>203</v>
      </c>
    </row>
    <row r="132" spans="1:65" s="2" customFormat="1" ht="16.5" customHeight="1">
      <c r="A132" s="32"/>
      <c r="B132" s="148"/>
      <c r="C132" s="149" t="s">
        <v>175</v>
      </c>
      <c r="D132" s="149" t="s">
        <v>149</v>
      </c>
      <c r="E132" s="150" t="s">
        <v>515</v>
      </c>
      <c r="F132" s="151" t="s">
        <v>516</v>
      </c>
      <c r="G132" s="152" t="s">
        <v>261</v>
      </c>
      <c r="H132" s="153">
        <v>45</v>
      </c>
      <c r="I132" s="154"/>
      <c r="J132" s="155">
        <f t="shared" si="0"/>
        <v>0</v>
      </c>
      <c r="K132" s="151" t="s">
        <v>1</v>
      </c>
      <c r="L132" s="33"/>
      <c r="M132" s="156" t="s">
        <v>1</v>
      </c>
      <c r="N132" s="157" t="s">
        <v>44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0" t="s">
        <v>153</v>
      </c>
      <c r="AT132" s="160" t="s">
        <v>149</v>
      </c>
      <c r="AU132" s="160" t="s">
        <v>87</v>
      </c>
      <c r="AY132" s="17" t="s">
        <v>146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7" t="s">
        <v>87</v>
      </c>
      <c r="BK132" s="161">
        <f t="shared" si="9"/>
        <v>0</v>
      </c>
      <c r="BL132" s="17" t="s">
        <v>153</v>
      </c>
      <c r="BM132" s="160" t="s">
        <v>211</v>
      </c>
    </row>
    <row r="133" spans="1:65" s="2" customFormat="1" ht="16.5" customHeight="1">
      <c r="A133" s="32"/>
      <c r="B133" s="148"/>
      <c r="C133" s="149" t="s">
        <v>174</v>
      </c>
      <c r="D133" s="149" t="s">
        <v>149</v>
      </c>
      <c r="E133" s="150" t="s">
        <v>517</v>
      </c>
      <c r="F133" s="151" t="s">
        <v>518</v>
      </c>
      <c r="G133" s="152" t="s">
        <v>261</v>
      </c>
      <c r="H133" s="153">
        <v>45</v>
      </c>
      <c r="I133" s="154"/>
      <c r="J133" s="155">
        <f t="shared" si="0"/>
        <v>0</v>
      </c>
      <c r="K133" s="151" t="s">
        <v>1</v>
      </c>
      <c r="L133" s="33"/>
      <c r="M133" s="156" t="s">
        <v>1</v>
      </c>
      <c r="N133" s="157" t="s">
        <v>44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0" t="s">
        <v>153</v>
      </c>
      <c r="AT133" s="160" t="s">
        <v>149</v>
      </c>
      <c r="AU133" s="160" t="s">
        <v>87</v>
      </c>
      <c r="AY133" s="17" t="s">
        <v>146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7" t="s">
        <v>87</v>
      </c>
      <c r="BK133" s="161">
        <f t="shared" si="9"/>
        <v>0</v>
      </c>
      <c r="BL133" s="17" t="s">
        <v>153</v>
      </c>
      <c r="BM133" s="160" t="s">
        <v>165</v>
      </c>
    </row>
    <row r="134" spans="1:65" s="2" customFormat="1" ht="16.5" customHeight="1">
      <c r="A134" s="32"/>
      <c r="B134" s="148"/>
      <c r="C134" s="149" t="s">
        <v>161</v>
      </c>
      <c r="D134" s="149" t="s">
        <v>149</v>
      </c>
      <c r="E134" s="150" t="s">
        <v>519</v>
      </c>
      <c r="F134" s="151" t="s">
        <v>520</v>
      </c>
      <c r="G134" s="152" t="s">
        <v>261</v>
      </c>
      <c r="H134" s="153">
        <v>600</v>
      </c>
      <c r="I134" s="154"/>
      <c r="J134" s="155">
        <f t="shared" si="0"/>
        <v>0</v>
      </c>
      <c r="K134" s="151" t="s">
        <v>1</v>
      </c>
      <c r="L134" s="33"/>
      <c r="M134" s="156" t="s">
        <v>1</v>
      </c>
      <c r="N134" s="157" t="s">
        <v>44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0" t="s">
        <v>153</v>
      </c>
      <c r="AT134" s="160" t="s">
        <v>149</v>
      </c>
      <c r="AU134" s="160" t="s">
        <v>87</v>
      </c>
      <c r="AY134" s="17" t="s">
        <v>146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7" t="s">
        <v>87</v>
      </c>
      <c r="BK134" s="161">
        <f t="shared" si="9"/>
        <v>0</v>
      </c>
      <c r="BL134" s="17" t="s">
        <v>153</v>
      </c>
      <c r="BM134" s="160" t="s">
        <v>231</v>
      </c>
    </row>
    <row r="135" spans="1:65" s="2" customFormat="1" ht="16.5" customHeight="1">
      <c r="A135" s="32"/>
      <c r="B135" s="148"/>
      <c r="C135" s="149" t="s">
        <v>189</v>
      </c>
      <c r="D135" s="149" t="s">
        <v>149</v>
      </c>
      <c r="E135" s="150" t="s">
        <v>521</v>
      </c>
      <c r="F135" s="151" t="s">
        <v>522</v>
      </c>
      <c r="G135" s="152" t="s">
        <v>261</v>
      </c>
      <c r="H135" s="153">
        <v>230</v>
      </c>
      <c r="I135" s="154"/>
      <c r="J135" s="155">
        <f t="shared" si="0"/>
        <v>0</v>
      </c>
      <c r="K135" s="151" t="s">
        <v>1</v>
      </c>
      <c r="L135" s="33"/>
      <c r="M135" s="156" t="s">
        <v>1</v>
      </c>
      <c r="N135" s="157" t="s">
        <v>44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0" t="s">
        <v>153</v>
      </c>
      <c r="AT135" s="160" t="s">
        <v>149</v>
      </c>
      <c r="AU135" s="160" t="s">
        <v>87</v>
      </c>
      <c r="AY135" s="17" t="s">
        <v>146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7" t="s">
        <v>87</v>
      </c>
      <c r="BK135" s="161">
        <f t="shared" si="9"/>
        <v>0</v>
      </c>
      <c r="BL135" s="17" t="s">
        <v>153</v>
      </c>
      <c r="BM135" s="160" t="s">
        <v>241</v>
      </c>
    </row>
    <row r="136" spans="1:65" s="2" customFormat="1" ht="16.5" customHeight="1">
      <c r="A136" s="32"/>
      <c r="B136" s="148"/>
      <c r="C136" s="149" t="s">
        <v>199</v>
      </c>
      <c r="D136" s="149" t="s">
        <v>149</v>
      </c>
      <c r="E136" s="150" t="s">
        <v>523</v>
      </c>
      <c r="F136" s="151" t="s">
        <v>524</v>
      </c>
      <c r="G136" s="152" t="s">
        <v>261</v>
      </c>
      <c r="H136" s="153">
        <v>120</v>
      </c>
      <c r="I136" s="154"/>
      <c r="J136" s="155">
        <f t="shared" si="0"/>
        <v>0</v>
      </c>
      <c r="K136" s="151" t="s">
        <v>1</v>
      </c>
      <c r="L136" s="33"/>
      <c r="M136" s="156" t="s">
        <v>1</v>
      </c>
      <c r="N136" s="157" t="s">
        <v>44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0" t="s">
        <v>153</v>
      </c>
      <c r="AT136" s="160" t="s">
        <v>149</v>
      </c>
      <c r="AU136" s="160" t="s">
        <v>87</v>
      </c>
      <c r="AY136" s="17" t="s">
        <v>146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7" t="s">
        <v>87</v>
      </c>
      <c r="BK136" s="161">
        <f t="shared" si="9"/>
        <v>0</v>
      </c>
      <c r="BL136" s="17" t="s">
        <v>153</v>
      </c>
      <c r="BM136" s="160" t="s">
        <v>274</v>
      </c>
    </row>
    <row r="137" spans="1:65" s="2" customFormat="1" ht="16.5" customHeight="1">
      <c r="A137" s="32"/>
      <c r="B137" s="148"/>
      <c r="C137" s="149" t="s">
        <v>203</v>
      </c>
      <c r="D137" s="149" t="s">
        <v>149</v>
      </c>
      <c r="E137" s="150" t="s">
        <v>525</v>
      </c>
      <c r="F137" s="151" t="s">
        <v>526</v>
      </c>
      <c r="G137" s="152" t="s">
        <v>261</v>
      </c>
      <c r="H137" s="153">
        <v>700</v>
      </c>
      <c r="I137" s="154"/>
      <c r="J137" s="155">
        <f t="shared" si="0"/>
        <v>0</v>
      </c>
      <c r="K137" s="151" t="s">
        <v>1</v>
      </c>
      <c r="L137" s="33"/>
      <c r="M137" s="156" t="s">
        <v>1</v>
      </c>
      <c r="N137" s="157" t="s">
        <v>44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0" t="s">
        <v>153</v>
      </c>
      <c r="AT137" s="160" t="s">
        <v>149</v>
      </c>
      <c r="AU137" s="160" t="s">
        <v>87</v>
      </c>
      <c r="AY137" s="17" t="s">
        <v>146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7" t="s">
        <v>87</v>
      </c>
      <c r="BK137" s="161">
        <f t="shared" si="9"/>
        <v>0</v>
      </c>
      <c r="BL137" s="17" t="s">
        <v>153</v>
      </c>
      <c r="BM137" s="160" t="s">
        <v>321</v>
      </c>
    </row>
    <row r="138" spans="1:65" s="2" customFormat="1" ht="16.5" customHeight="1">
      <c r="A138" s="32"/>
      <c r="B138" s="148"/>
      <c r="C138" s="149" t="s">
        <v>207</v>
      </c>
      <c r="D138" s="149" t="s">
        <v>149</v>
      </c>
      <c r="E138" s="150" t="s">
        <v>527</v>
      </c>
      <c r="F138" s="151" t="s">
        <v>528</v>
      </c>
      <c r="G138" s="152" t="s">
        <v>261</v>
      </c>
      <c r="H138" s="153">
        <v>110</v>
      </c>
      <c r="I138" s="154"/>
      <c r="J138" s="155">
        <f t="shared" si="0"/>
        <v>0</v>
      </c>
      <c r="K138" s="151" t="s">
        <v>1</v>
      </c>
      <c r="L138" s="33"/>
      <c r="M138" s="156" t="s">
        <v>1</v>
      </c>
      <c r="N138" s="157" t="s">
        <v>44</v>
      </c>
      <c r="O138" s="58"/>
      <c r="P138" s="158">
        <f t="shared" si="1"/>
        <v>0</v>
      </c>
      <c r="Q138" s="158">
        <v>0</v>
      </c>
      <c r="R138" s="158">
        <f t="shared" si="2"/>
        <v>0</v>
      </c>
      <c r="S138" s="158">
        <v>0</v>
      </c>
      <c r="T138" s="159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0" t="s">
        <v>153</v>
      </c>
      <c r="AT138" s="160" t="s">
        <v>149</v>
      </c>
      <c r="AU138" s="160" t="s">
        <v>87</v>
      </c>
      <c r="AY138" s="17" t="s">
        <v>146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7" t="s">
        <v>87</v>
      </c>
      <c r="BK138" s="161">
        <f t="shared" si="9"/>
        <v>0</v>
      </c>
      <c r="BL138" s="17" t="s">
        <v>153</v>
      </c>
      <c r="BM138" s="160" t="s">
        <v>277</v>
      </c>
    </row>
    <row r="139" spans="1:65" s="2" customFormat="1" ht="16.5" customHeight="1">
      <c r="A139" s="32"/>
      <c r="B139" s="148"/>
      <c r="C139" s="149" t="s">
        <v>211</v>
      </c>
      <c r="D139" s="149" t="s">
        <v>149</v>
      </c>
      <c r="E139" s="150" t="s">
        <v>529</v>
      </c>
      <c r="F139" s="151" t="s">
        <v>530</v>
      </c>
      <c r="G139" s="152" t="s">
        <v>261</v>
      </c>
      <c r="H139" s="153">
        <v>170</v>
      </c>
      <c r="I139" s="154"/>
      <c r="J139" s="155">
        <f t="shared" si="0"/>
        <v>0</v>
      </c>
      <c r="K139" s="151" t="s">
        <v>1</v>
      </c>
      <c r="L139" s="33"/>
      <c r="M139" s="156" t="s">
        <v>1</v>
      </c>
      <c r="N139" s="157" t="s">
        <v>44</v>
      </c>
      <c r="O139" s="5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0" t="s">
        <v>153</v>
      </c>
      <c r="AT139" s="160" t="s">
        <v>149</v>
      </c>
      <c r="AU139" s="160" t="s">
        <v>87</v>
      </c>
      <c r="AY139" s="17" t="s">
        <v>146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7" t="s">
        <v>87</v>
      </c>
      <c r="BK139" s="161">
        <f t="shared" si="9"/>
        <v>0</v>
      </c>
      <c r="BL139" s="17" t="s">
        <v>153</v>
      </c>
      <c r="BM139" s="160" t="s">
        <v>280</v>
      </c>
    </row>
    <row r="140" spans="1:65" s="2" customFormat="1" ht="16.5" customHeight="1">
      <c r="A140" s="32"/>
      <c r="B140" s="148"/>
      <c r="C140" s="149" t="s">
        <v>8</v>
      </c>
      <c r="D140" s="149" t="s">
        <v>149</v>
      </c>
      <c r="E140" s="150" t="s">
        <v>531</v>
      </c>
      <c r="F140" s="151" t="s">
        <v>532</v>
      </c>
      <c r="G140" s="152" t="s">
        <v>261</v>
      </c>
      <c r="H140" s="153">
        <v>120</v>
      </c>
      <c r="I140" s="154"/>
      <c r="J140" s="155">
        <f t="shared" si="0"/>
        <v>0</v>
      </c>
      <c r="K140" s="151" t="s">
        <v>1</v>
      </c>
      <c r="L140" s="33"/>
      <c r="M140" s="156" t="s">
        <v>1</v>
      </c>
      <c r="N140" s="157" t="s">
        <v>44</v>
      </c>
      <c r="O140" s="58"/>
      <c r="P140" s="158">
        <f t="shared" si="1"/>
        <v>0</v>
      </c>
      <c r="Q140" s="158">
        <v>0</v>
      </c>
      <c r="R140" s="158">
        <f t="shared" si="2"/>
        <v>0</v>
      </c>
      <c r="S140" s="158">
        <v>0</v>
      </c>
      <c r="T140" s="159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0" t="s">
        <v>153</v>
      </c>
      <c r="AT140" s="160" t="s">
        <v>149</v>
      </c>
      <c r="AU140" s="160" t="s">
        <v>87</v>
      </c>
      <c r="AY140" s="17" t="s">
        <v>146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7" t="s">
        <v>87</v>
      </c>
      <c r="BK140" s="161">
        <f t="shared" si="9"/>
        <v>0</v>
      </c>
      <c r="BL140" s="17" t="s">
        <v>153</v>
      </c>
      <c r="BM140" s="160" t="s">
        <v>283</v>
      </c>
    </row>
    <row r="141" spans="1:65" s="2" customFormat="1" ht="16.5" customHeight="1">
      <c r="A141" s="32"/>
      <c r="B141" s="148"/>
      <c r="C141" s="149" t="s">
        <v>165</v>
      </c>
      <c r="D141" s="149" t="s">
        <v>149</v>
      </c>
      <c r="E141" s="150" t="s">
        <v>533</v>
      </c>
      <c r="F141" s="151" t="s">
        <v>534</v>
      </c>
      <c r="G141" s="152" t="s">
        <v>261</v>
      </c>
      <c r="H141" s="153">
        <v>340</v>
      </c>
      <c r="I141" s="154"/>
      <c r="J141" s="155">
        <f t="shared" si="0"/>
        <v>0</v>
      </c>
      <c r="K141" s="151" t="s">
        <v>1</v>
      </c>
      <c r="L141" s="33"/>
      <c r="M141" s="156" t="s">
        <v>1</v>
      </c>
      <c r="N141" s="157" t="s">
        <v>44</v>
      </c>
      <c r="O141" s="58"/>
      <c r="P141" s="158">
        <f t="shared" si="1"/>
        <v>0</v>
      </c>
      <c r="Q141" s="158">
        <v>0</v>
      </c>
      <c r="R141" s="158">
        <f t="shared" si="2"/>
        <v>0</v>
      </c>
      <c r="S141" s="158">
        <v>0</v>
      </c>
      <c r="T141" s="159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0" t="s">
        <v>153</v>
      </c>
      <c r="AT141" s="160" t="s">
        <v>149</v>
      </c>
      <c r="AU141" s="160" t="s">
        <v>87</v>
      </c>
      <c r="AY141" s="17" t="s">
        <v>146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7" t="s">
        <v>87</v>
      </c>
      <c r="BK141" s="161">
        <f t="shared" si="9"/>
        <v>0</v>
      </c>
      <c r="BL141" s="17" t="s">
        <v>153</v>
      </c>
      <c r="BM141" s="160" t="s">
        <v>286</v>
      </c>
    </row>
    <row r="142" spans="1:65" s="2" customFormat="1" ht="24.2" customHeight="1">
      <c r="A142" s="32"/>
      <c r="B142" s="148"/>
      <c r="C142" s="149" t="s">
        <v>224</v>
      </c>
      <c r="D142" s="149" t="s">
        <v>149</v>
      </c>
      <c r="E142" s="150" t="s">
        <v>535</v>
      </c>
      <c r="F142" s="151" t="s">
        <v>536</v>
      </c>
      <c r="G142" s="152" t="s">
        <v>261</v>
      </c>
      <c r="H142" s="153">
        <v>210</v>
      </c>
      <c r="I142" s="154"/>
      <c r="J142" s="155">
        <f t="shared" si="0"/>
        <v>0</v>
      </c>
      <c r="K142" s="151" t="s">
        <v>1</v>
      </c>
      <c r="L142" s="33"/>
      <c r="M142" s="156" t="s">
        <v>1</v>
      </c>
      <c r="N142" s="157" t="s">
        <v>44</v>
      </c>
      <c r="O142" s="58"/>
      <c r="P142" s="158">
        <f t="shared" si="1"/>
        <v>0</v>
      </c>
      <c r="Q142" s="158">
        <v>0</v>
      </c>
      <c r="R142" s="158">
        <f t="shared" si="2"/>
        <v>0</v>
      </c>
      <c r="S142" s="158">
        <v>0</v>
      </c>
      <c r="T142" s="159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0" t="s">
        <v>153</v>
      </c>
      <c r="AT142" s="160" t="s">
        <v>149</v>
      </c>
      <c r="AU142" s="160" t="s">
        <v>87</v>
      </c>
      <c r="AY142" s="17" t="s">
        <v>146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7" t="s">
        <v>87</v>
      </c>
      <c r="BK142" s="161">
        <f t="shared" si="9"/>
        <v>0</v>
      </c>
      <c r="BL142" s="17" t="s">
        <v>153</v>
      </c>
      <c r="BM142" s="160" t="s">
        <v>356</v>
      </c>
    </row>
    <row r="143" spans="1:65" s="2" customFormat="1" ht="21.75" customHeight="1">
      <c r="A143" s="32"/>
      <c r="B143" s="148"/>
      <c r="C143" s="149" t="s">
        <v>231</v>
      </c>
      <c r="D143" s="149" t="s">
        <v>149</v>
      </c>
      <c r="E143" s="150" t="s">
        <v>537</v>
      </c>
      <c r="F143" s="151" t="s">
        <v>538</v>
      </c>
      <c r="G143" s="152" t="s">
        <v>258</v>
      </c>
      <c r="H143" s="153">
        <v>3</v>
      </c>
      <c r="I143" s="154"/>
      <c r="J143" s="155">
        <f t="shared" si="0"/>
        <v>0</v>
      </c>
      <c r="K143" s="151" t="s">
        <v>1</v>
      </c>
      <c r="L143" s="33"/>
      <c r="M143" s="156" t="s">
        <v>1</v>
      </c>
      <c r="N143" s="157" t="s">
        <v>44</v>
      </c>
      <c r="O143" s="58"/>
      <c r="P143" s="158">
        <f t="shared" si="1"/>
        <v>0</v>
      </c>
      <c r="Q143" s="158">
        <v>0</v>
      </c>
      <c r="R143" s="158">
        <f t="shared" si="2"/>
        <v>0</v>
      </c>
      <c r="S143" s="158">
        <v>0</v>
      </c>
      <c r="T143" s="159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0" t="s">
        <v>153</v>
      </c>
      <c r="AT143" s="160" t="s">
        <v>149</v>
      </c>
      <c r="AU143" s="160" t="s">
        <v>87</v>
      </c>
      <c r="AY143" s="17" t="s">
        <v>146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17" t="s">
        <v>87</v>
      </c>
      <c r="BK143" s="161">
        <f t="shared" si="9"/>
        <v>0</v>
      </c>
      <c r="BL143" s="17" t="s">
        <v>153</v>
      </c>
      <c r="BM143" s="160" t="s">
        <v>289</v>
      </c>
    </row>
    <row r="144" spans="1:65" s="2" customFormat="1" ht="16.5" customHeight="1">
      <c r="A144" s="32"/>
      <c r="B144" s="148"/>
      <c r="C144" s="149" t="s">
        <v>235</v>
      </c>
      <c r="D144" s="149" t="s">
        <v>149</v>
      </c>
      <c r="E144" s="150" t="s">
        <v>539</v>
      </c>
      <c r="F144" s="151" t="s">
        <v>540</v>
      </c>
      <c r="G144" s="152" t="s">
        <v>258</v>
      </c>
      <c r="H144" s="153">
        <v>95</v>
      </c>
      <c r="I144" s="154"/>
      <c r="J144" s="155">
        <f t="shared" si="0"/>
        <v>0</v>
      </c>
      <c r="K144" s="151" t="s">
        <v>1</v>
      </c>
      <c r="L144" s="33"/>
      <c r="M144" s="156" t="s">
        <v>1</v>
      </c>
      <c r="N144" s="157" t="s">
        <v>44</v>
      </c>
      <c r="O144" s="58"/>
      <c r="P144" s="158">
        <f t="shared" si="1"/>
        <v>0</v>
      </c>
      <c r="Q144" s="158">
        <v>0</v>
      </c>
      <c r="R144" s="158">
        <f t="shared" si="2"/>
        <v>0</v>
      </c>
      <c r="S144" s="158">
        <v>0</v>
      </c>
      <c r="T144" s="159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0" t="s">
        <v>153</v>
      </c>
      <c r="AT144" s="160" t="s">
        <v>149</v>
      </c>
      <c r="AU144" s="160" t="s">
        <v>87</v>
      </c>
      <c r="AY144" s="17" t="s">
        <v>146</v>
      </c>
      <c r="BE144" s="161">
        <f t="shared" si="4"/>
        <v>0</v>
      </c>
      <c r="BF144" s="161">
        <f t="shared" si="5"/>
        <v>0</v>
      </c>
      <c r="BG144" s="161">
        <f t="shared" si="6"/>
        <v>0</v>
      </c>
      <c r="BH144" s="161">
        <f t="shared" si="7"/>
        <v>0</v>
      </c>
      <c r="BI144" s="161">
        <f t="shared" si="8"/>
        <v>0</v>
      </c>
      <c r="BJ144" s="17" t="s">
        <v>87</v>
      </c>
      <c r="BK144" s="161">
        <f t="shared" si="9"/>
        <v>0</v>
      </c>
      <c r="BL144" s="17" t="s">
        <v>153</v>
      </c>
      <c r="BM144" s="160" t="s">
        <v>292</v>
      </c>
    </row>
    <row r="145" spans="1:65" s="2" customFormat="1" ht="21.75" customHeight="1">
      <c r="A145" s="32"/>
      <c r="B145" s="148"/>
      <c r="C145" s="149" t="s">
        <v>241</v>
      </c>
      <c r="D145" s="149" t="s">
        <v>149</v>
      </c>
      <c r="E145" s="150" t="s">
        <v>537</v>
      </c>
      <c r="F145" s="151" t="s">
        <v>538</v>
      </c>
      <c r="G145" s="152" t="s">
        <v>258</v>
      </c>
      <c r="H145" s="153">
        <v>3</v>
      </c>
      <c r="I145" s="154"/>
      <c r="J145" s="155">
        <f t="shared" si="0"/>
        <v>0</v>
      </c>
      <c r="K145" s="151" t="s">
        <v>1</v>
      </c>
      <c r="L145" s="33"/>
      <c r="M145" s="156" t="s">
        <v>1</v>
      </c>
      <c r="N145" s="157" t="s">
        <v>44</v>
      </c>
      <c r="O145" s="58"/>
      <c r="P145" s="158">
        <f t="shared" si="1"/>
        <v>0</v>
      </c>
      <c r="Q145" s="158">
        <v>0</v>
      </c>
      <c r="R145" s="158">
        <f t="shared" si="2"/>
        <v>0</v>
      </c>
      <c r="S145" s="158">
        <v>0</v>
      </c>
      <c r="T145" s="159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0" t="s">
        <v>153</v>
      </c>
      <c r="AT145" s="160" t="s">
        <v>149</v>
      </c>
      <c r="AU145" s="160" t="s">
        <v>87</v>
      </c>
      <c r="AY145" s="17" t="s">
        <v>146</v>
      </c>
      <c r="BE145" s="161">
        <f t="shared" si="4"/>
        <v>0</v>
      </c>
      <c r="BF145" s="161">
        <f t="shared" si="5"/>
        <v>0</v>
      </c>
      <c r="BG145" s="161">
        <f t="shared" si="6"/>
        <v>0</v>
      </c>
      <c r="BH145" s="161">
        <f t="shared" si="7"/>
        <v>0</v>
      </c>
      <c r="BI145" s="161">
        <f t="shared" si="8"/>
        <v>0</v>
      </c>
      <c r="BJ145" s="17" t="s">
        <v>87</v>
      </c>
      <c r="BK145" s="161">
        <f t="shared" si="9"/>
        <v>0</v>
      </c>
      <c r="BL145" s="17" t="s">
        <v>153</v>
      </c>
      <c r="BM145" s="160" t="s">
        <v>295</v>
      </c>
    </row>
    <row r="146" spans="1:65" s="2" customFormat="1" ht="24.2" customHeight="1">
      <c r="A146" s="32"/>
      <c r="B146" s="148"/>
      <c r="C146" s="149" t="s">
        <v>7</v>
      </c>
      <c r="D146" s="149" t="s">
        <v>149</v>
      </c>
      <c r="E146" s="150" t="s">
        <v>541</v>
      </c>
      <c r="F146" s="151" t="s">
        <v>542</v>
      </c>
      <c r="G146" s="152" t="s">
        <v>258</v>
      </c>
      <c r="H146" s="153">
        <v>15</v>
      </c>
      <c r="I146" s="154"/>
      <c r="J146" s="155">
        <f t="shared" si="0"/>
        <v>0</v>
      </c>
      <c r="K146" s="151" t="s">
        <v>1</v>
      </c>
      <c r="L146" s="33"/>
      <c r="M146" s="156" t="s">
        <v>1</v>
      </c>
      <c r="N146" s="157" t="s">
        <v>44</v>
      </c>
      <c r="O146" s="58"/>
      <c r="P146" s="158">
        <f t="shared" si="1"/>
        <v>0</v>
      </c>
      <c r="Q146" s="158">
        <v>0</v>
      </c>
      <c r="R146" s="158">
        <f t="shared" si="2"/>
        <v>0</v>
      </c>
      <c r="S146" s="158">
        <v>0</v>
      </c>
      <c r="T146" s="159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0" t="s">
        <v>153</v>
      </c>
      <c r="AT146" s="160" t="s">
        <v>149</v>
      </c>
      <c r="AU146" s="160" t="s">
        <v>87</v>
      </c>
      <c r="AY146" s="17" t="s">
        <v>146</v>
      </c>
      <c r="BE146" s="161">
        <f t="shared" si="4"/>
        <v>0</v>
      </c>
      <c r="BF146" s="161">
        <f t="shared" si="5"/>
        <v>0</v>
      </c>
      <c r="BG146" s="161">
        <f t="shared" si="6"/>
        <v>0</v>
      </c>
      <c r="BH146" s="161">
        <f t="shared" si="7"/>
        <v>0</v>
      </c>
      <c r="BI146" s="161">
        <f t="shared" si="8"/>
        <v>0</v>
      </c>
      <c r="BJ146" s="17" t="s">
        <v>87</v>
      </c>
      <c r="BK146" s="161">
        <f t="shared" si="9"/>
        <v>0</v>
      </c>
      <c r="BL146" s="17" t="s">
        <v>153</v>
      </c>
      <c r="BM146" s="160" t="s">
        <v>298</v>
      </c>
    </row>
    <row r="147" spans="1:65" s="2" customFormat="1" ht="16.5" customHeight="1">
      <c r="A147" s="32"/>
      <c r="B147" s="148"/>
      <c r="C147" s="149" t="s">
        <v>274</v>
      </c>
      <c r="D147" s="149" t="s">
        <v>149</v>
      </c>
      <c r="E147" s="150" t="s">
        <v>543</v>
      </c>
      <c r="F147" s="151" t="s">
        <v>544</v>
      </c>
      <c r="G147" s="152" t="s">
        <v>258</v>
      </c>
      <c r="H147" s="153">
        <v>15</v>
      </c>
      <c r="I147" s="154"/>
      <c r="J147" s="155">
        <f t="shared" si="0"/>
        <v>0</v>
      </c>
      <c r="K147" s="151" t="s">
        <v>1</v>
      </c>
      <c r="L147" s="33"/>
      <c r="M147" s="156" t="s">
        <v>1</v>
      </c>
      <c r="N147" s="157" t="s">
        <v>44</v>
      </c>
      <c r="O147" s="58"/>
      <c r="P147" s="158">
        <f t="shared" si="1"/>
        <v>0</v>
      </c>
      <c r="Q147" s="158">
        <v>0</v>
      </c>
      <c r="R147" s="158">
        <f t="shared" si="2"/>
        <v>0</v>
      </c>
      <c r="S147" s="158">
        <v>0</v>
      </c>
      <c r="T147" s="159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0" t="s">
        <v>153</v>
      </c>
      <c r="AT147" s="160" t="s">
        <v>149</v>
      </c>
      <c r="AU147" s="160" t="s">
        <v>87</v>
      </c>
      <c r="AY147" s="17" t="s">
        <v>146</v>
      </c>
      <c r="BE147" s="161">
        <f t="shared" si="4"/>
        <v>0</v>
      </c>
      <c r="BF147" s="161">
        <f t="shared" si="5"/>
        <v>0</v>
      </c>
      <c r="BG147" s="161">
        <f t="shared" si="6"/>
        <v>0</v>
      </c>
      <c r="BH147" s="161">
        <f t="shared" si="7"/>
        <v>0</v>
      </c>
      <c r="BI147" s="161">
        <f t="shared" si="8"/>
        <v>0</v>
      </c>
      <c r="BJ147" s="17" t="s">
        <v>87</v>
      </c>
      <c r="BK147" s="161">
        <f t="shared" si="9"/>
        <v>0</v>
      </c>
      <c r="BL147" s="17" t="s">
        <v>153</v>
      </c>
      <c r="BM147" s="160" t="s">
        <v>301</v>
      </c>
    </row>
    <row r="148" spans="1:65" s="2" customFormat="1" ht="16.5" customHeight="1">
      <c r="A148" s="32"/>
      <c r="B148" s="148"/>
      <c r="C148" s="149" t="s">
        <v>317</v>
      </c>
      <c r="D148" s="149" t="s">
        <v>149</v>
      </c>
      <c r="E148" s="150" t="s">
        <v>545</v>
      </c>
      <c r="F148" s="151" t="s">
        <v>546</v>
      </c>
      <c r="G148" s="152" t="s">
        <v>258</v>
      </c>
      <c r="H148" s="153">
        <v>50</v>
      </c>
      <c r="I148" s="154"/>
      <c r="J148" s="155">
        <f t="shared" si="0"/>
        <v>0</v>
      </c>
      <c r="K148" s="151" t="s">
        <v>1</v>
      </c>
      <c r="L148" s="33"/>
      <c r="M148" s="156" t="s">
        <v>1</v>
      </c>
      <c r="N148" s="157" t="s">
        <v>44</v>
      </c>
      <c r="O148" s="58"/>
      <c r="P148" s="158">
        <f t="shared" si="1"/>
        <v>0</v>
      </c>
      <c r="Q148" s="158">
        <v>0</v>
      </c>
      <c r="R148" s="158">
        <f t="shared" si="2"/>
        <v>0</v>
      </c>
      <c r="S148" s="158">
        <v>0</v>
      </c>
      <c r="T148" s="159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0" t="s">
        <v>153</v>
      </c>
      <c r="AT148" s="160" t="s">
        <v>149</v>
      </c>
      <c r="AU148" s="160" t="s">
        <v>87</v>
      </c>
      <c r="AY148" s="17" t="s">
        <v>146</v>
      </c>
      <c r="BE148" s="161">
        <f t="shared" si="4"/>
        <v>0</v>
      </c>
      <c r="BF148" s="161">
        <f t="shared" si="5"/>
        <v>0</v>
      </c>
      <c r="BG148" s="161">
        <f t="shared" si="6"/>
        <v>0</v>
      </c>
      <c r="BH148" s="161">
        <f t="shared" si="7"/>
        <v>0</v>
      </c>
      <c r="BI148" s="161">
        <f t="shared" si="8"/>
        <v>0</v>
      </c>
      <c r="BJ148" s="17" t="s">
        <v>87</v>
      </c>
      <c r="BK148" s="161">
        <f t="shared" si="9"/>
        <v>0</v>
      </c>
      <c r="BL148" s="17" t="s">
        <v>153</v>
      </c>
      <c r="BM148" s="160" t="s">
        <v>304</v>
      </c>
    </row>
    <row r="149" spans="1:65" s="2" customFormat="1" ht="16.5" customHeight="1">
      <c r="A149" s="32"/>
      <c r="B149" s="148"/>
      <c r="C149" s="149" t="s">
        <v>321</v>
      </c>
      <c r="D149" s="149" t="s">
        <v>149</v>
      </c>
      <c r="E149" s="150" t="s">
        <v>547</v>
      </c>
      <c r="F149" s="151" t="s">
        <v>548</v>
      </c>
      <c r="G149" s="152" t="s">
        <v>258</v>
      </c>
      <c r="H149" s="153">
        <v>75</v>
      </c>
      <c r="I149" s="154"/>
      <c r="J149" s="155">
        <f t="shared" si="0"/>
        <v>0</v>
      </c>
      <c r="K149" s="151" t="s">
        <v>1</v>
      </c>
      <c r="L149" s="33"/>
      <c r="M149" s="156" t="s">
        <v>1</v>
      </c>
      <c r="N149" s="157" t="s">
        <v>44</v>
      </c>
      <c r="O149" s="58"/>
      <c r="P149" s="158">
        <f t="shared" si="1"/>
        <v>0</v>
      </c>
      <c r="Q149" s="158">
        <v>0</v>
      </c>
      <c r="R149" s="158">
        <f t="shared" si="2"/>
        <v>0</v>
      </c>
      <c r="S149" s="158">
        <v>0</v>
      </c>
      <c r="T149" s="159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0" t="s">
        <v>153</v>
      </c>
      <c r="AT149" s="160" t="s">
        <v>149</v>
      </c>
      <c r="AU149" s="160" t="s">
        <v>87</v>
      </c>
      <c r="AY149" s="17" t="s">
        <v>146</v>
      </c>
      <c r="BE149" s="161">
        <f t="shared" si="4"/>
        <v>0</v>
      </c>
      <c r="BF149" s="161">
        <f t="shared" si="5"/>
        <v>0</v>
      </c>
      <c r="BG149" s="161">
        <f t="shared" si="6"/>
        <v>0</v>
      </c>
      <c r="BH149" s="161">
        <f t="shared" si="7"/>
        <v>0</v>
      </c>
      <c r="BI149" s="161">
        <f t="shared" si="8"/>
        <v>0</v>
      </c>
      <c r="BJ149" s="17" t="s">
        <v>87</v>
      </c>
      <c r="BK149" s="161">
        <f t="shared" si="9"/>
        <v>0</v>
      </c>
      <c r="BL149" s="17" t="s">
        <v>153</v>
      </c>
      <c r="BM149" s="160" t="s">
        <v>307</v>
      </c>
    </row>
    <row r="150" spans="1:65" s="2" customFormat="1" ht="16.5" customHeight="1">
      <c r="A150" s="32"/>
      <c r="B150" s="148"/>
      <c r="C150" s="149" t="s">
        <v>325</v>
      </c>
      <c r="D150" s="149" t="s">
        <v>149</v>
      </c>
      <c r="E150" s="150" t="s">
        <v>549</v>
      </c>
      <c r="F150" s="151" t="s">
        <v>550</v>
      </c>
      <c r="G150" s="152" t="s">
        <v>258</v>
      </c>
      <c r="H150" s="153">
        <v>2</v>
      </c>
      <c r="I150" s="154"/>
      <c r="J150" s="155">
        <f t="shared" si="0"/>
        <v>0</v>
      </c>
      <c r="K150" s="151" t="s">
        <v>1</v>
      </c>
      <c r="L150" s="33"/>
      <c r="M150" s="156" t="s">
        <v>1</v>
      </c>
      <c r="N150" s="157" t="s">
        <v>44</v>
      </c>
      <c r="O150" s="58"/>
      <c r="P150" s="158">
        <f t="shared" si="1"/>
        <v>0</v>
      </c>
      <c r="Q150" s="158">
        <v>0</v>
      </c>
      <c r="R150" s="158">
        <f t="shared" si="2"/>
        <v>0</v>
      </c>
      <c r="S150" s="158">
        <v>0</v>
      </c>
      <c r="T150" s="159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0" t="s">
        <v>153</v>
      </c>
      <c r="AT150" s="160" t="s">
        <v>149</v>
      </c>
      <c r="AU150" s="160" t="s">
        <v>87</v>
      </c>
      <c r="AY150" s="17" t="s">
        <v>146</v>
      </c>
      <c r="BE150" s="161">
        <f t="shared" si="4"/>
        <v>0</v>
      </c>
      <c r="BF150" s="161">
        <f t="shared" si="5"/>
        <v>0</v>
      </c>
      <c r="BG150" s="161">
        <f t="shared" si="6"/>
        <v>0</v>
      </c>
      <c r="BH150" s="161">
        <f t="shared" si="7"/>
        <v>0</v>
      </c>
      <c r="BI150" s="161">
        <f t="shared" si="8"/>
        <v>0</v>
      </c>
      <c r="BJ150" s="17" t="s">
        <v>87</v>
      </c>
      <c r="BK150" s="161">
        <f t="shared" si="9"/>
        <v>0</v>
      </c>
      <c r="BL150" s="17" t="s">
        <v>153</v>
      </c>
      <c r="BM150" s="160" t="s">
        <v>310</v>
      </c>
    </row>
    <row r="151" spans="1:65" s="2" customFormat="1" ht="16.5" customHeight="1">
      <c r="A151" s="32"/>
      <c r="B151" s="148"/>
      <c r="C151" s="149" t="s">
        <v>277</v>
      </c>
      <c r="D151" s="149" t="s">
        <v>149</v>
      </c>
      <c r="E151" s="150" t="s">
        <v>551</v>
      </c>
      <c r="F151" s="151" t="s">
        <v>552</v>
      </c>
      <c r="G151" s="152" t="s">
        <v>258</v>
      </c>
      <c r="H151" s="153">
        <v>2</v>
      </c>
      <c r="I151" s="154"/>
      <c r="J151" s="155">
        <f t="shared" si="0"/>
        <v>0</v>
      </c>
      <c r="K151" s="151" t="s">
        <v>1</v>
      </c>
      <c r="L151" s="33"/>
      <c r="M151" s="156" t="s">
        <v>1</v>
      </c>
      <c r="N151" s="157" t="s">
        <v>44</v>
      </c>
      <c r="O151" s="58"/>
      <c r="P151" s="158">
        <f t="shared" si="1"/>
        <v>0</v>
      </c>
      <c r="Q151" s="158">
        <v>0</v>
      </c>
      <c r="R151" s="158">
        <f t="shared" si="2"/>
        <v>0</v>
      </c>
      <c r="S151" s="158">
        <v>0</v>
      </c>
      <c r="T151" s="159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0" t="s">
        <v>153</v>
      </c>
      <c r="AT151" s="160" t="s">
        <v>149</v>
      </c>
      <c r="AU151" s="160" t="s">
        <v>87</v>
      </c>
      <c r="AY151" s="17" t="s">
        <v>146</v>
      </c>
      <c r="BE151" s="161">
        <f t="shared" si="4"/>
        <v>0</v>
      </c>
      <c r="BF151" s="161">
        <f t="shared" si="5"/>
        <v>0</v>
      </c>
      <c r="BG151" s="161">
        <f t="shared" si="6"/>
        <v>0</v>
      </c>
      <c r="BH151" s="161">
        <f t="shared" si="7"/>
        <v>0</v>
      </c>
      <c r="BI151" s="161">
        <f t="shared" si="8"/>
        <v>0</v>
      </c>
      <c r="BJ151" s="17" t="s">
        <v>87</v>
      </c>
      <c r="BK151" s="161">
        <f t="shared" si="9"/>
        <v>0</v>
      </c>
      <c r="BL151" s="17" t="s">
        <v>153</v>
      </c>
      <c r="BM151" s="160" t="s">
        <v>316</v>
      </c>
    </row>
    <row r="152" spans="2:63" s="12" customFormat="1" ht="25.9" customHeight="1">
      <c r="B152" s="135"/>
      <c r="D152" s="136" t="s">
        <v>78</v>
      </c>
      <c r="E152" s="137" t="s">
        <v>553</v>
      </c>
      <c r="F152" s="137" t="s">
        <v>554</v>
      </c>
      <c r="I152" s="138"/>
      <c r="J152" s="139">
        <f>BK152</f>
        <v>0</v>
      </c>
      <c r="L152" s="135"/>
      <c r="M152" s="140"/>
      <c r="N152" s="141"/>
      <c r="O152" s="141"/>
      <c r="P152" s="142">
        <f>SUM(P153:P155)</f>
        <v>0</v>
      </c>
      <c r="Q152" s="141"/>
      <c r="R152" s="142">
        <f>SUM(R153:R155)</f>
        <v>0</v>
      </c>
      <c r="S152" s="141"/>
      <c r="T152" s="143">
        <f>SUM(T153:T155)</f>
        <v>0</v>
      </c>
      <c r="AR152" s="136" t="s">
        <v>87</v>
      </c>
      <c r="AT152" s="144" t="s">
        <v>78</v>
      </c>
      <c r="AU152" s="144" t="s">
        <v>79</v>
      </c>
      <c r="AY152" s="136" t="s">
        <v>146</v>
      </c>
      <c r="BK152" s="145">
        <f>SUM(BK153:BK155)</f>
        <v>0</v>
      </c>
    </row>
    <row r="153" spans="1:65" s="2" customFormat="1" ht="16.5" customHeight="1">
      <c r="A153" s="32"/>
      <c r="B153" s="148"/>
      <c r="C153" s="149" t="s">
        <v>332</v>
      </c>
      <c r="D153" s="149" t="s">
        <v>149</v>
      </c>
      <c r="E153" s="150" t="s">
        <v>555</v>
      </c>
      <c r="F153" s="151" t="s">
        <v>556</v>
      </c>
      <c r="G153" s="152" t="s">
        <v>258</v>
      </c>
      <c r="H153" s="153">
        <v>15</v>
      </c>
      <c r="I153" s="154"/>
      <c r="J153" s="155">
        <f>ROUND(I153*H153,2)</f>
        <v>0</v>
      </c>
      <c r="K153" s="151" t="s">
        <v>1</v>
      </c>
      <c r="L153" s="33"/>
      <c r="M153" s="156" t="s">
        <v>1</v>
      </c>
      <c r="N153" s="157" t="s">
        <v>44</v>
      </c>
      <c r="O153" s="58"/>
      <c r="P153" s="158">
        <f>O153*H153</f>
        <v>0</v>
      </c>
      <c r="Q153" s="158">
        <v>0</v>
      </c>
      <c r="R153" s="158">
        <f>Q153*H153</f>
        <v>0</v>
      </c>
      <c r="S153" s="158">
        <v>0</v>
      </c>
      <c r="T153" s="15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0" t="s">
        <v>153</v>
      </c>
      <c r="AT153" s="160" t="s">
        <v>149</v>
      </c>
      <c r="AU153" s="160" t="s">
        <v>87</v>
      </c>
      <c r="AY153" s="17" t="s">
        <v>146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7" t="s">
        <v>87</v>
      </c>
      <c r="BK153" s="161">
        <f>ROUND(I153*H153,2)</f>
        <v>0</v>
      </c>
      <c r="BL153" s="17" t="s">
        <v>153</v>
      </c>
      <c r="BM153" s="160" t="s">
        <v>320</v>
      </c>
    </row>
    <row r="154" spans="1:65" s="2" customFormat="1" ht="24.2" customHeight="1">
      <c r="A154" s="32"/>
      <c r="B154" s="148"/>
      <c r="C154" s="149" t="s">
        <v>280</v>
      </c>
      <c r="D154" s="149" t="s">
        <v>149</v>
      </c>
      <c r="E154" s="150" t="s">
        <v>557</v>
      </c>
      <c r="F154" s="151" t="s">
        <v>558</v>
      </c>
      <c r="G154" s="152" t="s">
        <v>261</v>
      </c>
      <c r="H154" s="153">
        <v>25</v>
      </c>
      <c r="I154" s="154"/>
      <c r="J154" s="155">
        <f>ROUND(I154*H154,2)</f>
        <v>0</v>
      </c>
      <c r="K154" s="151" t="s">
        <v>1</v>
      </c>
      <c r="L154" s="33"/>
      <c r="M154" s="156" t="s">
        <v>1</v>
      </c>
      <c r="N154" s="157" t="s">
        <v>44</v>
      </c>
      <c r="O154" s="58"/>
      <c r="P154" s="158">
        <f>O154*H154</f>
        <v>0</v>
      </c>
      <c r="Q154" s="158">
        <v>0</v>
      </c>
      <c r="R154" s="158">
        <f>Q154*H154</f>
        <v>0</v>
      </c>
      <c r="S154" s="158">
        <v>0</v>
      </c>
      <c r="T154" s="15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0" t="s">
        <v>153</v>
      </c>
      <c r="AT154" s="160" t="s">
        <v>149</v>
      </c>
      <c r="AU154" s="160" t="s">
        <v>87</v>
      </c>
      <c r="AY154" s="17" t="s">
        <v>146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17" t="s">
        <v>87</v>
      </c>
      <c r="BK154" s="161">
        <f>ROUND(I154*H154,2)</f>
        <v>0</v>
      </c>
      <c r="BL154" s="17" t="s">
        <v>153</v>
      </c>
      <c r="BM154" s="160" t="s">
        <v>324</v>
      </c>
    </row>
    <row r="155" spans="1:65" s="2" customFormat="1" ht="24.2" customHeight="1">
      <c r="A155" s="32"/>
      <c r="B155" s="148"/>
      <c r="C155" s="149" t="s">
        <v>340</v>
      </c>
      <c r="D155" s="149" t="s">
        <v>149</v>
      </c>
      <c r="E155" s="150" t="s">
        <v>559</v>
      </c>
      <c r="F155" s="151" t="s">
        <v>560</v>
      </c>
      <c r="G155" s="152" t="s">
        <v>261</v>
      </c>
      <c r="H155" s="153">
        <v>25</v>
      </c>
      <c r="I155" s="154"/>
      <c r="J155" s="155">
        <f>ROUND(I155*H155,2)</f>
        <v>0</v>
      </c>
      <c r="K155" s="151" t="s">
        <v>1</v>
      </c>
      <c r="L155" s="33"/>
      <c r="M155" s="156" t="s">
        <v>1</v>
      </c>
      <c r="N155" s="157" t="s">
        <v>44</v>
      </c>
      <c r="O155" s="58"/>
      <c r="P155" s="158">
        <f>O155*H155</f>
        <v>0</v>
      </c>
      <c r="Q155" s="158">
        <v>0</v>
      </c>
      <c r="R155" s="158">
        <f>Q155*H155</f>
        <v>0</v>
      </c>
      <c r="S155" s="158">
        <v>0</v>
      </c>
      <c r="T155" s="15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0" t="s">
        <v>153</v>
      </c>
      <c r="AT155" s="160" t="s">
        <v>149</v>
      </c>
      <c r="AU155" s="160" t="s">
        <v>87</v>
      </c>
      <c r="AY155" s="17" t="s">
        <v>146</v>
      </c>
      <c r="BE155" s="161">
        <f>IF(N155="základní",J155,0)</f>
        <v>0</v>
      </c>
      <c r="BF155" s="161">
        <f>IF(N155="snížená",J155,0)</f>
        <v>0</v>
      </c>
      <c r="BG155" s="161">
        <f>IF(N155="zákl. přenesená",J155,0)</f>
        <v>0</v>
      </c>
      <c r="BH155" s="161">
        <f>IF(N155="sníž. přenesená",J155,0)</f>
        <v>0</v>
      </c>
      <c r="BI155" s="161">
        <f>IF(N155="nulová",J155,0)</f>
        <v>0</v>
      </c>
      <c r="BJ155" s="17" t="s">
        <v>87</v>
      </c>
      <c r="BK155" s="161">
        <f>ROUND(I155*H155,2)</f>
        <v>0</v>
      </c>
      <c r="BL155" s="17" t="s">
        <v>153</v>
      </c>
      <c r="BM155" s="160" t="s">
        <v>328</v>
      </c>
    </row>
    <row r="156" spans="2:63" s="12" customFormat="1" ht="25.9" customHeight="1">
      <c r="B156" s="135"/>
      <c r="D156" s="136" t="s">
        <v>78</v>
      </c>
      <c r="E156" s="137" t="s">
        <v>561</v>
      </c>
      <c r="F156" s="137" t="s">
        <v>562</v>
      </c>
      <c r="I156" s="138"/>
      <c r="J156" s="139">
        <f>BK156</f>
        <v>0</v>
      </c>
      <c r="L156" s="135"/>
      <c r="M156" s="140"/>
      <c r="N156" s="141"/>
      <c r="O156" s="141"/>
      <c r="P156" s="142">
        <f>SUM(P157:P175)</f>
        <v>0</v>
      </c>
      <c r="Q156" s="141"/>
      <c r="R156" s="142">
        <f>SUM(R157:R175)</f>
        <v>0</v>
      </c>
      <c r="S156" s="141"/>
      <c r="T156" s="143">
        <f>SUM(T157:T175)</f>
        <v>0</v>
      </c>
      <c r="AR156" s="136" t="s">
        <v>87</v>
      </c>
      <c r="AT156" s="144" t="s">
        <v>78</v>
      </c>
      <c r="AU156" s="144" t="s">
        <v>79</v>
      </c>
      <c r="AY156" s="136" t="s">
        <v>146</v>
      </c>
      <c r="BK156" s="145">
        <f>SUM(BK157:BK175)</f>
        <v>0</v>
      </c>
    </row>
    <row r="157" spans="1:65" s="2" customFormat="1" ht="16.5" customHeight="1">
      <c r="A157" s="32"/>
      <c r="B157" s="148"/>
      <c r="C157" s="149" t="s">
        <v>283</v>
      </c>
      <c r="D157" s="149" t="s">
        <v>149</v>
      </c>
      <c r="E157" s="150" t="s">
        <v>563</v>
      </c>
      <c r="F157" s="151" t="s">
        <v>512</v>
      </c>
      <c r="G157" s="152" t="s">
        <v>258</v>
      </c>
      <c r="H157" s="153">
        <v>1</v>
      </c>
      <c r="I157" s="154"/>
      <c r="J157" s="155">
        <f aca="true" t="shared" si="10" ref="J157:J175">ROUND(I157*H157,2)</f>
        <v>0</v>
      </c>
      <c r="K157" s="151" t="s">
        <v>1</v>
      </c>
      <c r="L157" s="33"/>
      <c r="M157" s="156" t="s">
        <v>1</v>
      </c>
      <c r="N157" s="157" t="s">
        <v>44</v>
      </c>
      <c r="O157" s="58"/>
      <c r="P157" s="158">
        <f aca="true" t="shared" si="11" ref="P157:P175">O157*H157</f>
        <v>0</v>
      </c>
      <c r="Q157" s="158">
        <v>0</v>
      </c>
      <c r="R157" s="158">
        <f aca="true" t="shared" si="12" ref="R157:R175">Q157*H157</f>
        <v>0</v>
      </c>
      <c r="S157" s="158">
        <v>0</v>
      </c>
      <c r="T157" s="159">
        <f aca="true" t="shared" si="13" ref="T157:T175"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0" t="s">
        <v>153</v>
      </c>
      <c r="AT157" s="160" t="s">
        <v>149</v>
      </c>
      <c r="AU157" s="160" t="s">
        <v>87</v>
      </c>
      <c r="AY157" s="17" t="s">
        <v>146</v>
      </c>
      <c r="BE157" s="161">
        <f aca="true" t="shared" si="14" ref="BE157:BE175">IF(N157="základní",J157,0)</f>
        <v>0</v>
      </c>
      <c r="BF157" s="161">
        <f aca="true" t="shared" si="15" ref="BF157:BF175">IF(N157="snížená",J157,0)</f>
        <v>0</v>
      </c>
      <c r="BG157" s="161">
        <f aca="true" t="shared" si="16" ref="BG157:BG175">IF(N157="zákl. přenesená",J157,0)</f>
        <v>0</v>
      </c>
      <c r="BH157" s="161">
        <f aca="true" t="shared" si="17" ref="BH157:BH175">IF(N157="sníž. přenesená",J157,0)</f>
        <v>0</v>
      </c>
      <c r="BI157" s="161">
        <f aca="true" t="shared" si="18" ref="BI157:BI175">IF(N157="nulová",J157,0)</f>
        <v>0</v>
      </c>
      <c r="BJ157" s="17" t="s">
        <v>87</v>
      </c>
      <c r="BK157" s="161">
        <f aca="true" t="shared" si="19" ref="BK157:BK175">ROUND(I157*H157,2)</f>
        <v>0</v>
      </c>
      <c r="BL157" s="17" t="s">
        <v>153</v>
      </c>
      <c r="BM157" s="160" t="s">
        <v>331</v>
      </c>
    </row>
    <row r="158" spans="1:65" s="2" customFormat="1" ht="24.2" customHeight="1">
      <c r="A158" s="32"/>
      <c r="B158" s="148"/>
      <c r="C158" s="149" t="s">
        <v>347</v>
      </c>
      <c r="D158" s="149" t="s">
        <v>149</v>
      </c>
      <c r="E158" s="150" t="s">
        <v>564</v>
      </c>
      <c r="F158" s="151" t="s">
        <v>514</v>
      </c>
      <c r="G158" s="152" t="s">
        <v>258</v>
      </c>
      <c r="H158" s="153">
        <v>10</v>
      </c>
      <c r="I158" s="154"/>
      <c r="J158" s="155">
        <f t="shared" si="10"/>
        <v>0</v>
      </c>
      <c r="K158" s="151" t="s">
        <v>1</v>
      </c>
      <c r="L158" s="33"/>
      <c r="M158" s="156" t="s">
        <v>1</v>
      </c>
      <c r="N158" s="157" t="s">
        <v>44</v>
      </c>
      <c r="O158" s="58"/>
      <c r="P158" s="158">
        <f t="shared" si="11"/>
        <v>0</v>
      </c>
      <c r="Q158" s="158">
        <v>0</v>
      </c>
      <c r="R158" s="158">
        <f t="shared" si="12"/>
        <v>0</v>
      </c>
      <c r="S158" s="158">
        <v>0</v>
      </c>
      <c r="T158" s="159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0" t="s">
        <v>153</v>
      </c>
      <c r="AT158" s="160" t="s">
        <v>149</v>
      </c>
      <c r="AU158" s="160" t="s">
        <v>87</v>
      </c>
      <c r="AY158" s="17" t="s">
        <v>146</v>
      </c>
      <c r="BE158" s="161">
        <f t="shared" si="14"/>
        <v>0</v>
      </c>
      <c r="BF158" s="161">
        <f t="shared" si="15"/>
        <v>0</v>
      </c>
      <c r="BG158" s="161">
        <f t="shared" si="16"/>
        <v>0</v>
      </c>
      <c r="BH158" s="161">
        <f t="shared" si="17"/>
        <v>0</v>
      </c>
      <c r="BI158" s="161">
        <f t="shared" si="18"/>
        <v>0</v>
      </c>
      <c r="BJ158" s="17" t="s">
        <v>87</v>
      </c>
      <c r="BK158" s="161">
        <f t="shared" si="19"/>
        <v>0</v>
      </c>
      <c r="BL158" s="17" t="s">
        <v>153</v>
      </c>
      <c r="BM158" s="160" t="s">
        <v>445</v>
      </c>
    </row>
    <row r="159" spans="1:65" s="2" customFormat="1" ht="16.5" customHeight="1">
      <c r="A159" s="32"/>
      <c r="B159" s="148"/>
      <c r="C159" s="149" t="s">
        <v>286</v>
      </c>
      <c r="D159" s="149" t="s">
        <v>149</v>
      </c>
      <c r="E159" s="150" t="s">
        <v>565</v>
      </c>
      <c r="F159" s="151" t="s">
        <v>566</v>
      </c>
      <c r="G159" s="152" t="s">
        <v>261</v>
      </c>
      <c r="H159" s="153">
        <v>45</v>
      </c>
      <c r="I159" s="154"/>
      <c r="J159" s="155">
        <f t="shared" si="10"/>
        <v>0</v>
      </c>
      <c r="K159" s="151" t="s">
        <v>1</v>
      </c>
      <c r="L159" s="33"/>
      <c r="M159" s="156" t="s">
        <v>1</v>
      </c>
      <c r="N159" s="157" t="s">
        <v>44</v>
      </c>
      <c r="O159" s="58"/>
      <c r="P159" s="158">
        <f t="shared" si="11"/>
        <v>0</v>
      </c>
      <c r="Q159" s="158">
        <v>0</v>
      </c>
      <c r="R159" s="158">
        <f t="shared" si="12"/>
        <v>0</v>
      </c>
      <c r="S159" s="158">
        <v>0</v>
      </c>
      <c r="T159" s="159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0" t="s">
        <v>153</v>
      </c>
      <c r="AT159" s="160" t="s">
        <v>149</v>
      </c>
      <c r="AU159" s="160" t="s">
        <v>87</v>
      </c>
      <c r="AY159" s="17" t="s">
        <v>146</v>
      </c>
      <c r="BE159" s="161">
        <f t="shared" si="14"/>
        <v>0</v>
      </c>
      <c r="BF159" s="161">
        <f t="shared" si="15"/>
        <v>0</v>
      </c>
      <c r="BG159" s="161">
        <f t="shared" si="16"/>
        <v>0</v>
      </c>
      <c r="BH159" s="161">
        <f t="shared" si="17"/>
        <v>0</v>
      </c>
      <c r="BI159" s="161">
        <f t="shared" si="18"/>
        <v>0</v>
      </c>
      <c r="BJ159" s="17" t="s">
        <v>87</v>
      </c>
      <c r="BK159" s="161">
        <f t="shared" si="19"/>
        <v>0</v>
      </c>
      <c r="BL159" s="17" t="s">
        <v>153</v>
      </c>
      <c r="BM159" s="160" t="s">
        <v>336</v>
      </c>
    </row>
    <row r="160" spans="1:65" s="2" customFormat="1" ht="16.5" customHeight="1">
      <c r="A160" s="32"/>
      <c r="B160" s="148"/>
      <c r="C160" s="149" t="s">
        <v>354</v>
      </c>
      <c r="D160" s="149" t="s">
        <v>149</v>
      </c>
      <c r="E160" s="150" t="s">
        <v>567</v>
      </c>
      <c r="F160" s="151" t="s">
        <v>568</v>
      </c>
      <c r="G160" s="152" t="s">
        <v>261</v>
      </c>
      <c r="H160" s="153">
        <v>45</v>
      </c>
      <c r="I160" s="154"/>
      <c r="J160" s="155">
        <f t="shared" si="10"/>
        <v>0</v>
      </c>
      <c r="K160" s="151" t="s">
        <v>1</v>
      </c>
      <c r="L160" s="33"/>
      <c r="M160" s="156" t="s">
        <v>1</v>
      </c>
      <c r="N160" s="157" t="s">
        <v>44</v>
      </c>
      <c r="O160" s="58"/>
      <c r="P160" s="158">
        <f t="shared" si="11"/>
        <v>0</v>
      </c>
      <c r="Q160" s="158">
        <v>0</v>
      </c>
      <c r="R160" s="158">
        <f t="shared" si="12"/>
        <v>0</v>
      </c>
      <c r="S160" s="158">
        <v>0</v>
      </c>
      <c r="T160" s="159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0" t="s">
        <v>153</v>
      </c>
      <c r="AT160" s="160" t="s">
        <v>149</v>
      </c>
      <c r="AU160" s="160" t="s">
        <v>87</v>
      </c>
      <c r="AY160" s="17" t="s">
        <v>146</v>
      </c>
      <c r="BE160" s="161">
        <f t="shared" si="14"/>
        <v>0</v>
      </c>
      <c r="BF160" s="161">
        <f t="shared" si="15"/>
        <v>0</v>
      </c>
      <c r="BG160" s="161">
        <f t="shared" si="16"/>
        <v>0</v>
      </c>
      <c r="BH160" s="161">
        <f t="shared" si="17"/>
        <v>0</v>
      </c>
      <c r="BI160" s="161">
        <f t="shared" si="18"/>
        <v>0</v>
      </c>
      <c r="BJ160" s="17" t="s">
        <v>87</v>
      </c>
      <c r="BK160" s="161">
        <f t="shared" si="19"/>
        <v>0</v>
      </c>
      <c r="BL160" s="17" t="s">
        <v>153</v>
      </c>
      <c r="BM160" s="160" t="s">
        <v>339</v>
      </c>
    </row>
    <row r="161" spans="1:65" s="2" customFormat="1" ht="16.5" customHeight="1">
      <c r="A161" s="32"/>
      <c r="B161" s="148"/>
      <c r="C161" s="149" t="s">
        <v>356</v>
      </c>
      <c r="D161" s="149" t="s">
        <v>149</v>
      </c>
      <c r="E161" s="150" t="s">
        <v>569</v>
      </c>
      <c r="F161" s="151" t="s">
        <v>570</v>
      </c>
      <c r="G161" s="152" t="s">
        <v>261</v>
      </c>
      <c r="H161" s="153">
        <v>600</v>
      </c>
      <c r="I161" s="154"/>
      <c r="J161" s="155">
        <f t="shared" si="10"/>
        <v>0</v>
      </c>
      <c r="K161" s="151" t="s">
        <v>1</v>
      </c>
      <c r="L161" s="33"/>
      <c r="M161" s="156" t="s">
        <v>1</v>
      </c>
      <c r="N161" s="157" t="s">
        <v>44</v>
      </c>
      <c r="O161" s="58"/>
      <c r="P161" s="158">
        <f t="shared" si="11"/>
        <v>0</v>
      </c>
      <c r="Q161" s="158">
        <v>0</v>
      </c>
      <c r="R161" s="158">
        <f t="shared" si="12"/>
        <v>0</v>
      </c>
      <c r="S161" s="158">
        <v>0</v>
      </c>
      <c r="T161" s="159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0" t="s">
        <v>153</v>
      </c>
      <c r="AT161" s="160" t="s">
        <v>149</v>
      </c>
      <c r="AU161" s="160" t="s">
        <v>87</v>
      </c>
      <c r="AY161" s="17" t="s">
        <v>146</v>
      </c>
      <c r="BE161" s="161">
        <f t="shared" si="14"/>
        <v>0</v>
      </c>
      <c r="BF161" s="161">
        <f t="shared" si="15"/>
        <v>0</v>
      </c>
      <c r="BG161" s="161">
        <f t="shared" si="16"/>
        <v>0</v>
      </c>
      <c r="BH161" s="161">
        <f t="shared" si="17"/>
        <v>0</v>
      </c>
      <c r="BI161" s="161">
        <f t="shared" si="18"/>
        <v>0</v>
      </c>
      <c r="BJ161" s="17" t="s">
        <v>87</v>
      </c>
      <c r="BK161" s="161">
        <f t="shared" si="19"/>
        <v>0</v>
      </c>
      <c r="BL161" s="17" t="s">
        <v>153</v>
      </c>
      <c r="BM161" s="160" t="s">
        <v>343</v>
      </c>
    </row>
    <row r="162" spans="1:65" s="2" customFormat="1" ht="16.5" customHeight="1">
      <c r="A162" s="32"/>
      <c r="B162" s="148"/>
      <c r="C162" s="149" t="s">
        <v>360</v>
      </c>
      <c r="D162" s="149" t="s">
        <v>149</v>
      </c>
      <c r="E162" s="150" t="s">
        <v>571</v>
      </c>
      <c r="F162" s="151" t="s">
        <v>572</v>
      </c>
      <c r="G162" s="152" t="s">
        <v>261</v>
      </c>
      <c r="H162" s="153">
        <v>230</v>
      </c>
      <c r="I162" s="154"/>
      <c r="J162" s="155">
        <f t="shared" si="10"/>
        <v>0</v>
      </c>
      <c r="K162" s="151" t="s">
        <v>1</v>
      </c>
      <c r="L162" s="33"/>
      <c r="M162" s="156" t="s">
        <v>1</v>
      </c>
      <c r="N162" s="157" t="s">
        <v>44</v>
      </c>
      <c r="O162" s="58"/>
      <c r="P162" s="158">
        <f t="shared" si="11"/>
        <v>0</v>
      </c>
      <c r="Q162" s="158">
        <v>0</v>
      </c>
      <c r="R162" s="158">
        <f t="shared" si="12"/>
        <v>0</v>
      </c>
      <c r="S162" s="158">
        <v>0</v>
      </c>
      <c r="T162" s="159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0" t="s">
        <v>153</v>
      </c>
      <c r="AT162" s="160" t="s">
        <v>149</v>
      </c>
      <c r="AU162" s="160" t="s">
        <v>87</v>
      </c>
      <c r="AY162" s="17" t="s">
        <v>146</v>
      </c>
      <c r="BE162" s="161">
        <f t="shared" si="14"/>
        <v>0</v>
      </c>
      <c r="BF162" s="161">
        <f t="shared" si="15"/>
        <v>0</v>
      </c>
      <c r="BG162" s="161">
        <f t="shared" si="16"/>
        <v>0</v>
      </c>
      <c r="BH162" s="161">
        <f t="shared" si="17"/>
        <v>0</v>
      </c>
      <c r="BI162" s="161">
        <f t="shared" si="18"/>
        <v>0</v>
      </c>
      <c r="BJ162" s="17" t="s">
        <v>87</v>
      </c>
      <c r="BK162" s="161">
        <f t="shared" si="19"/>
        <v>0</v>
      </c>
      <c r="BL162" s="17" t="s">
        <v>153</v>
      </c>
      <c r="BM162" s="160" t="s">
        <v>346</v>
      </c>
    </row>
    <row r="163" spans="1:65" s="2" customFormat="1" ht="16.5" customHeight="1">
      <c r="A163" s="32"/>
      <c r="B163" s="148"/>
      <c r="C163" s="149" t="s">
        <v>289</v>
      </c>
      <c r="D163" s="149" t="s">
        <v>149</v>
      </c>
      <c r="E163" s="150" t="s">
        <v>573</v>
      </c>
      <c r="F163" s="151" t="s">
        <v>574</v>
      </c>
      <c r="G163" s="152" t="s">
        <v>261</v>
      </c>
      <c r="H163" s="153">
        <v>120</v>
      </c>
      <c r="I163" s="154"/>
      <c r="J163" s="155">
        <f t="shared" si="10"/>
        <v>0</v>
      </c>
      <c r="K163" s="151" t="s">
        <v>1</v>
      </c>
      <c r="L163" s="33"/>
      <c r="M163" s="156" t="s">
        <v>1</v>
      </c>
      <c r="N163" s="157" t="s">
        <v>44</v>
      </c>
      <c r="O163" s="58"/>
      <c r="P163" s="158">
        <f t="shared" si="11"/>
        <v>0</v>
      </c>
      <c r="Q163" s="158">
        <v>0</v>
      </c>
      <c r="R163" s="158">
        <f t="shared" si="12"/>
        <v>0</v>
      </c>
      <c r="S163" s="158">
        <v>0</v>
      </c>
      <c r="T163" s="159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0" t="s">
        <v>153</v>
      </c>
      <c r="AT163" s="160" t="s">
        <v>149</v>
      </c>
      <c r="AU163" s="160" t="s">
        <v>87</v>
      </c>
      <c r="AY163" s="17" t="s">
        <v>146</v>
      </c>
      <c r="BE163" s="161">
        <f t="shared" si="14"/>
        <v>0</v>
      </c>
      <c r="BF163" s="161">
        <f t="shared" si="15"/>
        <v>0</v>
      </c>
      <c r="BG163" s="161">
        <f t="shared" si="16"/>
        <v>0</v>
      </c>
      <c r="BH163" s="161">
        <f t="shared" si="17"/>
        <v>0</v>
      </c>
      <c r="BI163" s="161">
        <f t="shared" si="18"/>
        <v>0</v>
      </c>
      <c r="BJ163" s="17" t="s">
        <v>87</v>
      </c>
      <c r="BK163" s="161">
        <f t="shared" si="19"/>
        <v>0</v>
      </c>
      <c r="BL163" s="17" t="s">
        <v>153</v>
      </c>
      <c r="BM163" s="160" t="s">
        <v>350</v>
      </c>
    </row>
    <row r="164" spans="1:65" s="2" customFormat="1" ht="16.5" customHeight="1">
      <c r="A164" s="32"/>
      <c r="B164" s="148"/>
      <c r="C164" s="149" t="s">
        <v>367</v>
      </c>
      <c r="D164" s="149" t="s">
        <v>149</v>
      </c>
      <c r="E164" s="150" t="s">
        <v>575</v>
      </c>
      <c r="F164" s="151" t="s">
        <v>576</v>
      </c>
      <c r="G164" s="152" t="s">
        <v>261</v>
      </c>
      <c r="H164" s="153">
        <v>700</v>
      </c>
      <c r="I164" s="154"/>
      <c r="J164" s="155">
        <f t="shared" si="10"/>
        <v>0</v>
      </c>
      <c r="K164" s="151" t="s">
        <v>1</v>
      </c>
      <c r="L164" s="33"/>
      <c r="M164" s="156" t="s">
        <v>1</v>
      </c>
      <c r="N164" s="157" t="s">
        <v>44</v>
      </c>
      <c r="O164" s="58"/>
      <c r="P164" s="158">
        <f t="shared" si="11"/>
        <v>0</v>
      </c>
      <c r="Q164" s="158">
        <v>0</v>
      </c>
      <c r="R164" s="158">
        <f t="shared" si="12"/>
        <v>0</v>
      </c>
      <c r="S164" s="158">
        <v>0</v>
      </c>
      <c r="T164" s="159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0" t="s">
        <v>153</v>
      </c>
      <c r="AT164" s="160" t="s">
        <v>149</v>
      </c>
      <c r="AU164" s="160" t="s">
        <v>87</v>
      </c>
      <c r="AY164" s="17" t="s">
        <v>146</v>
      </c>
      <c r="BE164" s="161">
        <f t="shared" si="14"/>
        <v>0</v>
      </c>
      <c r="BF164" s="161">
        <f t="shared" si="15"/>
        <v>0</v>
      </c>
      <c r="BG164" s="161">
        <f t="shared" si="16"/>
        <v>0</v>
      </c>
      <c r="BH164" s="161">
        <f t="shared" si="17"/>
        <v>0</v>
      </c>
      <c r="BI164" s="161">
        <f t="shared" si="18"/>
        <v>0</v>
      </c>
      <c r="BJ164" s="17" t="s">
        <v>87</v>
      </c>
      <c r="BK164" s="161">
        <f t="shared" si="19"/>
        <v>0</v>
      </c>
      <c r="BL164" s="17" t="s">
        <v>153</v>
      </c>
      <c r="BM164" s="160" t="s">
        <v>353</v>
      </c>
    </row>
    <row r="165" spans="1:65" s="2" customFormat="1" ht="16.5" customHeight="1">
      <c r="A165" s="32"/>
      <c r="B165" s="148"/>
      <c r="C165" s="149" t="s">
        <v>292</v>
      </c>
      <c r="D165" s="149" t="s">
        <v>149</v>
      </c>
      <c r="E165" s="150" t="s">
        <v>577</v>
      </c>
      <c r="F165" s="151" t="s">
        <v>578</v>
      </c>
      <c r="G165" s="152" t="s">
        <v>261</v>
      </c>
      <c r="H165" s="153">
        <v>120</v>
      </c>
      <c r="I165" s="154"/>
      <c r="J165" s="155">
        <f t="shared" si="10"/>
        <v>0</v>
      </c>
      <c r="K165" s="151" t="s">
        <v>1</v>
      </c>
      <c r="L165" s="33"/>
      <c r="M165" s="156" t="s">
        <v>1</v>
      </c>
      <c r="N165" s="157" t="s">
        <v>44</v>
      </c>
      <c r="O165" s="58"/>
      <c r="P165" s="158">
        <f t="shared" si="11"/>
        <v>0</v>
      </c>
      <c r="Q165" s="158">
        <v>0</v>
      </c>
      <c r="R165" s="158">
        <f t="shared" si="12"/>
        <v>0</v>
      </c>
      <c r="S165" s="158">
        <v>0</v>
      </c>
      <c r="T165" s="159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0" t="s">
        <v>153</v>
      </c>
      <c r="AT165" s="160" t="s">
        <v>149</v>
      </c>
      <c r="AU165" s="160" t="s">
        <v>87</v>
      </c>
      <c r="AY165" s="17" t="s">
        <v>146</v>
      </c>
      <c r="BE165" s="161">
        <f t="shared" si="14"/>
        <v>0</v>
      </c>
      <c r="BF165" s="161">
        <f t="shared" si="15"/>
        <v>0</v>
      </c>
      <c r="BG165" s="161">
        <f t="shared" si="16"/>
        <v>0</v>
      </c>
      <c r="BH165" s="161">
        <f t="shared" si="17"/>
        <v>0</v>
      </c>
      <c r="BI165" s="161">
        <f t="shared" si="18"/>
        <v>0</v>
      </c>
      <c r="BJ165" s="17" t="s">
        <v>87</v>
      </c>
      <c r="BK165" s="161">
        <f t="shared" si="19"/>
        <v>0</v>
      </c>
      <c r="BL165" s="17" t="s">
        <v>153</v>
      </c>
      <c r="BM165" s="160" t="s">
        <v>355</v>
      </c>
    </row>
    <row r="166" spans="1:65" s="2" customFormat="1" ht="16.5" customHeight="1">
      <c r="A166" s="32"/>
      <c r="B166" s="148"/>
      <c r="C166" s="149" t="s">
        <v>370</v>
      </c>
      <c r="D166" s="149" t="s">
        <v>149</v>
      </c>
      <c r="E166" s="150" t="s">
        <v>579</v>
      </c>
      <c r="F166" s="151" t="s">
        <v>580</v>
      </c>
      <c r="G166" s="152" t="s">
        <v>261</v>
      </c>
      <c r="H166" s="153">
        <v>170</v>
      </c>
      <c r="I166" s="154"/>
      <c r="J166" s="155">
        <f t="shared" si="10"/>
        <v>0</v>
      </c>
      <c r="K166" s="151" t="s">
        <v>1</v>
      </c>
      <c r="L166" s="33"/>
      <c r="M166" s="156" t="s">
        <v>1</v>
      </c>
      <c r="N166" s="157" t="s">
        <v>44</v>
      </c>
      <c r="O166" s="58"/>
      <c r="P166" s="158">
        <f t="shared" si="11"/>
        <v>0</v>
      </c>
      <c r="Q166" s="158">
        <v>0</v>
      </c>
      <c r="R166" s="158">
        <f t="shared" si="12"/>
        <v>0</v>
      </c>
      <c r="S166" s="158">
        <v>0</v>
      </c>
      <c r="T166" s="159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0" t="s">
        <v>153</v>
      </c>
      <c r="AT166" s="160" t="s">
        <v>149</v>
      </c>
      <c r="AU166" s="160" t="s">
        <v>87</v>
      </c>
      <c r="AY166" s="17" t="s">
        <v>146</v>
      </c>
      <c r="BE166" s="161">
        <f t="shared" si="14"/>
        <v>0</v>
      </c>
      <c r="BF166" s="161">
        <f t="shared" si="15"/>
        <v>0</v>
      </c>
      <c r="BG166" s="161">
        <f t="shared" si="16"/>
        <v>0</v>
      </c>
      <c r="BH166" s="161">
        <f t="shared" si="17"/>
        <v>0</v>
      </c>
      <c r="BI166" s="161">
        <f t="shared" si="18"/>
        <v>0</v>
      </c>
      <c r="BJ166" s="17" t="s">
        <v>87</v>
      </c>
      <c r="BK166" s="161">
        <f t="shared" si="19"/>
        <v>0</v>
      </c>
      <c r="BL166" s="17" t="s">
        <v>153</v>
      </c>
      <c r="BM166" s="160" t="s">
        <v>359</v>
      </c>
    </row>
    <row r="167" spans="1:65" s="2" customFormat="1" ht="16.5" customHeight="1">
      <c r="A167" s="32"/>
      <c r="B167" s="148"/>
      <c r="C167" s="149" t="s">
        <v>295</v>
      </c>
      <c r="D167" s="149" t="s">
        <v>149</v>
      </c>
      <c r="E167" s="150" t="s">
        <v>581</v>
      </c>
      <c r="F167" s="151" t="s">
        <v>582</v>
      </c>
      <c r="G167" s="152" t="s">
        <v>261</v>
      </c>
      <c r="H167" s="153">
        <v>120</v>
      </c>
      <c r="I167" s="154"/>
      <c r="J167" s="155">
        <f t="shared" si="10"/>
        <v>0</v>
      </c>
      <c r="K167" s="151" t="s">
        <v>1</v>
      </c>
      <c r="L167" s="33"/>
      <c r="M167" s="156" t="s">
        <v>1</v>
      </c>
      <c r="N167" s="157" t="s">
        <v>44</v>
      </c>
      <c r="O167" s="58"/>
      <c r="P167" s="158">
        <f t="shared" si="11"/>
        <v>0</v>
      </c>
      <c r="Q167" s="158">
        <v>0</v>
      </c>
      <c r="R167" s="158">
        <f t="shared" si="12"/>
        <v>0</v>
      </c>
      <c r="S167" s="158">
        <v>0</v>
      </c>
      <c r="T167" s="159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0" t="s">
        <v>153</v>
      </c>
      <c r="AT167" s="160" t="s">
        <v>149</v>
      </c>
      <c r="AU167" s="160" t="s">
        <v>87</v>
      </c>
      <c r="AY167" s="17" t="s">
        <v>146</v>
      </c>
      <c r="BE167" s="161">
        <f t="shared" si="14"/>
        <v>0</v>
      </c>
      <c r="BF167" s="161">
        <f t="shared" si="15"/>
        <v>0</v>
      </c>
      <c r="BG167" s="161">
        <f t="shared" si="16"/>
        <v>0</v>
      </c>
      <c r="BH167" s="161">
        <f t="shared" si="17"/>
        <v>0</v>
      </c>
      <c r="BI167" s="161">
        <f t="shared" si="18"/>
        <v>0</v>
      </c>
      <c r="BJ167" s="17" t="s">
        <v>87</v>
      </c>
      <c r="BK167" s="161">
        <f t="shared" si="19"/>
        <v>0</v>
      </c>
      <c r="BL167" s="17" t="s">
        <v>153</v>
      </c>
      <c r="BM167" s="160" t="s">
        <v>363</v>
      </c>
    </row>
    <row r="168" spans="1:65" s="2" customFormat="1" ht="16.5" customHeight="1">
      <c r="A168" s="32"/>
      <c r="B168" s="148"/>
      <c r="C168" s="149" t="s">
        <v>373</v>
      </c>
      <c r="D168" s="149" t="s">
        <v>149</v>
      </c>
      <c r="E168" s="150" t="s">
        <v>583</v>
      </c>
      <c r="F168" s="151" t="s">
        <v>584</v>
      </c>
      <c r="G168" s="152" t="s">
        <v>261</v>
      </c>
      <c r="H168" s="153">
        <v>340</v>
      </c>
      <c r="I168" s="154"/>
      <c r="J168" s="155">
        <f t="shared" si="10"/>
        <v>0</v>
      </c>
      <c r="K168" s="151" t="s">
        <v>1</v>
      </c>
      <c r="L168" s="33"/>
      <c r="M168" s="156" t="s">
        <v>1</v>
      </c>
      <c r="N168" s="157" t="s">
        <v>44</v>
      </c>
      <c r="O168" s="58"/>
      <c r="P168" s="158">
        <f t="shared" si="11"/>
        <v>0</v>
      </c>
      <c r="Q168" s="158">
        <v>0</v>
      </c>
      <c r="R168" s="158">
        <f t="shared" si="12"/>
        <v>0</v>
      </c>
      <c r="S168" s="158">
        <v>0</v>
      </c>
      <c r="T168" s="159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0" t="s">
        <v>153</v>
      </c>
      <c r="AT168" s="160" t="s">
        <v>149</v>
      </c>
      <c r="AU168" s="160" t="s">
        <v>87</v>
      </c>
      <c r="AY168" s="17" t="s">
        <v>146</v>
      </c>
      <c r="BE168" s="161">
        <f t="shared" si="14"/>
        <v>0</v>
      </c>
      <c r="BF168" s="161">
        <f t="shared" si="15"/>
        <v>0</v>
      </c>
      <c r="BG168" s="161">
        <f t="shared" si="16"/>
        <v>0</v>
      </c>
      <c r="BH168" s="161">
        <f t="shared" si="17"/>
        <v>0</v>
      </c>
      <c r="BI168" s="161">
        <f t="shared" si="18"/>
        <v>0</v>
      </c>
      <c r="BJ168" s="17" t="s">
        <v>87</v>
      </c>
      <c r="BK168" s="161">
        <f t="shared" si="19"/>
        <v>0</v>
      </c>
      <c r="BL168" s="17" t="s">
        <v>153</v>
      </c>
      <c r="BM168" s="160" t="s">
        <v>366</v>
      </c>
    </row>
    <row r="169" spans="1:65" s="2" customFormat="1" ht="16.5" customHeight="1">
      <c r="A169" s="32"/>
      <c r="B169" s="148"/>
      <c r="C169" s="149" t="s">
        <v>298</v>
      </c>
      <c r="D169" s="149" t="s">
        <v>149</v>
      </c>
      <c r="E169" s="150" t="s">
        <v>585</v>
      </c>
      <c r="F169" s="151" t="s">
        <v>586</v>
      </c>
      <c r="G169" s="152" t="s">
        <v>261</v>
      </c>
      <c r="H169" s="153">
        <v>210</v>
      </c>
      <c r="I169" s="154"/>
      <c r="J169" s="155">
        <f t="shared" si="10"/>
        <v>0</v>
      </c>
      <c r="K169" s="151" t="s">
        <v>1</v>
      </c>
      <c r="L169" s="33"/>
      <c r="M169" s="156" t="s">
        <v>1</v>
      </c>
      <c r="N169" s="157" t="s">
        <v>44</v>
      </c>
      <c r="O169" s="58"/>
      <c r="P169" s="158">
        <f t="shared" si="11"/>
        <v>0</v>
      </c>
      <c r="Q169" s="158">
        <v>0</v>
      </c>
      <c r="R169" s="158">
        <f t="shared" si="12"/>
        <v>0</v>
      </c>
      <c r="S169" s="158">
        <v>0</v>
      </c>
      <c r="T169" s="159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0" t="s">
        <v>153</v>
      </c>
      <c r="AT169" s="160" t="s">
        <v>149</v>
      </c>
      <c r="AU169" s="160" t="s">
        <v>87</v>
      </c>
      <c r="AY169" s="17" t="s">
        <v>146</v>
      </c>
      <c r="BE169" s="161">
        <f t="shared" si="14"/>
        <v>0</v>
      </c>
      <c r="BF169" s="161">
        <f t="shared" si="15"/>
        <v>0</v>
      </c>
      <c r="BG169" s="161">
        <f t="shared" si="16"/>
        <v>0</v>
      </c>
      <c r="BH169" s="161">
        <f t="shared" si="17"/>
        <v>0</v>
      </c>
      <c r="BI169" s="161">
        <f t="shared" si="18"/>
        <v>0</v>
      </c>
      <c r="BJ169" s="17" t="s">
        <v>87</v>
      </c>
      <c r="BK169" s="161">
        <f t="shared" si="19"/>
        <v>0</v>
      </c>
      <c r="BL169" s="17" t="s">
        <v>153</v>
      </c>
      <c r="BM169" s="160" t="s">
        <v>368</v>
      </c>
    </row>
    <row r="170" spans="1:65" s="2" customFormat="1" ht="21.75" customHeight="1">
      <c r="A170" s="32"/>
      <c r="B170" s="148"/>
      <c r="C170" s="149" t="s">
        <v>376</v>
      </c>
      <c r="D170" s="149" t="s">
        <v>149</v>
      </c>
      <c r="E170" s="150" t="s">
        <v>587</v>
      </c>
      <c r="F170" s="151" t="s">
        <v>538</v>
      </c>
      <c r="G170" s="152" t="s">
        <v>258</v>
      </c>
      <c r="H170" s="153">
        <v>3</v>
      </c>
      <c r="I170" s="154"/>
      <c r="J170" s="155">
        <f t="shared" si="10"/>
        <v>0</v>
      </c>
      <c r="K170" s="151" t="s">
        <v>1</v>
      </c>
      <c r="L170" s="33"/>
      <c r="M170" s="156" t="s">
        <v>1</v>
      </c>
      <c r="N170" s="157" t="s">
        <v>44</v>
      </c>
      <c r="O170" s="58"/>
      <c r="P170" s="158">
        <f t="shared" si="11"/>
        <v>0</v>
      </c>
      <c r="Q170" s="158">
        <v>0</v>
      </c>
      <c r="R170" s="158">
        <f t="shared" si="12"/>
        <v>0</v>
      </c>
      <c r="S170" s="158">
        <v>0</v>
      </c>
      <c r="T170" s="159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0" t="s">
        <v>153</v>
      </c>
      <c r="AT170" s="160" t="s">
        <v>149</v>
      </c>
      <c r="AU170" s="160" t="s">
        <v>87</v>
      </c>
      <c r="AY170" s="17" t="s">
        <v>146</v>
      </c>
      <c r="BE170" s="161">
        <f t="shared" si="14"/>
        <v>0</v>
      </c>
      <c r="BF170" s="161">
        <f t="shared" si="15"/>
        <v>0</v>
      </c>
      <c r="BG170" s="161">
        <f t="shared" si="16"/>
        <v>0</v>
      </c>
      <c r="BH170" s="161">
        <f t="shared" si="17"/>
        <v>0</v>
      </c>
      <c r="BI170" s="161">
        <f t="shared" si="18"/>
        <v>0</v>
      </c>
      <c r="BJ170" s="17" t="s">
        <v>87</v>
      </c>
      <c r="BK170" s="161">
        <f t="shared" si="19"/>
        <v>0</v>
      </c>
      <c r="BL170" s="17" t="s">
        <v>153</v>
      </c>
      <c r="BM170" s="160" t="s">
        <v>369</v>
      </c>
    </row>
    <row r="171" spans="1:65" s="2" customFormat="1" ht="16.5" customHeight="1">
      <c r="A171" s="32"/>
      <c r="B171" s="148"/>
      <c r="C171" s="149" t="s">
        <v>301</v>
      </c>
      <c r="D171" s="149" t="s">
        <v>149</v>
      </c>
      <c r="E171" s="150" t="s">
        <v>588</v>
      </c>
      <c r="F171" s="151" t="s">
        <v>589</v>
      </c>
      <c r="G171" s="152" t="s">
        <v>258</v>
      </c>
      <c r="H171" s="153">
        <v>95</v>
      </c>
      <c r="I171" s="154"/>
      <c r="J171" s="155">
        <f t="shared" si="10"/>
        <v>0</v>
      </c>
      <c r="K171" s="151" t="s">
        <v>1</v>
      </c>
      <c r="L171" s="33"/>
      <c r="M171" s="156" t="s">
        <v>1</v>
      </c>
      <c r="N171" s="157" t="s">
        <v>44</v>
      </c>
      <c r="O171" s="58"/>
      <c r="P171" s="158">
        <f t="shared" si="11"/>
        <v>0</v>
      </c>
      <c r="Q171" s="158">
        <v>0</v>
      </c>
      <c r="R171" s="158">
        <f t="shared" si="12"/>
        <v>0</v>
      </c>
      <c r="S171" s="158">
        <v>0</v>
      </c>
      <c r="T171" s="159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0" t="s">
        <v>153</v>
      </c>
      <c r="AT171" s="160" t="s">
        <v>149</v>
      </c>
      <c r="AU171" s="160" t="s">
        <v>87</v>
      </c>
      <c r="AY171" s="17" t="s">
        <v>146</v>
      </c>
      <c r="BE171" s="161">
        <f t="shared" si="14"/>
        <v>0</v>
      </c>
      <c r="BF171" s="161">
        <f t="shared" si="15"/>
        <v>0</v>
      </c>
      <c r="BG171" s="161">
        <f t="shared" si="16"/>
        <v>0</v>
      </c>
      <c r="BH171" s="161">
        <f t="shared" si="17"/>
        <v>0</v>
      </c>
      <c r="BI171" s="161">
        <f t="shared" si="18"/>
        <v>0</v>
      </c>
      <c r="BJ171" s="17" t="s">
        <v>87</v>
      </c>
      <c r="BK171" s="161">
        <f t="shared" si="19"/>
        <v>0</v>
      </c>
      <c r="BL171" s="17" t="s">
        <v>153</v>
      </c>
      <c r="BM171" s="160" t="s">
        <v>371</v>
      </c>
    </row>
    <row r="172" spans="1:65" s="2" customFormat="1" ht="24.2" customHeight="1">
      <c r="A172" s="32"/>
      <c r="B172" s="148"/>
      <c r="C172" s="149" t="s">
        <v>381</v>
      </c>
      <c r="D172" s="149" t="s">
        <v>149</v>
      </c>
      <c r="E172" s="150" t="s">
        <v>590</v>
      </c>
      <c r="F172" s="151" t="s">
        <v>542</v>
      </c>
      <c r="G172" s="152" t="s">
        <v>258</v>
      </c>
      <c r="H172" s="153">
        <v>15</v>
      </c>
      <c r="I172" s="154"/>
      <c r="J172" s="155">
        <f t="shared" si="10"/>
        <v>0</v>
      </c>
      <c r="K172" s="151" t="s">
        <v>1</v>
      </c>
      <c r="L172" s="33"/>
      <c r="M172" s="156" t="s">
        <v>1</v>
      </c>
      <c r="N172" s="157" t="s">
        <v>44</v>
      </c>
      <c r="O172" s="58"/>
      <c r="P172" s="158">
        <f t="shared" si="11"/>
        <v>0</v>
      </c>
      <c r="Q172" s="158">
        <v>0</v>
      </c>
      <c r="R172" s="158">
        <f t="shared" si="12"/>
        <v>0</v>
      </c>
      <c r="S172" s="158">
        <v>0</v>
      </c>
      <c r="T172" s="159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0" t="s">
        <v>153</v>
      </c>
      <c r="AT172" s="160" t="s">
        <v>149</v>
      </c>
      <c r="AU172" s="160" t="s">
        <v>87</v>
      </c>
      <c r="AY172" s="17" t="s">
        <v>146</v>
      </c>
      <c r="BE172" s="161">
        <f t="shared" si="14"/>
        <v>0</v>
      </c>
      <c r="BF172" s="161">
        <f t="shared" si="15"/>
        <v>0</v>
      </c>
      <c r="BG172" s="161">
        <f t="shared" si="16"/>
        <v>0</v>
      </c>
      <c r="BH172" s="161">
        <f t="shared" si="17"/>
        <v>0</v>
      </c>
      <c r="BI172" s="161">
        <f t="shared" si="18"/>
        <v>0</v>
      </c>
      <c r="BJ172" s="17" t="s">
        <v>87</v>
      </c>
      <c r="BK172" s="161">
        <f t="shared" si="19"/>
        <v>0</v>
      </c>
      <c r="BL172" s="17" t="s">
        <v>153</v>
      </c>
      <c r="BM172" s="160" t="s">
        <v>372</v>
      </c>
    </row>
    <row r="173" spans="1:65" s="2" customFormat="1" ht="16.5" customHeight="1">
      <c r="A173" s="32"/>
      <c r="B173" s="148"/>
      <c r="C173" s="149" t="s">
        <v>304</v>
      </c>
      <c r="D173" s="149" t="s">
        <v>149</v>
      </c>
      <c r="E173" s="150" t="s">
        <v>591</v>
      </c>
      <c r="F173" s="151" t="s">
        <v>544</v>
      </c>
      <c r="G173" s="152" t="s">
        <v>258</v>
      </c>
      <c r="H173" s="153">
        <v>15</v>
      </c>
      <c r="I173" s="154"/>
      <c r="J173" s="155">
        <f t="shared" si="10"/>
        <v>0</v>
      </c>
      <c r="K173" s="151" t="s">
        <v>1</v>
      </c>
      <c r="L173" s="33"/>
      <c r="M173" s="156" t="s">
        <v>1</v>
      </c>
      <c r="N173" s="157" t="s">
        <v>44</v>
      </c>
      <c r="O173" s="58"/>
      <c r="P173" s="158">
        <f t="shared" si="11"/>
        <v>0</v>
      </c>
      <c r="Q173" s="158">
        <v>0</v>
      </c>
      <c r="R173" s="158">
        <f t="shared" si="12"/>
        <v>0</v>
      </c>
      <c r="S173" s="158">
        <v>0</v>
      </c>
      <c r="T173" s="159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0" t="s">
        <v>153</v>
      </c>
      <c r="AT173" s="160" t="s">
        <v>149</v>
      </c>
      <c r="AU173" s="160" t="s">
        <v>87</v>
      </c>
      <c r="AY173" s="17" t="s">
        <v>146</v>
      </c>
      <c r="BE173" s="161">
        <f t="shared" si="14"/>
        <v>0</v>
      </c>
      <c r="BF173" s="161">
        <f t="shared" si="15"/>
        <v>0</v>
      </c>
      <c r="BG173" s="161">
        <f t="shared" si="16"/>
        <v>0</v>
      </c>
      <c r="BH173" s="161">
        <f t="shared" si="17"/>
        <v>0</v>
      </c>
      <c r="BI173" s="161">
        <f t="shared" si="18"/>
        <v>0</v>
      </c>
      <c r="BJ173" s="17" t="s">
        <v>87</v>
      </c>
      <c r="BK173" s="161">
        <f t="shared" si="19"/>
        <v>0</v>
      </c>
      <c r="BL173" s="17" t="s">
        <v>153</v>
      </c>
      <c r="BM173" s="160" t="s">
        <v>374</v>
      </c>
    </row>
    <row r="174" spans="1:65" s="2" customFormat="1" ht="16.5" customHeight="1">
      <c r="A174" s="32"/>
      <c r="B174" s="148"/>
      <c r="C174" s="149" t="s">
        <v>384</v>
      </c>
      <c r="D174" s="149" t="s">
        <v>149</v>
      </c>
      <c r="E174" s="150" t="s">
        <v>592</v>
      </c>
      <c r="F174" s="151" t="s">
        <v>546</v>
      </c>
      <c r="G174" s="152" t="s">
        <v>258</v>
      </c>
      <c r="H174" s="153">
        <v>50</v>
      </c>
      <c r="I174" s="154"/>
      <c r="J174" s="155">
        <f t="shared" si="10"/>
        <v>0</v>
      </c>
      <c r="K174" s="151" t="s">
        <v>1</v>
      </c>
      <c r="L174" s="33"/>
      <c r="M174" s="156" t="s">
        <v>1</v>
      </c>
      <c r="N174" s="157" t="s">
        <v>44</v>
      </c>
      <c r="O174" s="58"/>
      <c r="P174" s="158">
        <f t="shared" si="11"/>
        <v>0</v>
      </c>
      <c r="Q174" s="158">
        <v>0</v>
      </c>
      <c r="R174" s="158">
        <f t="shared" si="12"/>
        <v>0</v>
      </c>
      <c r="S174" s="158">
        <v>0</v>
      </c>
      <c r="T174" s="159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0" t="s">
        <v>153</v>
      </c>
      <c r="AT174" s="160" t="s">
        <v>149</v>
      </c>
      <c r="AU174" s="160" t="s">
        <v>87</v>
      </c>
      <c r="AY174" s="17" t="s">
        <v>146</v>
      </c>
      <c r="BE174" s="161">
        <f t="shared" si="14"/>
        <v>0</v>
      </c>
      <c r="BF174" s="161">
        <f t="shared" si="15"/>
        <v>0</v>
      </c>
      <c r="BG174" s="161">
        <f t="shared" si="16"/>
        <v>0</v>
      </c>
      <c r="BH174" s="161">
        <f t="shared" si="17"/>
        <v>0</v>
      </c>
      <c r="BI174" s="161">
        <f t="shared" si="18"/>
        <v>0</v>
      </c>
      <c r="BJ174" s="17" t="s">
        <v>87</v>
      </c>
      <c r="BK174" s="161">
        <f t="shared" si="19"/>
        <v>0</v>
      </c>
      <c r="BL174" s="17" t="s">
        <v>153</v>
      </c>
      <c r="BM174" s="160" t="s">
        <v>375</v>
      </c>
    </row>
    <row r="175" spans="1:65" s="2" customFormat="1" ht="16.5" customHeight="1">
      <c r="A175" s="32"/>
      <c r="B175" s="148"/>
      <c r="C175" s="149" t="s">
        <v>307</v>
      </c>
      <c r="D175" s="149" t="s">
        <v>149</v>
      </c>
      <c r="E175" s="150" t="s">
        <v>593</v>
      </c>
      <c r="F175" s="151" t="s">
        <v>594</v>
      </c>
      <c r="G175" s="152" t="s">
        <v>595</v>
      </c>
      <c r="H175" s="153">
        <v>1</v>
      </c>
      <c r="I175" s="154"/>
      <c r="J175" s="155">
        <f t="shared" si="10"/>
        <v>0</v>
      </c>
      <c r="K175" s="151" t="s">
        <v>1</v>
      </c>
      <c r="L175" s="33"/>
      <c r="M175" s="156" t="s">
        <v>1</v>
      </c>
      <c r="N175" s="157" t="s">
        <v>44</v>
      </c>
      <c r="O175" s="58"/>
      <c r="P175" s="158">
        <f t="shared" si="11"/>
        <v>0</v>
      </c>
      <c r="Q175" s="158">
        <v>0</v>
      </c>
      <c r="R175" s="158">
        <f t="shared" si="12"/>
        <v>0</v>
      </c>
      <c r="S175" s="158">
        <v>0</v>
      </c>
      <c r="T175" s="159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0" t="s">
        <v>153</v>
      </c>
      <c r="AT175" s="160" t="s">
        <v>149</v>
      </c>
      <c r="AU175" s="160" t="s">
        <v>87</v>
      </c>
      <c r="AY175" s="17" t="s">
        <v>146</v>
      </c>
      <c r="BE175" s="161">
        <f t="shared" si="14"/>
        <v>0</v>
      </c>
      <c r="BF175" s="161">
        <f t="shared" si="15"/>
        <v>0</v>
      </c>
      <c r="BG175" s="161">
        <f t="shared" si="16"/>
        <v>0</v>
      </c>
      <c r="BH175" s="161">
        <f t="shared" si="17"/>
        <v>0</v>
      </c>
      <c r="BI175" s="161">
        <f t="shared" si="18"/>
        <v>0</v>
      </c>
      <c r="BJ175" s="17" t="s">
        <v>87</v>
      </c>
      <c r="BK175" s="161">
        <f t="shared" si="19"/>
        <v>0</v>
      </c>
      <c r="BL175" s="17" t="s">
        <v>153</v>
      </c>
      <c r="BM175" s="160" t="s">
        <v>379</v>
      </c>
    </row>
    <row r="176" spans="2:63" s="12" customFormat="1" ht="25.9" customHeight="1">
      <c r="B176" s="135"/>
      <c r="D176" s="136" t="s">
        <v>78</v>
      </c>
      <c r="E176" s="137" t="s">
        <v>596</v>
      </c>
      <c r="F176" s="137" t="s">
        <v>597</v>
      </c>
      <c r="I176" s="138"/>
      <c r="J176" s="139">
        <f>BK176</f>
        <v>0</v>
      </c>
      <c r="L176" s="135"/>
      <c r="M176" s="140"/>
      <c r="N176" s="141"/>
      <c r="O176" s="141"/>
      <c r="P176" s="142">
        <f>SUM(P177:P185)</f>
        <v>0</v>
      </c>
      <c r="Q176" s="141"/>
      <c r="R176" s="142">
        <f>SUM(R177:R185)</f>
        <v>0</v>
      </c>
      <c r="S176" s="141"/>
      <c r="T176" s="143">
        <f>SUM(T177:T185)</f>
        <v>0</v>
      </c>
      <c r="AR176" s="136" t="s">
        <v>87</v>
      </c>
      <c r="AT176" s="144" t="s">
        <v>78</v>
      </c>
      <c r="AU176" s="144" t="s">
        <v>79</v>
      </c>
      <c r="AY176" s="136" t="s">
        <v>146</v>
      </c>
      <c r="BK176" s="145">
        <f>SUM(BK177:BK185)</f>
        <v>0</v>
      </c>
    </row>
    <row r="177" spans="1:65" s="2" customFormat="1" ht="16.5" customHeight="1">
      <c r="A177" s="32"/>
      <c r="B177" s="148"/>
      <c r="C177" s="149" t="s">
        <v>389</v>
      </c>
      <c r="D177" s="149" t="s">
        <v>149</v>
      </c>
      <c r="E177" s="150" t="s">
        <v>598</v>
      </c>
      <c r="F177" s="151" t="s">
        <v>599</v>
      </c>
      <c r="G177" s="152" t="s">
        <v>504</v>
      </c>
      <c r="H177" s="153">
        <v>6</v>
      </c>
      <c r="I177" s="154"/>
      <c r="J177" s="155">
        <f>ROUND(I177*H177,2)</f>
        <v>0</v>
      </c>
      <c r="K177" s="151" t="s">
        <v>1</v>
      </c>
      <c r="L177" s="33"/>
      <c r="M177" s="156" t="s">
        <v>1</v>
      </c>
      <c r="N177" s="157" t="s">
        <v>44</v>
      </c>
      <c r="O177" s="58"/>
      <c r="P177" s="158">
        <f>O177*H177</f>
        <v>0</v>
      </c>
      <c r="Q177" s="158">
        <v>0</v>
      </c>
      <c r="R177" s="158">
        <f>Q177*H177</f>
        <v>0</v>
      </c>
      <c r="S177" s="158">
        <v>0</v>
      </c>
      <c r="T177" s="15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0" t="s">
        <v>153</v>
      </c>
      <c r="AT177" s="160" t="s">
        <v>149</v>
      </c>
      <c r="AU177" s="160" t="s">
        <v>87</v>
      </c>
      <c r="AY177" s="17" t="s">
        <v>146</v>
      </c>
      <c r="BE177" s="161">
        <f>IF(N177="základní",J177,0)</f>
        <v>0</v>
      </c>
      <c r="BF177" s="161">
        <f>IF(N177="snížená",J177,0)</f>
        <v>0</v>
      </c>
      <c r="BG177" s="161">
        <f>IF(N177="zákl. přenesená",J177,0)</f>
        <v>0</v>
      </c>
      <c r="BH177" s="161">
        <f>IF(N177="sníž. přenesená",J177,0)</f>
        <v>0</v>
      </c>
      <c r="BI177" s="161">
        <f>IF(N177="nulová",J177,0)</f>
        <v>0</v>
      </c>
      <c r="BJ177" s="17" t="s">
        <v>87</v>
      </c>
      <c r="BK177" s="161">
        <f>ROUND(I177*H177,2)</f>
        <v>0</v>
      </c>
      <c r="BL177" s="17" t="s">
        <v>153</v>
      </c>
      <c r="BM177" s="160" t="s">
        <v>380</v>
      </c>
    </row>
    <row r="178" spans="1:65" s="2" customFormat="1" ht="16.5" customHeight="1">
      <c r="A178" s="32"/>
      <c r="B178" s="148"/>
      <c r="C178" s="149" t="s">
        <v>310</v>
      </c>
      <c r="D178" s="149" t="s">
        <v>149</v>
      </c>
      <c r="E178" s="150" t="s">
        <v>600</v>
      </c>
      <c r="F178" s="151" t="s">
        <v>601</v>
      </c>
      <c r="G178" s="152" t="s">
        <v>258</v>
      </c>
      <c r="H178" s="153">
        <v>1</v>
      </c>
      <c r="I178" s="154"/>
      <c r="J178" s="155">
        <f>ROUND(I178*H178,2)</f>
        <v>0</v>
      </c>
      <c r="K178" s="151" t="s">
        <v>1</v>
      </c>
      <c r="L178" s="33"/>
      <c r="M178" s="156" t="s">
        <v>1</v>
      </c>
      <c r="N178" s="157" t="s">
        <v>44</v>
      </c>
      <c r="O178" s="58"/>
      <c r="P178" s="158">
        <f>O178*H178</f>
        <v>0</v>
      </c>
      <c r="Q178" s="158">
        <v>0</v>
      </c>
      <c r="R178" s="158">
        <f>Q178*H178</f>
        <v>0</v>
      </c>
      <c r="S178" s="158">
        <v>0</v>
      </c>
      <c r="T178" s="15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0" t="s">
        <v>153</v>
      </c>
      <c r="AT178" s="160" t="s">
        <v>149</v>
      </c>
      <c r="AU178" s="160" t="s">
        <v>87</v>
      </c>
      <c r="AY178" s="17" t="s">
        <v>146</v>
      </c>
      <c r="BE178" s="161">
        <f>IF(N178="základní",J178,0)</f>
        <v>0</v>
      </c>
      <c r="BF178" s="161">
        <f>IF(N178="snížená",J178,0)</f>
        <v>0</v>
      </c>
      <c r="BG178" s="161">
        <f>IF(N178="zákl. přenesená",J178,0)</f>
        <v>0</v>
      </c>
      <c r="BH178" s="161">
        <f>IF(N178="sníž. přenesená",J178,0)</f>
        <v>0</v>
      </c>
      <c r="BI178" s="161">
        <f>IF(N178="nulová",J178,0)</f>
        <v>0</v>
      </c>
      <c r="BJ178" s="17" t="s">
        <v>87</v>
      </c>
      <c r="BK178" s="161">
        <f>ROUND(I178*H178,2)</f>
        <v>0</v>
      </c>
      <c r="BL178" s="17" t="s">
        <v>153</v>
      </c>
      <c r="BM178" s="160" t="s">
        <v>382</v>
      </c>
    </row>
    <row r="179" spans="1:47" s="2" customFormat="1" ht="48.75">
      <c r="A179" s="32"/>
      <c r="B179" s="33"/>
      <c r="C179" s="32"/>
      <c r="D179" s="163" t="s">
        <v>407</v>
      </c>
      <c r="E179" s="32"/>
      <c r="F179" s="205" t="s">
        <v>602</v>
      </c>
      <c r="G179" s="32"/>
      <c r="H179" s="32"/>
      <c r="I179" s="206"/>
      <c r="J179" s="32"/>
      <c r="K179" s="32"/>
      <c r="L179" s="33"/>
      <c r="M179" s="207"/>
      <c r="N179" s="208"/>
      <c r="O179" s="58"/>
      <c r="P179" s="58"/>
      <c r="Q179" s="58"/>
      <c r="R179" s="58"/>
      <c r="S179" s="58"/>
      <c r="T179" s="5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407</v>
      </c>
      <c r="AU179" s="17" t="s">
        <v>87</v>
      </c>
    </row>
    <row r="180" spans="1:65" s="2" customFormat="1" ht="16.5" customHeight="1">
      <c r="A180" s="32"/>
      <c r="B180" s="148"/>
      <c r="C180" s="149" t="s">
        <v>392</v>
      </c>
      <c r="D180" s="149" t="s">
        <v>149</v>
      </c>
      <c r="E180" s="150" t="s">
        <v>603</v>
      </c>
      <c r="F180" s="151" t="s">
        <v>604</v>
      </c>
      <c r="G180" s="152" t="s">
        <v>258</v>
      </c>
      <c r="H180" s="153">
        <v>1</v>
      </c>
      <c r="I180" s="154"/>
      <c r="J180" s="155">
        <f aca="true" t="shared" si="20" ref="J180:J185">ROUND(I180*H180,2)</f>
        <v>0</v>
      </c>
      <c r="K180" s="151" t="s">
        <v>1</v>
      </c>
      <c r="L180" s="33"/>
      <c r="M180" s="156" t="s">
        <v>1</v>
      </c>
      <c r="N180" s="157" t="s">
        <v>44</v>
      </c>
      <c r="O180" s="58"/>
      <c r="P180" s="158">
        <f aca="true" t="shared" si="21" ref="P180:P185">O180*H180</f>
        <v>0</v>
      </c>
      <c r="Q180" s="158">
        <v>0</v>
      </c>
      <c r="R180" s="158">
        <f aca="true" t="shared" si="22" ref="R180:R185">Q180*H180</f>
        <v>0</v>
      </c>
      <c r="S180" s="158">
        <v>0</v>
      </c>
      <c r="T180" s="159">
        <f aca="true" t="shared" si="23" ref="T180:T185"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0" t="s">
        <v>153</v>
      </c>
      <c r="AT180" s="160" t="s">
        <v>149</v>
      </c>
      <c r="AU180" s="160" t="s">
        <v>87</v>
      </c>
      <c r="AY180" s="17" t="s">
        <v>146</v>
      </c>
      <c r="BE180" s="161">
        <f aca="true" t="shared" si="24" ref="BE180:BE185">IF(N180="základní",J180,0)</f>
        <v>0</v>
      </c>
      <c r="BF180" s="161">
        <f aca="true" t="shared" si="25" ref="BF180:BF185">IF(N180="snížená",J180,0)</f>
        <v>0</v>
      </c>
      <c r="BG180" s="161">
        <f aca="true" t="shared" si="26" ref="BG180:BG185">IF(N180="zákl. přenesená",J180,0)</f>
        <v>0</v>
      </c>
      <c r="BH180" s="161">
        <f aca="true" t="shared" si="27" ref="BH180:BH185">IF(N180="sníž. přenesená",J180,0)</f>
        <v>0</v>
      </c>
      <c r="BI180" s="161">
        <f aca="true" t="shared" si="28" ref="BI180:BI185">IF(N180="nulová",J180,0)</f>
        <v>0</v>
      </c>
      <c r="BJ180" s="17" t="s">
        <v>87</v>
      </c>
      <c r="BK180" s="161">
        <f aca="true" t="shared" si="29" ref="BK180:BK185">ROUND(I180*H180,2)</f>
        <v>0</v>
      </c>
      <c r="BL180" s="17" t="s">
        <v>153</v>
      </c>
      <c r="BM180" s="160" t="s">
        <v>605</v>
      </c>
    </row>
    <row r="181" spans="1:65" s="2" customFormat="1" ht="16.5" customHeight="1">
      <c r="A181" s="32"/>
      <c r="B181" s="148"/>
      <c r="C181" s="149" t="s">
        <v>316</v>
      </c>
      <c r="D181" s="149" t="s">
        <v>149</v>
      </c>
      <c r="E181" s="150" t="s">
        <v>606</v>
      </c>
      <c r="F181" s="151" t="s">
        <v>607</v>
      </c>
      <c r="G181" s="152" t="s">
        <v>258</v>
      </c>
      <c r="H181" s="153">
        <v>1</v>
      </c>
      <c r="I181" s="154"/>
      <c r="J181" s="155">
        <f t="shared" si="20"/>
        <v>0</v>
      </c>
      <c r="K181" s="151" t="s">
        <v>1</v>
      </c>
      <c r="L181" s="33"/>
      <c r="M181" s="156" t="s">
        <v>1</v>
      </c>
      <c r="N181" s="157" t="s">
        <v>44</v>
      </c>
      <c r="O181" s="58"/>
      <c r="P181" s="158">
        <f t="shared" si="21"/>
        <v>0</v>
      </c>
      <c r="Q181" s="158">
        <v>0</v>
      </c>
      <c r="R181" s="158">
        <f t="shared" si="22"/>
        <v>0</v>
      </c>
      <c r="S181" s="158">
        <v>0</v>
      </c>
      <c r="T181" s="159">
        <f t="shared" si="2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0" t="s">
        <v>153</v>
      </c>
      <c r="AT181" s="160" t="s">
        <v>149</v>
      </c>
      <c r="AU181" s="160" t="s">
        <v>87</v>
      </c>
      <c r="AY181" s="17" t="s">
        <v>146</v>
      </c>
      <c r="BE181" s="161">
        <f t="shared" si="24"/>
        <v>0</v>
      </c>
      <c r="BF181" s="161">
        <f t="shared" si="25"/>
        <v>0</v>
      </c>
      <c r="BG181" s="161">
        <f t="shared" si="26"/>
        <v>0</v>
      </c>
      <c r="BH181" s="161">
        <f t="shared" si="27"/>
        <v>0</v>
      </c>
      <c r="BI181" s="161">
        <f t="shared" si="28"/>
        <v>0</v>
      </c>
      <c r="BJ181" s="17" t="s">
        <v>87</v>
      </c>
      <c r="BK181" s="161">
        <f t="shared" si="29"/>
        <v>0</v>
      </c>
      <c r="BL181" s="17" t="s">
        <v>153</v>
      </c>
      <c r="BM181" s="160" t="s">
        <v>383</v>
      </c>
    </row>
    <row r="182" spans="1:65" s="2" customFormat="1" ht="16.5" customHeight="1">
      <c r="A182" s="32"/>
      <c r="B182" s="148"/>
      <c r="C182" s="149" t="s">
        <v>395</v>
      </c>
      <c r="D182" s="149" t="s">
        <v>149</v>
      </c>
      <c r="E182" s="150" t="s">
        <v>608</v>
      </c>
      <c r="F182" s="151" t="s">
        <v>609</v>
      </c>
      <c r="G182" s="152" t="s">
        <v>258</v>
      </c>
      <c r="H182" s="153">
        <v>1</v>
      </c>
      <c r="I182" s="154"/>
      <c r="J182" s="155">
        <f t="shared" si="20"/>
        <v>0</v>
      </c>
      <c r="K182" s="151" t="s">
        <v>1</v>
      </c>
      <c r="L182" s="33"/>
      <c r="M182" s="156" t="s">
        <v>1</v>
      </c>
      <c r="N182" s="157" t="s">
        <v>44</v>
      </c>
      <c r="O182" s="58"/>
      <c r="P182" s="158">
        <f t="shared" si="21"/>
        <v>0</v>
      </c>
      <c r="Q182" s="158">
        <v>0</v>
      </c>
      <c r="R182" s="158">
        <f t="shared" si="22"/>
        <v>0</v>
      </c>
      <c r="S182" s="158">
        <v>0</v>
      </c>
      <c r="T182" s="159">
        <f t="shared" si="2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0" t="s">
        <v>153</v>
      </c>
      <c r="AT182" s="160" t="s">
        <v>149</v>
      </c>
      <c r="AU182" s="160" t="s">
        <v>87</v>
      </c>
      <c r="AY182" s="17" t="s">
        <v>146</v>
      </c>
      <c r="BE182" s="161">
        <f t="shared" si="24"/>
        <v>0</v>
      </c>
      <c r="BF182" s="161">
        <f t="shared" si="25"/>
        <v>0</v>
      </c>
      <c r="BG182" s="161">
        <f t="shared" si="26"/>
        <v>0</v>
      </c>
      <c r="BH182" s="161">
        <f t="shared" si="27"/>
        <v>0</v>
      </c>
      <c r="BI182" s="161">
        <f t="shared" si="28"/>
        <v>0</v>
      </c>
      <c r="BJ182" s="17" t="s">
        <v>87</v>
      </c>
      <c r="BK182" s="161">
        <f t="shared" si="29"/>
        <v>0</v>
      </c>
      <c r="BL182" s="17" t="s">
        <v>153</v>
      </c>
      <c r="BM182" s="160" t="s">
        <v>387</v>
      </c>
    </row>
    <row r="183" spans="1:65" s="2" customFormat="1" ht="16.5" customHeight="1">
      <c r="A183" s="32"/>
      <c r="B183" s="148"/>
      <c r="C183" s="149" t="s">
        <v>320</v>
      </c>
      <c r="D183" s="149" t="s">
        <v>149</v>
      </c>
      <c r="E183" s="150" t="s">
        <v>610</v>
      </c>
      <c r="F183" s="151" t="s">
        <v>611</v>
      </c>
      <c r="G183" s="152" t="s">
        <v>258</v>
      </c>
      <c r="H183" s="153">
        <v>4</v>
      </c>
      <c r="I183" s="154"/>
      <c r="J183" s="155">
        <f t="shared" si="20"/>
        <v>0</v>
      </c>
      <c r="K183" s="151" t="s">
        <v>1</v>
      </c>
      <c r="L183" s="33"/>
      <c r="M183" s="156" t="s">
        <v>1</v>
      </c>
      <c r="N183" s="157" t="s">
        <v>44</v>
      </c>
      <c r="O183" s="58"/>
      <c r="P183" s="158">
        <f t="shared" si="21"/>
        <v>0</v>
      </c>
      <c r="Q183" s="158">
        <v>0</v>
      </c>
      <c r="R183" s="158">
        <f t="shared" si="22"/>
        <v>0</v>
      </c>
      <c r="S183" s="158">
        <v>0</v>
      </c>
      <c r="T183" s="159">
        <f t="shared" si="2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0" t="s">
        <v>153</v>
      </c>
      <c r="AT183" s="160" t="s">
        <v>149</v>
      </c>
      <c r="AU183" s="160" t="s">
        <v>87</v>
      </c>
      <c r="AY183" s="17" t="s">
        <v>146</v>
      </c>
      <c r="BE183" s="161">
        <f t="shared" si="24"/>
        <v>0</v>
      </c>
      <c r="BF183" s="161">
        <f t="shared" si="25"/>
        <v>0</v>
      </c>
      <c r="BG183" s="161">
        <f t="shared" si="26"/>
        <v>0</v>
      </c>
      <c r="BH183" s="161">
        <f t="shared" si="27"/>
        <v>0</v>
      </c>
      <c r="BI183" s="161">
        <f t="shared" si="28"/>
        <v>0</v>
      </c>
      <c r="BJ183" s="17" t="s">
        <v>87</v>
      </c>
      <c r="BK183" s="161">
        <f t="shared" si="29"/>
        <v>0</v>
      </c>
      <c r="BL183" s="17" t="s">
        <v>153</v>
      </c>
      <c r="BM183" s="160" t="s">
        <v>612</v>
      </c>
    </row>
    <row r="184" spans="1:65" s="2" customFormat="1" ht="16.5" customHeight="1">
      <c r="A184" s="32"/>
      <c r="B184" s="148"/>
      <c r="C184" s="149" t="s">
        <v>398</v>
      </c>
      <c r="D184" s="149" t="s">
        <v>149</v>
      </c>
      <c r="E184" s="150" t="s">
        <v>613</v>
      </c>
      <c r="F184" s="151" t="s">
        <v>614</v>
      </c>
      <c r="G184" s="152" t="s">
        <v>258</v>
      </c>
      <c r="H184" s="153">
        <v>1</v>
      </c>
      <c r="I184" s="154"/>
      <c r="J184" s="155">
        <f t="shared" si="20"/>
        <v>0</v>
      </c>
      <c r="K184" s="151" t="s">
        <v>1</v>
      </c>
      <c r="L184" s="33"/>
      <c r="M184" s="156" t="s">
        <v>1</v>
      </c>
      <c r="N184" s="157" t="s">
        <v>44</v>
      </c>
      <c r="O184" s="58"/>
      <c r="P184" s="158">
        <f t="shared" si="21"/>
        <v>0</v>
      </c>
      <c r="Q184" s="158">
        <v>0</v>
      </c>
      <c r="R184" s="158">
        <f t="shared" si="22"/>
        <v>0</v>
      </c>
      <c r="S184" s="158">
        <v>0</v>
      </c>
      <c r="T184" s="159">
        <f t="shared" si="2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0" t="s">
        <v>153</v>
      </c>
      <c r="AT184" s="160" t="s">
        <v>149</v>
      </c>
      <c r="AU184" s="160" t="s">
        <v>87</v>
      </c>
      <c r="AY184" s="17" t="s">
        <v>146</v>
      </c>
      <c r="BE184" s="161">
        <f t="shared" si="24"/>
        <v>0</v>
      </c>
      <c r="BF184" s="161">
        <f t="shared" si="25"/>
        <v>0</v>
      </c>
      <c r="BG184" s="161">
        <f t="shared" si="26"/>
        <v>0</v>
      </c>
      <c r="BH184" s="161">
        <f t="shared" si="27"/>
        <v>0</v>
      </c>
      <c r="BI184" s="161">
        <f t="shared" si="28"/>
        <v>0</v>
      </c>
      <c r="BJ184" s="17" t="s">
        <v>87</v>
      </c>
      <c r="BK184" s="161">
        <f t="shared" si="29"/>
        <v>0</v>
      </c>
      <c r="BL184" s="17" t="s">
        <v>153</v>
      </c>
      <c r="BM184" s="160" t="s">
        <v>615</v>
      </c>
    </row>
    <row r="185" spans="1:65" s="2" customFormat="1" ht="16.5" customHeight="1">
      <c r="A185" s="32"/>
      <c r="B185" s="148"/>
      <c r="C185" s="149" t="s">
        <v>324</v>
      </c>
      <c r="D185" s="149" t="s">
        <v>149</v>
      </c>
      <c r="E185" s="150" t="s">
        <v>616</v>
      </c>
      <c r="F185" s="151" t="s">
        <v>617</v>
      </c>
      <c r="G185" s="152" t="s">
        <v>258</v>
      </c>
      <c r="H185" s="153">
        <v>20</v>
      </c>
      <c r="I185" s="154"/>
      <c r="J185" s="155">
        <f t="shared" si="20"/>
        <v>0</v>
      </c>
      <c r="K185" s="151" t="s">
        <v>1</v>
      </c>
      <c r="L185" s="33"/>
      <c r="M185" s="156" t="s">
        <v>1</v>
      </c>
      <c r="N185" s="157" t="s">
        <v>44</v>
      </c>
      <c r="O185" s="58"/>
      <c r="P185" s="158">
        <f t="shared" si="21"/>
        <v>0</v>
      </c>
      <c r="Q185" s="158">
        <v>0</v>
      </c>
      <c r="R185" s="158">
        <f t="shared" si="22"/>
        <v>0</v>
      </c>
      <c r="S185" s="158">
        <v>0</v>
      </c>
      <c r="T185" s="159">
        <f t="shared" si="2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0" t="s">
        <v>153</v>
      </c>
      <c r="AT185" s="160" t="s">
        <v>149</v>
      </c>
      <c r="AU185" s="160" t="s">
        <v>87</v>
      </c>
      <c r="AY185" s="17" t="s">
        <v>146</v>
      </c>
      <c r="BE185" s="161">
        <f t="shared" si="24"/>
        <v>0</v>
      </c>
      <c r="BF185" s="161">
        <f t="shared" si="25"/>
        <v>0</v>
      </c>
      <c r="BG185" s="161">
        <f t="shared" si="26"/>
        <v>0</v>
      </c>
      <c r="BH185" s="161">
        <f t="shared" si="27"/>
        <v>0</v>
      </c>
      <c r="BI185" s="161">
        <f t="shared" si="28"/>
        <v>0</v>
      </c>
      <c r="BJ185" s="17" t="s">
        <v>87</v>
      </c>
      <c r="BK185" s="161">
        <f t="shared" si="29"/>
        <v>0</v>
      </c>
      <c r="BL185" s="17" t="s">
        <v>153</v>
      </c>
      <c r="BM185" s="160" t="s">
        <v>388</v>
      </c>
    </row>
    <row r="186" spans="2:63" s="12" customFormat="1" ht="25.9" customHeight="1">
      <c r="B186" s="135"/>
      <c r="D186" s="136" t="s">
        <v>78</v>
      </c>
      <c r="E186" s="137" t="s">
        <v>618</v>
      </c>
      <c r="F186" s="137" t="s">
        <v>619</v>
      </c>
      <c r="I186" s="138"/>
      <c r="J186" s="139">
        <f>BK186</f>
        <v>0</v>
      </c>
      <c r="L186" s="135"/>
      <c r="M186" s="140"/>
      <c r="N186" s="141"/>
      <c r="O186" s="141"/>
      <c r="P186" s="142">
        <f>SUM(P187:P194)</f>
        <v>0</v>
      </c>
      <c r="Q186" s="141"/>
      <c r="R186" s="142">
        <f>SUM(R187:R194)</f>
        <v>0</v>
      </c>
      <c r="S186" s="141"/>
      <c r="T186" s="143">
        <f>SUM(T187:T194)</f>
        <v>0</v>
      </c>
      <c r="AR186" s="136" t="s">
        <v>87</v>
      </c>
      <c r="AT186" s="144" t="s">
        <v>78</v>
      </c>
      <c r="AU186" s="144" t="s">
        <v>79</v>
      </c>
      <c r="AY186" s="136" t="s">
        <v>146</v>
      </c>
      <c r="BK186" s="145">
        <f>SUM(BK187:BK194)</f>
        <v>0</v>
      </c>
    </row>
    <row r="187" spans="1:65" s="2" customFormat="1" ht="16.5" customHeight="1">
      <c r="A187" s="32"/>
      <c r="B187" s="148"/>
      <c r="C187" s="149" t="s">
        <v>620</v>
      </c>
      <c r="D187" s="149" t="s">
        <v>149</v>
      </c>
      <c r="E187" s="150" t="s">
        <v>621</v>
      </c>
      <c r="F187" s="151" t="s">
        <v>601</v>
      </c>
      <c r="G187" s="152" t="s">
        <v>258</v>
      </c>
      <c r="H187" s="153">
        <v>1</v>
      </c>
      <c r="I187" s="154"/>
      <c r="J187" s="155">
        <f>ROUND(I187*H187,2)</f>
        <v>0</v>
      </c>
      <c r="K187" s="151" t="s">
        <v>1</v>
      </c>
      <c r="L187" s="33"/>
      <c r="M187" s="156" t="s">
        <v>1</v>
      </c>
      <c r="N187" s="157" t="s">
        <v>44</v>
      </c>
      <c r="O187" s="58"/>
      <c r="P187" s="158">
        <f>O187*H187</f>
        <v>0</v>
      </c>
      <c r="Q187" s="158">
        <v>0</v>
      </c>
      <c r="R187" s="158">
        <f>Q187*H187</f>
        <v>0</v>
      </c>
      <c r="S187" s="158">
        <v>0</v>
      </c>
      <c r="T187" s="159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0" t="s">
        <v>153</v>
      </c>
      <c r="AT187" s="160" t="s">
        <v>149</v>
      </c>
      <c r="AU187" s="160" t="s">
        <v>87</v>
      </c>
      <c r="AY187" s="17" t="s">
        <v>146</v>
      </c>
      <c r="BE187" s="161">
        <f>IF(N187="základní",J187,0)</f>
        <v>0</v>
      </c>
      <c r="BF187" s="161">
        <f>IF(N187="snížená",J187,0)</f>
        <v>0</v>
      </c>
      <c r="BG187" s="161">
        <f>IF(N187="zákl. přenesená",J187,0)</f>
        <v>0</v>
      </c>
      <c r="BH187" s="161">
        <f>IF(N187="sníž. přenesená",J187,0)</f>
        <v>0</v>
      </c>
      <c r="BI187" s="161">
        <f>IF(N187="nulová",J187,0)</f>
        <v>0</v>
      </c>
      <c r="BJ187" s="17" t="s">
        <v>87</v>
      </c>
      <c r="BK187" s="161">
        <f>ROUND(I187*H187,2)</f>
        <v>0</v>
      </c>
      <c r="BL187" s="17" t="s">
        <v>153</v>
      </c>
      <c r="BM187" s="160" t="s">
        <v>390</v>
      </c>
    </row>
    <row r="188" spans="1:47" s="2" customFormat="1" ht="48.75">
      <c r="A188" s="32"/>
      <c r="B188" s="33"/>
      <c r="C188" s="32"/>
      <c r="D188" s="163" t="s">
        <v>407</v>
      </c>
      <c r="E188" s="32"/>
      <c r="F188" s="205" t="s">
        <v>602</v>
      </c>
      <c r="G188" s="32"/>
      <c r="H188" s="32"/>
      <c r="I188" s="206"/>
      <c r="J188" s="32"/>
      <c r="K188" s="32"/>
      <c r="L188" s="33"/>
      <c r="M188" s="207"/>
      <c r="N188" s="208"/>
      <c r="O188" s="58"/>
      <c r="P188" s="58"/>
      <c r="Q188" s="58"/>
      <c r="R188" s="58"/>
      <c r="S188" s="58"/>
      <c r="T188" s="59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7" t="s">
        <v>407</v>
      </c>
      <c r="AU188" s="17" t="s">
        <v>87</v>
      </c>
    </row>
    <row r="189" spans="1:65" s="2" customFormat="1" ht="16.5" customHeight="1">
      <c r="A189" s="32"/>
      <c r="B189" s="148"/>
      <c r="C189" s="149" t="s">
        <v>328</v>
      </c>
      <c r="D189" s="149" t="s">
        <v>149</v>
      </c>
      <c r="E189" s="150" t="s">
        <v>622</v>
      </c>
      <c r="F189" s="151" t="s">
        <v>604</v>
      </c>
      <c r="G189" s="152" t="s">
        <v>258</v>
      </c>
      <c r="H189" s="153">
        <v>1</v>
      </c>
      <c r="I189" s="154"/>
      <c r="J189" s="155">
        <f aca="true" t="shared" si="30" ref="J189:J194">ROUND(I189*H189,2)</f>
        <v>0</v>
      </c>
      <c r="K189" s="151" t="s">
        <v>1</v>
      </c>
      <c r="L189" s="33"/>
      <c r="M189" s="156" t="s">
        <v>1</v>
      </c>
      <c r="N189" s="157" t="s">
        <v>44</v>
      </c>
      <c r="O189" s="58"/>
      <c r="P189" s="158">
        <f aca="true" t="shared" si="31" ref="P189:P194">O189*H189</f>
        <v>0</v>
      </c>
      <c r="Q189" s="158">
        <v>0</v>
      </c>
      <c r="R189" s="158">
        <f aca="true" t="shared" si="32" ref="R189:R194">Q189*H189</f>
        <v>0</v>
      </c>
      <c r="S189" s="158">
        <v>0</v>
      </c>
      <c r="T189" s="159">
        <f aca="true" t="shared" si="33" ref="T189:T194"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0" t="s">
        <v>153</v>
      </c>
      <c r="AT189" s="160" t="s">
        <v>149</v>
      </c>
      <c r="AU189" s="160" t="s">
        <v>87</v>
      </c>
      <c r="AY189" s="17" t="s">
        <v>146</v>
      </c>
      <c r="BE189" s="161">
        <f aca="true" t="shared" si="34" ref="BE189:BE194">IF(N189="základní",J189,0)</f>
        <v>0</v>
      </c>
      <c r="BF189" s="161">
        <f aca="true" t="shared" si="35" ref="BF189:BF194">IF(N189="snížená",J189,0)</f>
        <v>0</v>
      </c>
      <c r="BG189" s="161">
        <f aca="true" t="shared" si="36" ref="BG189:BG194">IF(N189="zákl. přenesená",J189,0)</f>
        <v>0</v>
      </c>
      <c r="BH189" s="161">
        <f aca="true" t="shared" si="37" ref="BH189:BH194">IF(N189="sníž. přenesená",J189,0)</f>
        <v>0</v>
      </c>
      <c r="BI189" s="161">
        <f aca="true" t="shared" si="38" ref="BI189:BI194">IF(N189="nulová",J189,0)</f>
        <v>0</v>
      </c>
      <c r="BJ189" s="17" t="s">
        <v>87</v>
      </c>
      <c r="BK189" s="161">
        <f aca="true" t="shared" si="39" ref="BK189:BK194">ROUND(I189*H189,2)</f>
        <v>0</v>
      </c>
      <c r="BL189" s="17" t="s">
        <v>153</v>
      </c>
      <c r="BM189" s="160" t="s">
        <v>391</v>
      </c>
    </row>
    <row r="190" spans="1:65" s="2" customFormat="1" ht="16.5" customHeight="1">
      <c r="A190" s="32"/>
      <c r="B190" s="148"/>
      <c r="C190" s="149" t="s">
        <v>623</v>
      </c>
      <c r="D190" s="149" t="s">
        <v>149</v>
      </c>
      <c r="E190" s="150" t="s">
        <v>624</v>
      </c>
      <c r="F190" s="151" t="s">
        <v>607</v>
      </c>
      <c r="G190" s="152" t="s">
        <v>258</v>
      </c>
      <c r="H190" s="153">
        <v>1</v>
      </c>
      <c r="I190" s="154"/>
      <c r="J190" s="155">
        <f t="shared" si="30"/>
        <v>0</v>
      </c>
      <c r="K190" s="151" t="s">
        <v>1</v>
      </c>
      <c r="L190" s="33"/>
      <c r="M190" s="156" t="s">
        <v>1</v>
      </c>
      <c r="N190" s="157" t="s">
        <v>44</v>
      </c>
      <c r="O190" s="58"/>
      <c r="P190" s="158">
        <f t="shared" si="31"/>
        <v>0</v>
      </c>
      <c r="Q190" s="158">
        <v>0</v>
      </c>
      <c r="R190" s="158">
        <f t="shared" si="32"/>
        <v>0</v>
      </c>
      <c r="S190" s="158">
        <v>0</v>
      </c>
      <c r="T190" s="159">
        <f t="shared" si="3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0" t="s">
        <v>153</v>
      </c>
      <c r="AT190" s="160" t="s">
        <v>149</v>
      </c>
      <c r="AU190" s="160" t="s">
        <v>87</v>
      </c>
      <c r="AY190" s="17" t="s">
        <v>146</v>
      </c>
      <c r="BE190" s="161">
        <f t="shared" si="34"/>
        <v>0</v>
      </c>
      <c r="BF190" s="161">
        <f t="shared" si="35"/>
        <v>0</v>
      </c>
      <c r="BG190" s="161">
        <f t="shared" si="36"/>
        <v>0</v>
      </c>
      <c r="BH190" s="161">
        <f t="shared" si="37"/>
        <v>0</v>
      </c>
      <c r="BI190" s="161">
        <f t="shared" si="38"/>
        <v>0</v>
      </c>
      <c r="BJ190" s="17" t="s">
        <v>87</v>
      </c>
      <c r="BK190" s="161">
        <f t="shared" si="39"/>
        <v>0</v>
      </c>
      <c r="BL190" s="17" t="s">
        <v>153</v>
      </c>
      <c r="BM190" s="160" t="s">
        <v>393</v>
      </c>
    </row>
    <row r="191" spans="1:65" s="2" customFormat="1" ht="16.5" customHeight="1">
      <c r="A191" s="32"/>
      <c r="B191" s="148"/>
      <c r="C191" s="149" t="s">
        <v>331</v>
      </c>
      <c r="D191" s="149" t="s">
        <v>149</v>
      </c>
      <c r="E191" s="150" t="s">
        <v>608</v>
      </c>
      <c r="F191" s="151" t="s">
        <v>609</v>
      </c>
      <c r="G191" s="152" t="s">
        <v>258</v>
      </c>
      <c r="H191" s="153">
        <v>1</v>
      </c>
      <c r="I191" s="154"/>
      <c r="J191" s="155">
        <f t="shared" si="30"/>
        <v>0</v>
      </c>
      <c r="K191" s="151" t="s">
        <v>1</v>
      </c>
      <c r="L191" s="33"/>
      <c r="M191" s="156" t="s">
        <v>1</v>
      </c>
      <c r="N191" s="157" t="s">
        <v>44</v>
      </c>
      <c r="O191" s="58"/>
      <c r="P191" s="158">
        <f t="shared" si="31"/>
        <v>0</v>
      </c>
      <c r="Q191" s="158">
        <v>0</v>
      </c>
      <c r="R191" s="158">
        <f t="shared" si="32"/>
        <v>0</v>
      </c>
      <c r="S191" s="158">
        <v>0</v>
      </c>
      <c r="T191" s="159">
        <f t="shared" si="3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0" t="s">
        <v>153</v>
      </c>
      <c r="AT191" s="160" t="s">
        <v>149</v>
      </c>
      <c r="AU191" s="160" t="s">
        <v>87</v>
      </c>
      <c r="AY191" s="17" t="s">
        <v>146</v>
      </c>
      <c r="BE191" s="161">
        <f t="shared" si="34"/>
        <v>0</v>
      </c>
      <c r="BF191" s="161">
        <f t="shared" si="35"/>
        <v>0</v>
      </c>
      <c r="BG191" s="161">
        <f t="shared" si="36"/>
        <v>0</v>
      </c>
      <c r="BH191" s="161">
        <f t="shared" si="37"/>
        <v>0</v>
      </c>
      <c r="BI191" s="161">
        <f t="shared" si="38"/>
        <v>0</v>
      </c>
      <c r="BJ191" s="17" t="s">
        <v>87</v>
      </c>
      <c r="BK191" s="161">
        <f t="shared" si="39"/>
        <v>0</v>
      </c>
      <c r="BL191" s="17" t="s">
        <v>153</v>
      </c>
      <c r="BM191" s="160" t="s">
        <v>394</v>
      </c>
    </row>
    <row r="192" spans="1:65" s="2" customFormat="1" ht="16.5" customHeight="1">
      <c r="A192" s="32"/>
      <c r="B192" s="148"/>
      <c r="C192" s="149" t="s">
        <v>625</v>
      </c>
      <c r="D192" s="149" t="s">
        <v>149</v>
      </c>
      <c r="E192" s="150" t="s">
        <v>626</v>
      </c>
      <c r="F192" s="151" t="s">
        <v>611</v>
      </c>
      <c r="G192" s="152" t="s">
        <v>258</v>
      </c>
      <c r="H192" s="153">
        <v>4</v>
      </c>
      <c r="I192" s="154"/>
      <c r="J192" s="155">
        <f t="shared" si="30"/>
        <v>0</v>
      </c>
      <c r="K192" s="151" t="s">
        <v>1</v>
      </c>
      <c r="L192" s="33"/>
      <c r="M192" s="156" t="s">
        <v>1</v>
      </c>
      <c r="N192" s="157" t="s">
        <v>44</v>
      </c>
      <c r="O192" s="58"/>
      <c r="P192" s="158">
        <f t="shared" si="31"/>
        <v>0</v>
      </c>
      <c r="Q192" s="158">
        <v>0</v>
      </c>
      <c r="R192" s="158">
        <f t="shared" si="32"/>
        <v>0</v>
      </c>
      <c r="S192" s="158">
        <v>0</v>
      </c>
      <c r="T192" s="159">
        <f t="shared" si="3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0" t="s">
        <v>153</v>
      </c>
      <c r="AT192" s="160" t="s">
        <v>149</v>
      </c>
      <c r="AU192" s="160" t="s">
        <v>87</v>
      </c>
      <c r="AY192" s="17" t="s">
        <v>146</v>
      </c>
      <c r="BE192" s="161">
        <f t="shared" si="34"/>
        <v>0</v>
      </c>
      <c r="BF192" s="161">
        <f t="shared" si="35"/>
        <v>0</v>
      </c>
      <c r="BG192" s="161">
        <f t="shared" si="36"/>
        <v>0</v>
      </c>
      <c r="BH192" s="161">
        <f t="shared" si="37"/>
        <v>0</v>
      </c>
      <c r="BI192" s="161">
        <f t="shared" si="38"/>
        <v>0</v>
      </c>
      <c r="BJ192" s="17" t="s">
        <v>87</v>
      </c>
      <c r="BK192" s="161">
        <f t="shared" si="39"/>
        <v>0</v>
      </c>
      <c r="BL192" s="17" t="s">
        <v>153</v>
      </c>
      <c r="BM192" s="160" t="s">
        <v>396</v>
      </c>
    </row>
    <row r="193" spans="1:65" s="2" customFormat="1" ht="16.5" customHeight="1">
      <c r="A193" s="32"/>
      <c r="B193" s="148"/>
      <c r="C193" s="149" t="s">
        <v>445</v>
      </c>
      <c r="D193" s="149" t="s">
        <v>149</v>
      </c>
      <c r="E193" s="150" t="s">
        <v>627</v>
      </c>
      <c r="F193" s="151" t="s">
        <v>614</v>
      </c>
      <c r="G193" s="152" t="s">
        <v>258</v>
      </c>
      <c r="H193" s="153">
        <v>1</v>
      </c>
      <c r="I193" s="154"/>
      <c r="J193" s="155">
        <f t="shared" si="30"/>
        <v>0</v>
      </c>
      <c r="K193" s="151" t="s">
        <v>1</v>
      </c>
      <c r="L193" s="33"/>
      <c r="M193" s="156" t="s">
        <v>1</v>
      </c>
      <c r="N193" s="157" t="s">
        <v>44</v>
      </c>
      <c r="O193" s="58"/>
      <c r="P193" s="158">
        <f t="shared" si="31"/>
        <v>0</v>
      </c>
      <c r="Q193" s="158">
        <v>0</v>
      </c>
      <c r="R193" s="158">
        <f t="shared" si="32"/>
        <v>0</v>
      </c>
      <c r="S193" s="158">
        <v>0</v>
      </c>
      <c r="T193" s="159">
        <f t="shared" si="3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0" t="s">
        <v>153</v>
      </c>
      <c r="AT193" s="160" t="s">
        <v>149</v>
      </c>
      <c r="AU193" s="160" t="s">
        <v>87</v>
      </c>
      <c r="AY193" s="17" t="s">
        <v>146</v>
      </c>
      <c r="BE193" s="161">
        <f t="shared" si="34"/>
        <v>0</v>
      </c>
      <c r="BF193" s="161">
        <f t="shared" si="35"/>
        <v>0</v>
      </c>
      <c r="BG193" s="161">
        <f t="shared" si="36"/>
        <v>0</v>
      </c>
      <c r="BH193" s="161">
        <f t="shared" si="37"/>
        <v>0</v>
      </c>
      <c r="BI193" s="161">
        <f t="shared" si="38"/>
        <v>0</v>
      </c>
      <c r="BJ193" s="17" t="s">
        <v>87</v>
      </c>
      <c r="BK193" s="161">
        <f t="shared" si="39"/>
        <v>0</v>
      </c>
      <c r="BL193" s="17" t="s">
        <v>153</v>
      </c>
      <c r="BM193" s="160" t="s">
        <v>399</v>
      </c>
    </row>
    <row r="194" spans="1:65" s="2" customFormat="1" ht="16.5" customHeight="1">
      <c r="A194" s="32"/>
      <c r="B194" s="148"/>
      <c r="C194" s="149" t="s">
        <v>628</v>
      </c>
      <c r="D194" s="149" t="s">
        <v>149</v>
      </c>
      <c r="E194" s="150" t="s">
        <v>629</v>
      </c>
      <c r="F194" s="151" t="s">
        <v>630</v>
      </c>
      <c r="G194" s="152" t="s">
        <v>258</v>
      </c>
      <c r="H194" s="153">
        <v>20</v>
      </c>
      <c r="I194" s="154"/>
      <c r="J194" s="155">
        <f t="shared" si="30"/>
        <v>0</v>
      </c>
      <c r="K194" s="151" t="s">
        <v>1</v>
      </c>
      <c r="L194" s="33"/>
      <c r="M194" s="156" t="s">
        <v>1</v>
      </c>
      <c r="N194" s="157" t="s">
        <v>44</v>
      </c>
      <c r="O194" s="58"/>
      <c r="P194" s="158">
        <f t="shared" si="31"/>
        <v>0</v>
      </c>
      <c r="Q194" s="158">
        <v>0</v>
      </c>
      <c r="R194" s="158">
        <f t="shared" si="32"/>
        <v>0</v>
      </c>
      <c r="S194" s="158">
        <v>0</v>
      </c>
      <c r="T194" s="159">
        <f t="shared" si="3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0" t="s">
        <v>153</v>
      </c>
      <c r="AT194" s="160" t="s">
        <v>149</v>
      </c>
      <c r="AU194" s="160" t="s">
        <v>87</v>
      </c>
      <c r="AY194" s="17" t="s">
        <v>146</v>
      </c>
      <c r="BE194" s="161">
        <f t="shared" si="34"/>
        <v>0</v>
      </c>
      <c r="BF194" s="161">
        <f t="shared" si="35"/>
        <v>0</v>
      </c>
      <c r="BG194" s="161">
        <f t="shared" si="36"/>
        <v>0</v>
      </c>
      <c r="BH194" s="161">
        <f t="shared" si="37"/>
        <v>0</v>
      </c>
      <c r="BI194" s="161">
        <f t="shared" si="38"/>
        <v>0</v>
      </c>
      <c r="BJ194" s="17" t="s">
        <v>87</v>
      </c>
      <c r="BK194" s="161">
        <f t="shared" si="39"/>
        <v>0</v>
      </c>
      <c r="BL194" s="17" t="s">
        <v>153</v>
      </c>
      <c r="BM194" s="160" t="s">
        <v>631</v>
      </c>
    </row>
    <row r="195" spans="2:63" s="12" customFormat="1" ht="25.9" customHeight="1">
      <c r="B195" s="135"/>
      <c r="D195" s="136" t="s">
        <v>78</v>
      </c>
      <c r="E195" s="137" t="s">
        <v>632</v>
      </c>
      <c r="F195" s="137" t="s">
        <v>633</v>
      </c>
      <c r="I195" s="138"/>
      <c r="J195" s="139">
        <f>BK195</f>
        <v>0</v>
      </c>
      <c r="L195" s="135"/>
      <c r="M195" s="140"/>
      <c r="N195" s="141"/>
      <c r="O195" s="141"/>
      <c r="P195" s="142">
        <f>SUM(P196:P203)</f>
        <v>0</v>
      </c>
      <c r="Q195" s="141"/>
      <c r="R195" s="142">
        <f>SUM(R196:R203)</f>
        <v>0</v>
      </c>
      <c r="S195" s="141"/>
      <c r="T195" s="143">
        <f>SUM(T196:T203)</f>
        <v>0</v>
      </c>
      <c r="AR195" s="136" t="s">
        <v>87</v>
      </c>
      <c r="AT195" s="144" t="s">
        <v>78</v>
      </c>
      <c r="AU195" s="144" t="s">
        <v>79</v>
      </c>
      <c r="AY195" s="136" t="s">
        <v>146</v>
      </c>
      <c r="BK195" s="145">
        <f>SUM(BK196:BK203)</f>
        <v>0</v>
      </c>
    </row>
    <row r="196" spans="1:65" s="2" customFormat="1" ht="24.2" customHeight="1">
      <c r="A196" s="32"/>
      <c r="B196" s="148"/>
      <c r="C196" s="149" t="s">
        <v>336</v>
      </c>
      <c r="D196" s="149" t="s">
        <v>149</v>
      </c>
      <c r="E196" s="150" t="s">
        <v>634</v>
      </c>
      <c r="F196" s="151" t="s">
        <v>635</v>
      </c>
      <c r="G196" s="152" t="s">
        <v>258</v>
      </c>
      <c r="H196" s="153">
        <v>1</v>
      </c>
      <c r="I196" s="154"/>
      <c r="J196" s="155">
        <f>ROUND(I196*H196,2)</f>
        <v>0</v>
      </c>
      <c r="K196" s="151" t="s">
        <v>1</v>
      </c>
      <c r="L196" s="33"/>
      <c r="M196" s="156" t="s">
        <v>1</v>
      </c>
      <c r="N196" s="157" t="s">
        <v>44</v>
      </c>
      <c r="O196" s="58"/>
      <c r="P196" s="158">
        <f>O196*H196</f>
        <v>0</v>
      </c>
      <c r="Q196" s="158">
        <v>0</v>
      </c>
      <c r="R196" s="158">
        <f>Q196*H196</f>
        <v>0</v>
      </c>
      <c r="S196" s="158">
        <v>0</v>
      </c>
      <c r="T196" s="15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0" t="s">
        <v>153</v>
      </c>
      <c r="AT196" s="160" t="s">
        <v>149</v>
      </c>
      <c r="AU196" s="160" t="s">
        <v>87</v>
      </c>
      <c r="AY196" s="17" t="s">
        <v>146</v>
      </c>
      <c r="BE196" s="161">
        <f>IF(N196="základní",J196,0)</f>
        <v>0</v>
      </c>
      <c r="BF196" s="161">
        <f>IF(N196="snížená",J196,0)</f>
        <v>0</v>
      </c>
      <c r="BG196" s="161">
        <f>IF(N196="zákl. přenesená",J196,0)</f>
        <v>0</v>
      </c>
      <c r="BH196" s="161">
        <f>IF(N196="sníž. přenesená",J196,0)</f>
        <v>0</v>
      </c>
      <c r="BI196" s="161">
        <f>IF(N196="nulová",J196,0)</f>
        <v>0</v>
      </c>
      <c r="BJ196" s="17" t="s">
        <v>87</v>
      </c>
      <c r="BK196" s="161">
        <f>ROUND(I196*H196,2)</f>
        <v>0</v>
      </c>
      <c r="BL196" s="17" t="s">
        <v>153</v>
      </c>
      <c r="BM196" s="160" t="s">
        <v>636</v>
      </c>
    </row>
    <row r="197" spans="1:47" s="2" customFormat="1" ht="19.5">
      <c r="A197" s="32"/>
      <c r="B197" s="33"/>
      <c r="C197" s="32"/>
      <c r="D197" s="163" t="s">
        <v>407</v>
      </c>
      <c r="E197" s="32"/>
      <c r="F197" s="205" t="s">
        <v>637</v>
      </c>
      <c r="G197" s="32"/>
      <c r="H197" s="32"/>
      <c r="I197" s="206"/>
      <c r="J197" s="32"/>
      <c r="K197" s="32"/>
      <c r="L197" s="33"/>
      <c r="M197" s="207"/>
      <c r="N197" s="208"/>
      <c r="O197" s="58"/>
      <c r="P197" s="58"/>
      <c r="Q197" s="58"/>
      <c r="R197" s="58"/>
      <c r="S197" s="58"/>
      <c r="T197" s="59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7" t="s">
        <v>407</v>
      </c>
      <c r="AU197" s="17" t="s">
        <v>87</v>
      </c>
    </row>
    <row r="198" spans="1:65" s="2" customFormat="1" ht="16.5" customHeight="1">
      <c r="A198" s="32"/>
      <c r="B198" s="148"/>
      <c r="C198" s="149" t="s">
        <v>638</v>
      </c>
      <c r="D198" s="149" t="s">
        <v>149</v>
      </c>
      <c r="E198" s="150" t="s">
        <v>639</v>
      </c>
      <c r="F198" s="151" t="s">
        <v>640</v>
      </c>
      <c r="G198" s="152" t="s">
        <v>258</v>
      </c>
      <c r="H198" s="153">
        <v>1</v>
      </c>
      <c r="I198" s="154"/>
      <c r="J198" s="155">
        <f>ROUND(I198*H198,2)</f>
        <v>0</v>
      </c>
      <c r="K198" s="151" t="s">
        <v>1</v>
      </c>
      <c r="L198" s="33"/>
      <c r="M198" s="156" t="s">
        <v>1</v>
      </c>
      <c r="N198" s="157" t="s">
        <v>44</v>
      </c>
      <c r="O198" s="58"/>
      <c r="P198" s="158">
        <f>O198*H198</f>
        <v>0</v>
      </c>
      <c r="Q198" s="158">
        <v>0</v>
      </c>
      <c r="R198" s="158">
        <f>Q198*H198</f>
        <v>0</v>
      </c>
      <c r="S198" s="158">
        <v>0</v>
      </c>
      <c r="T198" s="15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0" t="s">
        <v>153</v>
      </c>
      <c r="AT198" s="160" t="s">
        <v>149</v>
      </c>
      <c r="AU198" s="160" t="s">
        <v>87</v>
      </c>
      <c r="AY198" s="17" t="s">
        <v>146</v>
      </c>
      <c r="BE198" s="161">
        <f>IF(N198="základní",J198,0)</f>
        <v>0</v>
      </c>
      <c r="BF198" s="161">
        <f>IF(N198="snížená",J198,0)</f>
        <v>0</v>
      </c>
      <c r="BG198" s="161">
        <f>IF(N198="zákl. přenesená",J198,0)</f>
        <v>0</v>
      </c>
      <c r="BH198" s="161">
        <f>IF(N198="sníž. přenesená",J198,0)</f>
        <v>0</v>
      </c>
      <c r="BI198" s="161">
        <f>IF(N198="nulová",J198,0)</f>
        <v>0</v>
      </c>
      <c r="BJ198" s="17" t="s">
        <v>87</v>
      </c>
      <c r="BK198" s="161">
        <f>ROUND(I198*H198,2)</f>
        <v>0</v>
      </c>
      <c r="BL198" s="17" t="s">
        <v>153</v>
      </c>
      <c r="BM198" s="160" t="s">
        <v>641</v>
      </c>
    </row>
    <row r="199" spans="1:65" s="2" customFormat="1" ht="24.2" customHeight="1">
      <c r="A199" s="32"/>
      <c r="B199" s="148"/>
      <c r="C199" s="149" t="s">
        <v>339</v>
      </c>
      <c r="D199" s="149" t="s">
        <v>149</v>
      </c>
      <c r="E199" s="150" t="s">
        <v>642</v>
      </c>
      <c r="F199" s="151" t="s">
        <v>643</v>
      </c>
      <c r="G199" s="152" t="s">
        <v>258</v>
      </c>
      <c r="H199" s="153">
        <v>1</v>
      </c>
      <c r="I199" s="154"/>
      <c r="J199" s="155">
        <f>ROUND(I199*H199,2)</f>
        <v>0</v>
      </c>
      <c r="K199" s="151" t="s">
        <v>1</v>
      </c>
      <c r="L199" s="33"/>
      <c r="M199" s="156" t="s">
        <v>1</v>
      </c>
      <c r="N199" s="157" t="s">
        <v>44</v>
      </c>
      <c r="O199" s="58"/>
      <c r="P199" s="158">
        <f>O199*H199</f>
        <v>0</v>
      </c>
      <c r="Q199" s="158">
        <v>0</v>
      </c>
      <c r="R199" s="158">
        <f>Q199*H199</f>
        <v>0</v>
      </c>
      <c r="S199" s="158">
        <v>0</v>
      </c>
      <c r="T199" s="15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0" t="s">
        <v>153</v>
      </c>
      <c r="AT199" s="160" t="s">
        <v>149</v>
      </c>
      <c r="AU199" s="160" t="s">
        <v>87</v>
      </c>
      <c r="AY199" s="17" t="s">
        <v>146</v>
      </c>
      <c r="BE199" s="161">
        <f>IF(N199="základní",J199,0)</f>
        <v>0</v>
      </c>
      <c r="BF199" s="161">
        <f>IF(N199="snížená",J199,0)</f>
        <v>0</v>
      </c>
      <c r="BG199" s="161">
        <f>IF(N199="zákl. přenesená",J199,0)</f>
        <v>0</v>
      </c>
      <c r="BH199" s="161">
        <f>IF(N199="sníž. přenesená",J199,0)</f>
        <v>0</v>
      </c>
      <c r="BI199" s="161">
        <f>IF(N199="nulová",J199,0)</f>
        <v>0</v>
      </c>
      <c r="BJ199" s="17" t="s">
        <v>87</v>
      </c>
      <c r="BK199" s="161">
        <f>ROUND(I199*H199,2)</f>
        <v>0</v>
      </c>
      <c r="BL199" s="17" t="s">
        <v>153</v>
      </c>
      <c r="BM199" s="160" t="s">
        <v>644</v>
      </c>
    </row>
    <row r="200" spans="1:65" s="2" customFormat="1" ht="16.5" customHeight="1">
      <c r="A200" s="32"/>
      <c r="B200" s="148"/>
      <c r="C200" s="149" t="s">
        <v>645</v>
      </c>
      <c r="D200" s="149" t="s">
        <v>149</v>
      </c>
      <c r="E200" s="150" t="s">
        <v>600</v>
      </c>
      <c r="F200" s="151" t="s">
        <v>601</v>
      </c>
      <c r="G200" s="152" t="s">
        <v>258</v>
      </c>
      <c r="H200" s="153">
        <v>2</v>
      </c>
      <c r="I200" s="154"/>
      <c r="J200" s="155">
        <f>ROUND(I200*H200,2)</f>
        <v>0</v>
      </c>
      <c r="K200" s="151" t="s">
        <v>1</v>
      </c>
      <c r="L200" s="33"/>
      <c r="M200" s="156" t="s">
        <v>1</v>
      </c>
      <c r="N200" s="157" t="s">
        <v>44</v>
      </c>
      <c r="O200" s="58"/>
      <c r="P200" s="158">
        <f>O200*H200</f>
        <v>0</v>
      </c>
      <c r="Q200" s="158">
        <v>0</v>
      </c>
      <c r="R200" s="158">
        <f>Q200*H200</f>
        <v>0</v>
      </c>
      <c r="S200" s="158">
        <v>0</v>
      </c>
      <c r="T200" s="15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0" t="s">
        <v>153</v>
      </c>
      <c r="AT200" s="160" t="s">
        <v>149</v>
      </c>
      <c r="AU200" s="160" t="s">
        <v>87</v>
      </c>
      <c r="AY200" s="17" t="s">
        <v>146</v>
      </c>
      <c r="BE200" s="161">
        <f>IF(N200="základní",J200,0)</f>
        <v>0</v>
      </c>
      <c r="BF200" s="161">
        <f>IF(N200="snížená",J200,0)</f>
        <v>0</v>
      </c>
      <c r="BG200" s="161">
        <f>IF(N200="zákl. přenesená",J200,0)</f>
        <v>0</v>
      </c>
      <c r="BH200" s="161">
        <f>IF(N200="sníž. přenesená",J200,0)</f>
        <v>0</v>
      </c>
      <c r="BI200" s="161">
        <f>IF(N200="nulová",J200,0)</f>
        <v>0</v>
      </c>
      <c r="BJ200" s="17" t="s">
        <v>87</v>
      </c>
      <c r="BK200" s="161">
        <f>ROUND(I200*H200,2)</f>
        <v>0</v>
      </c>
      <c r="BL200" s="17" t="s">
        <v>153</v>
      </c>
      <c r="BM200" s="160" t="s">
        <v>402</v>
      </c>
    </row>
    <row r="201" spans="1:47" s="2" customFormat="1" ht="48.75">
      <c r="A201" s="32"/>
      <c r="B201" s="33"/>
      <c r="C201" s="32"/>
      <c r="D201" s="163" t="s">
        <v>407</v>
      </c>
      <c r="E201" s="32"/>
      <c r="F201" s="205" t="s">
        <v>602</v>
      </c>
      <c r="G201" s="32"/>
      <c r="H201" s="32"/>
      <c r="I201" s="206"/>
      <c r="J201" s="32"/>
      <c r="K201" s="32"/>
      <c r="L201" s="33"/>
      <c r="M201" s="207"/>
      <c r="N201" s="208"/>
      <c r="O201" s="58"/>
      <c r="P201" s="58"/>
      <c r="Q201" s="58"/>
      <c r="R201" s="58"/>
      <c r="S201" s="58"/>
      <c r="T201" s="59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7" t="s">
        <v>407</v>
      </c>
      <c r="AU201" s="17" t="s">
        <v>87</v>
      </c>
    </row>
    <row r="202" spans="1:65" s="2" customFormat="1" ht="16.5" customHeight="1">
      <c r="A202" s="32"/>
      <c r="B202" s="148"/>
      <c r="C202" s="149" t="s">
        <v>343</v>
      </c>
      <c r="D202" s="149" t="s">
        <v>149</v>
      </c>
      <c r="E202" s="150" t="s">
        <v>646</v>
      </c>
      <c r="F202" s="151" t="s">
        <v>647</v>
      </c>
      <c r="G202" s="152" t="s">
        <v>258</v>
      </c>
      <c r="H202" s="153">
        <v>16</v>
      </c>
      <c r="I202" s="154"/>
      <c r="J202" s="155">
        <f>ROUND(I202*H202,2)</f>
        <v>0</v>
      </c>
      <c r="K202" s="151" t="s">
        <v>1</v>
      </c>
      <c r="L202" s="33"/>
      <c r="M202" s="156" t="s">
        <v>1</v>
      </c>
      <c r="N202" s="157" t="s">
        <v>44</v>
      </c>
      <c r="O202" s="58"/>
      <c r="P202" s="158">
        <f>O202*H202</f>
        <v>0</v>
      </c>
      <c r="Q202" s="158">
        <v>0</v>
      </c>
      <c r="R202" s="158">
        <f>Q202*H202</f>
        <v>0</v>
      </c>
      <c r="S202" s="158">
        <v>0</v>
      </c>
      <c r="T202" s="15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0" t="s">
        <v>153</v>
      </c>
      <c r="AT202" s="160" t="s">
        <v>149</v>
      </c>
      <c r="AU202" s="160" t="s">
        <v>87</v>
      </c>
      <c r="AY202" s="17" t="s">
        <v>146</v>
      </c>
      <c r="BE202" s="161">
        <f>IF(N202="základní",J202,0)</f>
        <v>0</v>
      </c>
      <c r="BF202" s="161">
        <f>IF(N202="snížená",J202,0)</f>
        <v>0</v>
      </c>
      <c r="BG202" s="161">
        <f>IF(N202="zákl. přenesená",J202,0)</f>
        <v>0</v>
      </c>
      <c r="BH202" s="161">
        <f>IF(N202="sníž. přenesená",J202,0)</f>
        <v>0</v>
      </c>
      <c r="BI202" s="161">
        <f>IF(N202="nulová",J202,0)</f>
        <v>0</v>
      </c>
      <c r="BJ202" s="17" t="s">
        <v>87</v>
      </c>
      <c r="BK202" s="161">
        <f>ROUND(I202*H202,2)</f>
        <v>0</v>
      </c>
      <c r="BL202" s="17" t="s">
        <v>153</v>
      </c>
      <c r="BM202" s="160" t="s">
        <v>648</v>
      </c>
    </row>
    <row r="203" spans="1:65" s="2" customFormat="1" ht="16.5" customHeight="1">
      <c r="A203" s="32"/>
      <c r="B203" s="148"/>
      <c r="C203" s="149" t="s">
        <v>649</v>
      </c>
      <c r="D203" s="149" t="s">
        <v>149</v>
      </c>
      <c r="E203" s="150" t="s">
        <v>616</v>
      </c>
      <c r="F203" s="151" t="s">
        <v>617</v>
      </c>
      <c r="G203" s="152" t="s">
        <v>258</v>
      </c>
      <c r="H203" s="153">
        <v>60</v>
      </c>
      <c r="I203" s="154"/>
      <c r="J203" s="155">
        <f>ROUND(I203*H203,2)</f>
        <v>0</v>
      </c>
      <c r="K203" s="151" t="s">
        <v>1</v>
      </c>
      <c r="L203" s="33"/>
      <c r="M203" s="156" t="s">
        <v>1</v>
      </c>
      <c r="N203" s="157" t="s">
        <v>44</v>
      </c>
      <c r="O203" s="58"/>
      <c r="P203" s="158">
        <f>O203*H203</f>
        <v>0</v>
      </c>
      <c r="Q203" s="158">
        <v>0</v>
      </c>
      <c r="R203" s="158">
        <f>Q203*H203</f>
        <v>0</v>
      </c>
      <c r="S203" s="158">
        <v>0</v>
      </c>
      <c r="T203" s="15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0" t="s">
        <v>153</v>
      </c>
      <c r="AT203" s="160" t="s">
        <v>149</v>
      </c>
      <c r="AU203" s="160" t="s">
        <v>87</v>
      </c>
      <c r="AY203" s="17" t="s">
        <v>146</v>
      </c>
      <c r="BE203" s="161">
        <f>IF(N203="základní",J203,0)</f>
        <v>0</v>
      </c>
      <c r="BF203" s="161">
        <f>IF(N203="snížená",J203,0)</f>
        <v>0</v>
      </c>
      <c r="BG203" s="161">
        <f>IF(N203="zákl. přenesená",J203,0)</f>
        <v>0</v>
      </c>
      <c r="BH203" s="161">
        <f>IF(N203="sníž. přenesená",J203,0)</f>
        <v>0</v>
      </c>
      <c r="BI203" s="161">
        <f>IF(N203="nulová",J203,0)</f>
        <v>0</v>
      </c>
      <c r="BJ203" s="17" t="s">
        <v>87</v>
      </c>
      <c r="BK203" s="161">
        <f>ROUND(I203*H203,2)</f>
        <v>0</v>
      </c>
      <c r="BL203" s="17" t="s">
        <v>153</v>
      </c>
      <c r="BM203" s="160" t="s">
        <v>650</v>
      </c>
    </row>
    <row r="204" spans="2:63" s="12" customFormat="1" ht="25.9" customHeight="1">
      <c r="B204" s="135"/>
      <c r="D204" s="136" t="s">
        <v>78</v>
      </c>
      <c r="E204" s="137" t="s">
        <v>651</v>
      </c>
      <c r="F204" s="137" t="s">
        <v>652</v>
      </c>
      <c r="I204" s="138"/>
      <c r="J204" s="139">
        <f>BK204</f>
        <v>0</v>
      </c>
      <c r="L204" s="135"/>
      <c r="M204" s="140"/>
      <c r="N204" s="141"/>
      <c r="O204" s="141"/>
      <c r="P204" s="142">
        <f>SUM(P205:P212)</f>
        <v>0</v>
      </c>
      <c r="Q204" s="141"/>
      <c r="R204" s="142">
        <f>SUM(R205:R212)</f>
        <v>0</v>
      </c>
      <c r="S204" s="141"/>
      <c r="T204" s="143">
        <f>SUM(T205:T212)</f>
        <v>0</v>
      </c>
      <c r="AR204" s="136" t="s">
        <v>87</v>
      </c>
      <c r="AT204" s="144" t="s">
        <v>78</v>
      </c>
      <c r="AU204" s="144" t="s">
        <v>79</v>
      </c>
      <c r="AY204" s="136" t="s">
        <v>146</v>
      </c>
      <c r="BK204" s="145">
        <f>SUM(BK205:BK212)</f>
        <v>0</v>
      </c>
    </row>
    <row r="205" spans="1:65" s="2" customFormat="1" ht="24.2" customHeight="1">
      <c r="A205" s="32"/>
      <c r="B205" s="148"/>
      <c r="C205" s="149" t="s">
        <v>346</v>
      </c>
      <c r="D205" s="149" t="s">
        <v>149</v>
      </c>
      <c r="E205" s="150" t="s">
        <v>653</v>
      </c>
      <c r="F205" s="151" t="s">
        <v>654</v>
      </c>
      <c r="G205" s="152" t="s">
        <v>258</v>
      </c>
      <c r="H205" s="153">
        <v>1</v>
      </c>
      <c r="I205" s="154"/>
      <c r="J205" s="155">
        <f>ROUND(I205*H205,2)</f>
        <v>0</v>
      </c>
      <c r="K205" s="151" t="s">
        <v>1</v>
      </c>
      <c r="L205" s="33"/>
      <c r="M205" s="156" t="s">
        <v>1</v>
      </c>
      <c r="N205" s="157" t="s">
        <v>44</v>
      </c>
      <c r="O205" s="58"/>
      <c r="P205" s="158">
        <f>O205*H205</f>
        <v>0</v>
      </c>
      <c r="Q205" s="158">
        <v>0</v>
      </c>
      <c r="R205" s="158">
        <f>Q205*H205</f>
        <v>0</v>
      </c>
      <c r="S205" s="158">
        <v>0</v>
      </c>
      <c r="T205" s="15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0" t="s">
        <v>153</v>
      </c>
      <c r="AT205" s="160" t="s">
        <v>149</v>
      </c>
      <c r="AU205" s="160" t="s">
        <v>87</v>
      </c>
      <c r="AY205" s="17" t="s">
        <v>146</v>
      </c>
      <c r="BE205" s="161">
        <f>IF(N205="základní",J205,0)</f>
        <v>0</v>
      </c>
      <c r="BF205" s="161">
        <f>IF(N205="snížená",J205,0)</f>
        <v>0</v>
      </c>
      <c r="BG205" s="161">
        <f>IF(N205="zákl. přenesená",J205,0)</f>
        <v>0</v>
      </c>
      <c r="BH205" s="161">
        <f>IF(N205="sníž. přenesená",J205,0)</f>
        <v>0</v>
      </c>
      <c r="BI205" s="161">
        <f>IF(N205="nulová",J205,0)</f>
        <v>0</v>
      </c>
      <c r="BJ205" s="17" t="s">
        <v>87</v>
      </c>
      <c r="BK205" s="161">
        <f>ROUND(I205*H205,2)</f>
        <v>0</v>
      </c>
      <c r="BL205" s="17" t="s">
        <v>153</v>
      </c>
      <c r="BM205" s="160" t="s">
        <v>655</v>
      </c>
    </row>
    <row r="206" spans="1:47" s="2" customFormat="1" ht="19.5">
      <c r="A206" s="32"/>
      <c r="B206" s="33"/>
      <c r="C206" s="32"/>
      <c r="D206" s="163" t="s">
        <v>407</v>
      </c>
      <c r="E206" s="32"/>
      <c r="F206" s="205" t="s">
        <v>637</v>
      </c>
      <c r="G206" s="32"/>
      <c r="H206" s="32"/>
      <c r="I206" s="206"/>
      <c r="J206" s="32"/>
      <c r="K206" s="32"/>
      <c r="L206" s="33"/>
      <c r="M206" s="207"/>
      <c r="N206" s="208"/>
      <c r="O206" s="58"/>
      <c r="P206" s="58"/>
      <c r="Q206" s="58"/>
      <c r="R206" s="58"/>
      <c r="S206" s="58"/>
      <c r="T206" s="59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7" t="s">
        <v>407</v>
      </c>
      <c r="AU206" s="17" t="s">
        <v>87</v>
      </c>
    </row>
    <row r="207" spans="1:65" s="2" customFormat="1" ht="16.5" customHeight="1">
      <c r="A207" s="32"/>
      <c r="B207" s="148"/>
      <c r="C207" s="149" t="s">
        <v>656</v>
      </c>
      <c r="D207" s="149" t="s">
        <v>149</v>
      </c>
      <c r="E207" s="150" t="s">
        <v>657</v>
      </c>
      <c r="F207" s="151" t="s">
        <v>640</v>
      </c>
      <c r="G207" s="152" t="s">
        <v>258</v>
      </c>
      <c r="H207" s="153">
        <v>1</v>
      </c>
      <c r="I207" s="154"/>
      <c r="J207" s="155">
        <f>ROUND(I207*H207,2)</f>
        <v>0</v>
      </c>
      <c r="K207" s="151" t="s">
        <v>1</v>
      </c>
      <c r="L207" s="33"/>
      <c r="M207" s="156" t="s">
        <v>1</v>
      </c>
      <c r="N207" s="157" t="s">
        <v>44</v>
      </c>
      <c r="O207" s="58"/>
      <c r="P207" s="158">
        <f>O207*H207</f>
        <v>0</v>
      </c>
      <c r="Q207" s="158">
        <v>0</v>
      </c>
      <c r="R207" s="158">
        <f>Q207*H207</f>
        <v>0</v>
      </c>
      <c r="S207" s="158">
        <v>0</v>
      </c>
      <c r="T207" s="15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0" t="s">
        <v>153</v>
      </c>
      <c r="AT207" s="160" t="s">
        <v>149</v>
      </c>
      <c r="AU207" s="160" t="s">
        <v>87</v>
      </c>
      <c r="AY207" s="17" t="s">
        <v>146</v>
      </c>
      <c r="BE207" s="161">
        <f>IF(N207="základní",J207,0)</f>
        <v>0</v>
      </c>
      <c r="BF207" s="161">
        <f>IF(N207="snížená",J207,0)</f>
        <v>0</v>
      </c>
      <c r="BG207" s="161">
        <f>IF(N207="zákl. přenesená",J207,0)</f>
        <v>0</v>
      </c>
      <c r="BH207" s="161">
        <f>IF(N207="sníž. přenesená",J207,0)</f>
        <v>0</v>
      </c>
      <c r="BI207" s="161">
        <f>IF(N207="nulová",J207,0)</f>
        <v>0</v>
      </c>
      <c r="BJ207" s="17" t="s">
        <v>87</v>
      </c>
      <c r="BK207" s="161">
        <f>ROUND(I207*H207,2)</f>
        <v>0</v>
      </c>
      <c r="BL207" s="17" t="s">
        <v>153</v>
      </c>
      <c r="BM207" s="160" t="s">
        <v>658</v>
      </c>
    </row>
    <row r="208" spans="1:65" s="2" customFormat="1" ht="24.2" customHeight="1">
      <c r="A208" s="32"/>
      <c r="B208" s="148"/>
      <c r="C208" s="149" t="s">
        <v>350</v>
      </c>
      <c r="D208" s="149" t="s">
        <v>149</v>
      </c>
      <c r="E208" s="150" t="s">
        <v>642</v>
      </c>
      <c r="F208" s="151" t="s">
        <v>643</v>
      </c>
      <c r="G208" s="152" t="s">
        <v>258</v>
      </c>
      <c r="H208" s="153">
        <v>1</v>
      </c>
      <c r="I208" s="154"/>
      <c r="J208" s="155">
        <f>ROUND(I208*H208,2)</f>
        <v>0</v>
      </c>
      <c r="K208" s="151" t="s">
        <v>1</v>
      </c>
      <c r="L208" s="33"/>
      <c r="M208" s="156" t="s">
        <v>1</v>
      </c>
      <c r="N208" s="157" t="s">
        <v>44</v>
      </c>
      <c r="O208" s="58"/>
      <c r="P208" s="158">
        <f>O208*H208</f>
        <v>0</v>
      </c>
      <c r="Q208" s="158">
        <v>0</v>
      </c>
      <c r="R208" s="158">
        <f>Q208*H208</f>
        <v>0</v>
      </c>
      <c r="S208" s="158">
        <v>0</v>
      </c>
      <c r="T208" s="159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0" t="s">
        <v>153</v>
      </c>
      <c r="AT208" s="160" t="s">
        <v>149</v>
      </c>
      <c r="AU208" s="160" t="s">
        <v>87</v>
      </c>
      <c r="AY208" s="17" t="s">
        <v>146</v>
      </c>
      <c r="BE208" s="161">
        <f>IF(N208="základní",J208,0)</f>
        <v>0</v>
      </c>
      <c r="BF208" s="161">
        <f>IF(N208="snížená",J208,0)</f>
        <v>0</v>
      </c>
      <c r="BG208" s="161">
        <f>IF(N208="zákl. přenesená",J208,0)</f>
        <v>0</v>
      </c>
      <c r="BH208" s="161">
        <f>IF(N208="sníž. přenesená",J208,0)</f>
        <v>0</v>
      </c>
      <c r="BI208" s="161">
        <f>IF(N208="nulová",J208,0)</f>
        <v>0</v>
      </c>
      <c r="BJ208" s="17" t="s">
        <v>87</v>
      </c>
      <c r="BK208" s="161">
        <f>ROUND(I208*H208,2)</f>
        <v>0</v>
      </c>
      <c r="BL208" s="17" t="s">
        <v>153</v>
      </c>
      <c r="BM208" s="160" t="s">
        <v>659</v>
      </c>
    </row>
    <row r="209" spans="1:65" s="2" customFormat="1" ht="16.5" customHeight="1">
      <c r="A209" s="32"/>
      <c r="B209" s="148"/>
      <c r="C209" s="149" t="s">
        <v>660</v>
      </c>
      <c r="D209" s="149" t="s">
        <v>149</v>
      </c>
      <c r="E209" s="150" t="s">
        <v>621</v>
      </c>
      <c r="F209" s="151" t="s">
        <v>601</v>
      </c>
      <c r="G209" s="152" t="s">
        <v>258</v>
      </c>
      <c r="H209" s="153">
        <v>2</v>
      </c>
      <c r="I209" s="154"/>
      <c r="J209" s="155">
        <f>ROUND(I209*H209,2)</f>
        <v>0</v>
      </c>
      <c r="K209" s="151" t="s">
        <v>1</v>
      </c>
      <c r="L209" s="33"/>
      <c r="M209" s="156" t="s">
        <v>1</v>
      </c>
      <c r="N209" s="157" t="s">
        <v>44</v>
      </c>
      <c r="O209" s="58"/>
      <c r="P209" s="158">
        <f>O209*H209</f>
        <v>0</v>
      </c>
      <c r="Q209" s="158">
        <v>0</v>
      </c>
      <c r="R209" s="158">
        <f>Q209*H209</f>
        <v>0</v>
      </c>
      <c r="S209" s="158">
        <v>0</v>
      </c>
      <c r="T209" s="15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0" t="s">
        <v>153</v>
      </c>
      <c r="AT209" s="160" t="s">
        <v>149</v>
      </c>
      <c r="AU209" s="160" t="s">
        <v>87</v>
      </c>
      <c r="AY209" s="17" t="s">
        <v>146</v>
      </c>
      <c r="BE209" s="161">
        <f>IF(N209="základní",J209,0)</f>
        <v>0</v>
      </c>
      <c r="BF209" s="161">
        <f>IF(N209="snížená",J209,0)</f>
        <v>0</v>
      </c>
      <c r="BG209" s="161">
        <f>IF(N209="zákl. přenesená",J209,0)</f>
        <v>0</v>
      </c>
      <c r="BH209" s="161">
        <f>IF(N209="sníž. přenesená",J209,0)</f>
        <v>0</v>
      </c>
      <c r="BI209" s="161">
        <f>IF(N209="nulová",J209,0)</f>
        <v>0</v>
      </c>
      <c r="BJ209" s="17" t="s">
        <v>87</v>
      </c>
      <c r="BK209" s="161">
        <f>ROUND(I209*H209,2)</f>
        <v>0</v>
      </c>
      <c r="BL209" s="17" t="s">
        <v>153</v>
      </c>
      <c r="BM209" s="160" t="s">
        <v>661</v>
      </c>
    </row>
    <row r="210" spans="1:47" s="2" customFormat="1" ht="48.75">
      <c r="A210" s="32"/>
      <c r="B210" s="33"/>
      <c r="C210" s="32"/>
      <c r="D210" s="163" t="s">
        <v>407</v>
      </c>
      <c r="E210" s="32"/>
      <c r="F210" s="205" t="s">
        <v>602</v>
      </c>
      <c r="G210" s="32"/>
      <c r="H210" s="32"/>
      <c r="I210" s="206"/>
      <c r="J210" s="32"/>
      <c r="K210" s="32"/>
      <c r="L210" s="33"/>
      <c r="M210" s="207"/>
      <c r="N210" s="208"/>
      <c r="O210" s="58"/>
      <c r="P210" s="58"/>
      <c r="Q210" s="58"/>
      <c r="R210" s="58"/>
      <c r="S210" s="58"/>
      <c r="T210" s="59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7" t="s">
        <v>407</v>
      </c>
      <c r="AU210" s="17" t="s">
        <v>87</v>
      </c>
    </row>
    <row r="211" spans="1:65" s="2" customFormat="1" ht="16.5" customHeight="1">
      <c r="A211" s="32"/>
      <c r="B211" s="148"/>
      <c r="C211" s="149" t="s">
        <v>353</v>
      </c>
      <c r="D211" s="149" t="s">
        <v>149</v>
      </c>
      <c r="E211" s="150" t="s">
        <v>662</v>
      </c>
      <c r="F211" s="151" t="s">
        <v>647</v>
      </c>
      <c r="G211" s="152" t="s">
        <v>258</v>
      </c>
      <c r="H211" s="153">
        <v>16</v>
      </c>
      <c r="I211" s="154"/>
      <c r="J211" s="155">
        <f>ROUND(I211*H211,2)</f>
        <v>0</v>
      </c>
      <c r="K211" s="151" t="s">
        <v>1</v>
      </c>
      <c r="L211" s="33"/>
      <c r="M211" s="156" t="s">
        <v>1</v>
      </c>
      <c r="N211" s="157" t="s">
        <v>44</v>
      </c>
      <c r="O211" s="58"/>
      <c r="P211" s="158">
        <f>O211*H211</f>
        <v>0</v>
      </c>
      <c r="Q211" s="158">
        <v>0</v>
      </c>
      <c r="R211" s="158">
        <f>Q211*H211</f>
        <v>0</v>
      </c>
      <c r="S211" s="158">
        <v>0</v>
      </c>
      <c r="T211" s="15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0" t="s">
        <v>153</v>
      </c>
      <c r="AT211" s="160" t="s">
        <v>149</v>
      </c>
      <c r="AU211" s="160" t="s">
        <v>87</v>
      </c>
      <c r="AY211" s="17" t="s">
        <v>146</v>
      </c>
      <c r="BE211" s="161">
        <f>IF(N211="základní",J211,0)</f>
        <v>0</v>
      </c>
      <c r="BF211" s="161">
        <f>IF(N211="snížená",J211,0)</f>
        <v>0</v>
      </c>
      <c r="BG211" s="161">
        <f>IF(N211="zákl. přenesená",J211,0)</f>
        <v>0</v>
      </c>
      <c r="BH211" s="161">
        <f>IF(N211="sníž. přenesená",J211,0)</f>
        <v>0</v>
      </c>
      <c r="BI211" s="161">
        <f>IF(N211="nulová",J211,0)</f>
        <v>0</v>
      </c>
      <c r="BJ211" s="17" t="s">
        <v>87</v>
      </c>
      <c r="BK211" s="161">
        <f>ROUND(I211*H211,2)</f>
        <v>0</v>
      </c>
      <c r="BL211" s="17" t="s">
        <v>153</v>
      </c>
      <c r="BM211" s="160" t="s">
        <v>663</v>
      </c>
    </row>
    <row r="212" spans="1:65" s="2" customFormat="1" ht="16.5" customHeight="1">
      <c r="A212" s="32"/>
      <c r="B212" s="148"/>
      <c r="C212" s="149" t="s">
        <v>664</v>
      </c>
      <c r="D212" s="149" t="s">
        <v>149</v>
      </c>
      <c r="E212" s="150" t="s">
        <v>629</v>
      </c>
      <c r="F212" s="151" t="s">
        <v>630</v>
      </c>
      <c r="G212" s="152" t="s">
        <v>258</v>
      </c>
      <c r="H212" s="153">
        <v>60</v>
      </c>
      <c r="I212" s="154"/>
      <c r="J212" s="155">
        <f>ROUND(I212*H212,2)</f>
        <v>0</v>
      </c>
      <c r="K212" s="151" t="s">
        <v>1</v>
      </c>
      <c r="L212" s="33"/>
      <c r="M212" s="156" t="s">
        <v>1</v>
      </c>
      <c r="N212" s="157" t="s">
        <v>44</v>
      </c>
      <c r="O212" s="58"/>
      <c r="P212" s="158">
        <f>O212*H212</f>
        <v>0</v>
      </c>
      <c r="Q212" s="158">
        <v>0</v>
      </c>
      <c r="R212" s="158">
        <f>Q212*H212</f>
        <v>0</v>
      </c>
      <c r="S212" s="158">
        <v>0</v>
      </c>
      <c r="T212" s="15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0" t="s">
        <v>153</v>
      </c>
      <c r="AT212" s="160" t="s">
        <v>149</v>
      </c>
      <c r="AU212" s="160" t="s">
        <v>87</v>
      </c>
      <c r="AY212" s="17" t="s">
        <v>146</v>
      </c>
      <c r="BE212" s="161">
        <f>IF(N212="základní",J212,0)</f>
        <v>0</v>
      </c>
      <c r="BF212" s="161">
        <f>IF(N212="snížená",J212,0)</f>
        <v>0</v>
      </c>
      <c r="BG212" s="161">
        <f>IF(N212="zákl. přenesená",J212,0)</f>
        <v>0</v>
      </c>
      <c r="BH212" s="161">
        <f>IF(N212="sníž. přenesená",J212,0)</f>
        <v>0</v>
      </c>
      <c r="BI212" s="161">
        <f>IF(N212="nulová",J212,0)</f>
        <v>0</v>
      </c>
      <c r="BJ212" s="17" t="s">
        <v>87</v>
      </c>
      <c r="BK212" s="161">
        <f>ROUND(I212*H212,2)</f>
        <v>0</v>
      </c>
      <c r="BL212" s="17" t="s">
        <v>153</v>
      </c>
      <c r="BM212" s="160" t="s">
        <v>665</v>
      </c>
    </row>
    <row r="213" spans="2:63" s="12" customFormat="1" ht="25.9" customHeight="1">
      <c r="B213" s="135"/>
      <c r="D213" s="136" t="s">
        <v>78</v>
      </c>
      <c r="E213" s="137" t="s">
        <v>666</v>
      </c>
      <c r="F213" s="137" t="s">
        <v>667</v>
      </c>
      <c r="I213" s="138"/>
      <c r="J213" s="139">
        <f>BK213</f>
        <v>0</v>
      </c>
      <c r="L213" s="135"/>
      <c r="M213" s="140"/>
      <c r="N213" s="141"/>
      <c r="O213" s="141"/>
      <c r="P213" s="142">
        <f>SUM(P214:P214)</f>
        <v>0</v>
      </c>
      <c r="Q213" s="141"/>
      <c r="R213" s="142">
        <f>SUM(R214:R214)</f>
        <v>0</v>
      </c>
      <c r="S213" s="141"/>
      <c r="T213" s="143">
        <f>SUM(T214:T214)</f>
        <v>0</v>
      </c>
      <c r="AR213" s="136" t="s">
        <v>87</v>
      </c>
      <c r="AT213" s="144" t="s">
        <v>78</v>
      </c>
      <c r="AU213" s="144" t="s">
        <v>79</v>
      </c>
      <c r="AY213" s="136" t="s">
        <v>146</v>
      </c>
      <c r="BK213" s="145">
        <f>SUM(BK214:BK214)</f>
        <v>0</v>
      </c>
    </row>
    <row r="214" spans="1:65" s="2" customFormat="1" ht="16.5" customHeight="1">
      <c r="A214" s="32"/>
      <c r="B214" s="148"/>
      <c r="C214" s="149" t="s">
        <v>668</v>
      </c>
      <c r="D214" s="149" t="s">
        <v>149</v>
      </c>
      <c r="E214" s="150" t="s">
        <v>669</v>
      </c>
      <c r="F214" s="151" t="s">
        <v>670</v>
      </c>
      <c r="G214" s="152" t="s">
        <v>504</v>
      </c>
      <c r="H214" s="153">
        <v>24</v>
      </c>
      <c r="I214" s="154"/>
      <c r="J214" s="155">
        <f>ROUND(I214*H214,2)</f>
        <v>0</v>
      </c>
      <c r="K214" s="151" t="s">
        <v>1</v>
      </c>
      <c r="L214" s="33"/>
      <c r="M214" s="209" t="s">
        <v>1</v>
      </c>
      <c r="N214" s="210" t="s">
        <v>44</v>
      </c>
      <c r="O214" s="202"/>
      <c r="P214" s="203">
        <f>O214*H214</f>
        <v>0</v>
      </c>
      <c r="Q214" s="203">
        <v>0</v>
      </c>
      <c r="R214" s="203">
        <f>Q214*H214</f>
        <v>0</v>
      </c>
      <c r="S214" s="203">
        <v>0</v>
      </c>
      <c r="T214" s="204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0" t="s">
        <v>153</v>
      </c>
      <c r="AT214" s="160" t="s">
        <v>149</v>
      </c>
      <c r="AU214" s="160" t="s">
        <v>87</v>
      </c>
      <c r="AY214" s="17" t="s">
        <v>146</v>
      </c>
      <c r="BE214" s="161">
        <f>IF(N214="základní",J214,0)</f>
        <v>0</v>
      </c>
      <c r="BF214" s="161">
        <f>IF(N214="snížená",J214,0)</f>
        <v>0</v>
      </c>
      <c r="BG214" s="161">
        <f>IF(N214="zákl. přenesená",J214,0)</f>
        <v>0</v>
      </c>
      <c r="BH214" s="161">
        <f>IF(N214="sníž. přenesená",J214,0)</f>
        <v>0</v>
      </c>
      <c r="BI214" s="161">
        <f>IF(N214="nulová",J214,0)</f>
        <v>0</v>
      </c>
      <c r="BJ214" s="17" t="s">
        <v>87</v>
      </c>
      <c r="BK214" s="161">
        <f>ROUND(I214*H214,2)</f>
        <v>0</v>
      </c>
      <c r="BL214" s="17" t="s">
        <v>153</v>
      </c>
      <c r="BM214" s="160" t="s">
        <v>671</v>
      </c>
    </row>
    <row r="215" spans="1:31" s="2" customFormat="1" ht="6.95" customHeight="1">
      <c r="A215" s="32"/>
      <c r="B215" s="47"/>
      <c r="C215" s="48"/>
      <c r="D215" s="48"/>
      <c r="E215" s="48"/>
      <c r="F215" s="48"/>
      <c r="G215" s="48"/>
      <c r="H215" s="48"/>
      <c r="I215" s="48"/>
      <c r="J215" s="48"/>
      <c r="K215" s="48"/>
      <c r="L215" s="33"/>
      <c r="M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</row>
    <row r="216" ht="11.25"/>
  </sheetData>
  <autoFilter ref="C123:K214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5"/>
  <sheetViews>
    <sheetView showGridLines="0" workbookViewId="0" topLeftCell="A104">
      <selection activeCell="I122" sqref="I12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8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114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89</v>
      </c>
    </row>
    <row r="4" spans="2:46" s="1" customFormat="1" ht="24.95" customHeight="1">
      <c r="B4" s="20"/>
      <c r="D4" s="21" t="s">
        <v>115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54" t="str">
        <f>'Rekapitulace stavby'!K6</f>
        <v>Zámek Pardubice - Expozice lapidária</v>
      </c>
      <c r="F7" s="255"/>
      <c r="G7" s="255"/>
      <c r="H7" s="255"/>
      <c r="L7" s="20"/>
    </row>
    <row r="8" spans="1:31" s="2" customFormat="1" ht="12" customHeight="1">
      <c r="A8" s="32"/>
      <c r="B8" s="33"/>
      <c r="C8" s="32"/>
      <c r="D8" s="27" t="s">
        <v>116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16" t="s">
        <v>672</v>
      </c>
      <c r="F9" s="256"/>
      <c r="G9" s="256"/>
      <c r="H9" s="25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6. 12. 2023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26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27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7" t="str">
        <f>'Rekapitulace stavby'!E14</f>
        <v>Vyplň údaj</v>
      </c>
      <c r="F18" s="222"/>
      <c r="G18" s="222"/>
      <c r="H18" s="222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25</v>
      </c>
      <c r="J20" s="25" t="s">
        <v>32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33</v>
      </c>
      <c r="F21" s="32"/>
      <c r="G21" s="32"/>
      <c r="H21" s="32"/>
      <c r="I21" s="27" t="s">
        <v>28</v>
      </c>
      <c r="J21" s="25" t="s">
        <v>34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36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37</v>
      </c>
      <c r="F24" s="32"/>
      <c r="G24" s="32"/>
      <c r="H24" s="32"/>
      <c r="I24" s="27" t="s">
        <v>28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38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9"/>
      <c r="B27" s="100"/>
      <c r="C27" s="99"/>
      <c r="D27" s="99"/>
      <c r="E27" s="227" t="s">
        <v>1</v>
      </c>
      <c r="F27" s="227"/>
      <c r="G27" s="227"/>
      <c r="H27" s="227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2" t="s">
        <v>39</v>
      </c>
      <c r="E30" s="32"/>
      <c r="F30" s="32"/>
      <c r="G30" s="32"/>
      <c r="H30" s="32"/>
      <c r="I30" s="32"/>
      <c r="J30" s="71">
        <f>ROUND(J119,2)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41</v>
      </c>
      <c r="G32" s="32"/>
      <c r="H32" s="32"/>
      <c r="I32" s="36" t="s">
        <v>40</v>
      </c>
      <c r="J32" s="36" t="s">
        <v>42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3" t="s">
        <v>43</v>
      </c>
      <c r="E33" s="27" t="s">
        <v>44</v>
      </c>
      <c r="F33" s="104">
        <f>ROUND((SUM(BE119:BE124)),2)</f>
        <v>0</v>
      </c>
      <c r="G33" s="32"/>
      <c r="H33" s="32"/>
      <c r="I33" s="105">
        <v>0.21</v>
      </c>
      <c r="J33" s="104">
        <f>ROUND(((SUM(BE119:BE124))*I33),2)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45</v>
      </c>
      <c r="F34" s="104">
        <f>ROUND((SUM(BF119:BF124)),2)</f>
        <v>0</v>
      </c>
      <c r="G34" s="32"/>
      <c r="H34" s="32"/>
      <c r="I34" s="105">
        <v>0.15</v>
      </c>
      <c r="J34" s="104">
        <f>ROUND(((SUM(BF119:BF124))*I34),2)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46</v>
      </c>
      <c r="F35" s="104">
        <f>ROUND((SUM(BG119:BG124)),2)</f>
        <v>0</v>
      </c>
      <c r="G35" s="32"/>
      <c r="H35" s="32"/>
      <c r="I35" s="105">
        <v>0.21</v>
      </c>
      <c r="J35" s="104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47</v>
      </c>
      <c r="F36" s="104">
        <f>ROUND((SUM(BH119:BH124)),2)</f>
        <v>0</v>
      </c>
      <c r="G36" s="32"/>
      <c r="H36" s="32"/>
      <c r="I36" s="105">
        <v>0.15</v>
      </c>
      <c r="J36" s="104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48</v>
      </c>
      <c r="F37" s="104">
        <f>ROUND((SUM(BI119:BI124)),2)</f>
        <v>0</v>
      </c>
      <c r="G37" s="32"/>
      <c r="H37" s="32"/>
      <c r="I37" s="105">
        <v>0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6"/>
      <c r="D39" s="107" t="s">
        <v>49</v>
      </c>
      <c r="E39" s="60"/>
      <c r="F39" s="60"/>
      <c r="G39" s="108" t="s">
        <v>50</v>
      </c>
      <c r="H39" s="109" t="s">
        <v>51</v>
      </c>
      <c r="I39" s="60"/>
      <c r="J39" s="110">
        <f>SUM(J30:J37)</f>
        <v>0</v>
      </c>
      <c r="K39" s="111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52</v>
      </c>
      <c r="E50" s="44"/>
      <c r="F50" s="44"/>
      <c r="G50" s="43" t="s">
        <v>53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54</v>
      </c>
      <c r="E61" s="35"/>
      <c r="F61" s="112" t="s">
        <v>55</v>
      </c>
      <c r="G61" s="45" t="s">
        <v>54</v>
      </c>
      <c r="H61" s="35"/>
      <c r="I61" s="35"/>
      <c r="J61" s="113" t="s">
        <v>55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56</v>
      </c>
      <c r="E65" s="46"/>
      <c r="F65" s="46"/>
      <c r="G65" s="43" t="s">
        <v>57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54</v>
      </c>
      <c r="E76" s="35"/>
      <c r="F76" s="112" t="s">
        <v>55</v>
      </c>
      <c r="G76" s="45" t="s">
        <v>54</v>
      </c>
      <c r="H76" s="35"/>
      <c r="I76" s="35"/>
      <c r="J76" s="113" t="s">
        <v>55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118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4" t="str">
        <f>E7</f>
        <v>Zámek Pardubice - Expozice lapidária</v>
      </c>
      <c r="F85" s="255"/>
      <c r="G85" s="255"/>
      <c r="H85" s="25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116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16" t="str">
        <f>E9</f>
        <v>VRN - Vedlejší rozpočtové náklady</v>
      </c>
      <c r="F87" s="256"/>
      <c r="G87" s="256"/>
      <c r="H87" s="25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Pardubice</v>
      </c>
      <c r="G89" s="32"/>
      <c r="H89" s="32"/>
      <c r="I89" s="27" t="s">
        <v>22</v>
      </c>
      <c r="J89" s="55" t="str">
        <f>IF(J12="","",J12)</f>
        <v>6. 12. 2023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>Východočeské muzeum v Pardubicích</v>
      </c>
      <c r="G91" s="32"/>
      <c r="H91" s="32"/>
      <c r="I91" s="27" t="s">
        <v>31</v>
      </c>
      <c r="J91" s="30" t="str">
        <f>E21</f>
        <v>K I P spol. s r. 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27" t="s">
        <v>36</v>
      </c>
      <c r="J92" s="30" t="str">
        <f>E24</f>
        <v>Pavel Rinn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4" t="s">
        <v>119</v>
      </c>
      <c r="D94" s="106"/>
      <c r="E94" s="106"/>
      <c r="F94" s="106"/>
      <c r="G94" s="106"/>
      <c r="H94" s="106"/>
      <c r="I94" s="106"/>
      <c r="J94" s="115" t="s">
        <v>120</v>
      </c>
      <c r="K94" s="106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6" t="s">
        <v>121</v>
      </c>
      <c r="D96" s="32"/>
      <c r="E96" s="32"/>
      <c r="F96" s="32"/>
      <c r="G96" s="32"/>
      <c r="H96" s="32"/>
      <c r="I96" s="32"/>
      <c r="J96" s="71">
        <f>J119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122</v>
      </c>
    </row>
    <row r="97" spans="2:12" s="9" customFormat="1" ht="24.95" customHeight="1">
      <c r="B97" s="117"/>
      <c r="D97" s="118" t="s">
        <v>672</v>
      </c>
      <c r="E97" s="119"/>
      <c r="F97" s="119"/>
      <c r="G97" s="119"/>
      <c r="H97" s="119"/>
      <c r="I97" s="119"/>
      <c r="J97" s="120">
        <f>J120</f>
        <v>0</v>
      </c>
      <c r="L97" s="117"/>
    </row>
    <row r="98" spans="2:12" s="10" customFormat="1" ht="19.9" customHeight="1">
      <c r="B98" s="121"/>
      <c r="D98" s="122" t="s">
        <v>673</v>
      </c>
      <c r="E98" s="123"/>
      <c r="F98" s="123"/>
      <c r="G98" s="123"/>
      <c r="H98" s="123"/>
      <c r="I98" s="123"/>
      <c r="J98" s="124">
        <f>J121</f>
        <v>0</v>
      </c>
      <c r="L98" s="121"/>
    </row>
    <row r="99" spans="2:12" s="10" customFormat="1" ht="19.9" customHeight="1">
      <c r="B99" s="121"/>
      <c r="D99" s="122" t="s">
        <v>674</v>
      </c>
      <c r="E99" s="123"/>
      <c r="F99" s="123"/>
      <c r="G99" s="123"/>
      <c r="H99" s="123"/>
      <c r="I99" s="123"/>
      <c r="J99" s="124">
        <f>J123</f>
        <v>0</v>
      </c>
      <c r="L99" s="121"/>
    </row>
    <row r="100" spans="1:31" s="2" customFormat="1" ht="21.75" customHeight="1">
      <c r="A100" s="32"/>
      <c r="B100" s="33"/>
      <c r="C100" s="32"/>
      <c r="D100" s="32"/>
      <c r="E100" s="32"/>
      <c r="F100" s="32"/>
      <c r="G100" s="32"/>
      <c r="H100" s="32"/>
      <c r="I100" s="32"/>
      <c r="J100" s="32"/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1" t="s">
        <v>131</v>
      </c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54" t="str">
        <f>E7</f>
        <v>Zámek Pardubice - Expozice lapidária</v>
      </c>
      <c r="F109" s="255"/>
      <c r="G109" s="255"/>
      <c r="H109" s="255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116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16" t="str">
        <f>E9</f>
        <v>VRN - Vedlejší rozpočtové náklady</v>
      </c>
      <c r="F111" s="256"/>
      <c r="G111" s="256"/>
      <c r="H111" s="256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20</v>
      </c>
      <c r="D113" s="32"/>
      <c r="E113" s="32"/>
      <c r="F113" s="25" t="str">
        <f>F12</f>
        <v>Pardubice</v>
      </c>
      <c r="G113" s="32"/>
      <c r="H113" s="32"/>
      <c r="I113" s="27" t="s">
        <v>22</v>
      </c>
      <c r="J113" s="55" t="str">
        <f>IF(J12="","",J12)</f>
        <v>6. 12. 2023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2" customHeight="1">
      <c r="A115" s="32"/>
      <c r="B115" s="33"/>
      <c r="C115" s="27" t="s">
        <v>24</v>
      </c>
      <c r="D115" s="32"/>
      <c r="E115" s="32"/>
      <c r="F115" s="25" t="str">
        <f>E15</f>
        <v>Východočeské muzeum v Pardubicích</v>
      </c>
      <c r="G115" s="32"/>
      <c r="H115" s="32"/>
      <c r="I115" s="27" t="s">
        <v>31</v>
      </c>
      <c r="J115" s="30" t="str">
        <f>E21</f>
        <v>K I P spol. s r. o.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5.2" customHeight="1">
      <c r="A116" s="32"/>
      <c r="B116" s="33"/>
      <c r="C116" s="27" t="s">
        <v>29</v>
      </c>
      <c r="D116" s="32"/>
      <c r="E116" s="32"/>
      <c r="F116" s="25" t="str">
        <f>IF(E18="","",E18)</f>
        <v>Vyplň údaj</v>
      </c>
      <c r="G116" s="32"/>
      <c r="H116" s="32"/>
      <c r="I116" s="27" t="s">
        <v>36</v>
      </c>
      <c r="J116" s="30" t="str">
        <f>E24</f>
        <v>Pavel Rinn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0.3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11" customFormat="1" ht="29.25" customHeight="1">
      <c r="A118" s="125"/>
      <c r="B118" s="126"/>
      <c r="C118" s="127" t="s">
        <v>132</v>
      </c>
      <c r="D118" s="128" t="s">
        <v>64</v>
      </c>
      <c r="E118" s="128" t="s">
        <v>60</v>
      </c>
      <c r="F118" s="128" t="s">
        <v>61</v>
      </c>
      <c r="G118" s="128" t="s">
        <v>133</v>
      </c>
      <c r="H118" s="128" t="s">
        <v>134</v>
      </c>
      <c r="I118" s="128" t="s">
        <v>135</v>
      </c>
      <c r="J118" s="128" t="s">
        <v>120</v>
      </c>
      <c r="K118" s="129" t="s">
        <v>136</v>
      </c>
      <c r="L118" s="130"/>
      <c r="M118" s="62" t="s">
        <v>1</v>
      </c>
      <c r="N118" s="63" t="s">
        <v>43</v>
      </c>
      <c r="O118" s="63" t="s">
        <v>137</v>
      </c>
      <c r="P118" s="63" t="s">
        <v>138</v>
      </c>
      <c r="Q118" s="63" t="s">
        <v>139</v>
      </c>
      <c r="R118" s="63" t="s">
        <v>140</v>
      </c>
      <c r="S118" s="63" t="s">
        <v>141</v>
      </c>
      <c r="T118" s="64" t="s">
        <v>142</v>
      </c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</row>
    <row r="119" spans="1:63" s="2" customFormat="1" ht="22.9" customHeight="1">
      <c r="A119" s="32"/>
      <c r="B119" s="33"/>
      <c r="C119" s="69" t="s">
        <v>143</v>
      </c>
      <c r="D119" s="32"/>
      <c r="E119" s="32"/>
      <c r="F119" s="32"/>
      <c r="G119" s="32"/>
      <c r="H119" s="32"/>
      <c r="I119" s="32"/>
      <c r="J119" s="131">
        <f>BK119</f>
        <v>0</v>
      </c>
      <c r="K119" s="32"/>
      <c r="L119" s="33"/>
      <c r="M119" s="65"/>
      <c r="N119" s="56"/>
      <c r="O119" s="66"/>
      <c r="P119" s="132">
        <f>P120</f>
        <v>0</v>
      </c>
      <c r="Q119" s="66"/>
      <c r="R119" s="132">
        <f>R120</f>
        <v>0</v>
      </c>
      <c r="S119" s="66"/>
      <c r="T119" s="133">
        <f>T120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7" t="s">
        <v>78</v>
      </c>
      <c r="AU119" s="17" t="s">
        <v>122</v>
      </c>
      <c r="BK119" s="134">
        <f>BK120</f>
        <v>0</v>
      </c>
    </row>
    <row r="120" spans="2:63" s="12" customFormat="1" ht="25.9" customHeight="1">
      <c r="B120" s="135"/>
      <c r="D120" s="136" t="s">
        <v>78</v>
      </c>
      <c r="E120" s="137" t="s">
        <v>112</v>
      </c>
      <c r="F120" s="137" t="s">
        <v>113</v>
      </c>
      <c r="I120" s="138"/>
      <c r="J120" s="139">
        <f>BK120</f>
        <v>0</v>
      </c>
      <c r="L120" s="135"/>
      <c r="M120" s="140"/>
      <c r="N120" s="141"/>
      <c r="O120" s="141"/>
      <c r="P120" s="142">
        <f>P121+P123</f>
        <v>0</v>
      </c>
      <c r="Q120" s="141"/>
      <c r="R120" s="142">
        <f>R121+R123</f>
        <v>0</v>
      </c>
      <c r="S120" s="141"/>
      <c r="T120" s="143">
        <f>T121+T123</f>
        <v>0</v>
      </c>
      <c r="AR120" s="136" t="s">
        <v>172</v>
      </c>
      <c r="AT120" s="144" t="s">
        <v>78</v>
      </c>
      <c r="AU120" s="144" t="s">
        <v>79</v>
      </c>
      <c r="AY120" s="136" t="s">
        <v>146</v>
      </c>
      <c r="BK120" s="145">
        <f>BK121+BK123</f>
        <v>0</v>
      </c>
    </row>
    <row r="121" spans="2:63" s="12" customFormat="1" ht="22.9" customHeight="1">
      <c r="B121" s="135"/>
      <c r="D121" s="136" t="s">
        <v>78</v>
      </c>
      <c r="E121" s="146" t="s">
        <v>675</v>
      </c>
      <c r="F121" s="146" t="s">
        <v>676</v>
      </c>
      <c r="I121" s="138"/>
      <c r="J121" s="147">
        <f>BK121</f>
        <v>0</v>
      </c>
      <c r="L121" s="135"/>
      <c r="M121" s="140"/>
      <c r="N121" s="141"/>
      <c r="O121" s="141"/>
      <c r="P121" s="142">
        <f>P122</f>
        <v>0</v>
      </c>
      <c r="Q121" s="141"/>
      <c r="R121" s="142">
        <f>R122</f>
        <v>0</v>
      </c>
      <c r="S121" s="141"/>
      <c r="T121" s="143">
        <f>T122</f>
        <v>0</v>
      </c>
      <c r="AR121" s="136" t="s">
        <v>172</v>
      </c>
      <c r="AT121" s="144" t="s">
        <v>78</v>
      </c>
      <c r="AU121" s="144" t="s">
        <v>87</v>
      </c>
      <c r="AY121" s="136" t="s">
        <v>146</v>
      </c>
      <c r="BK121" s="145">
        <f>BK122</f>
        <v>0</v>
      </c>
    </row>
    <row r="122" spans="1:65" s="2" customFormat="1" ht="24.2" customHeight="1">
      <c r="A122" s="32"/>
      <c r="B122" s="148"/>
      <c r="C122" s="149" t="s">
        <v>87</v>
      </c>
      <c r="D122" s="149" t="s">
        <v>149</v>
      </c>
      <c r="E122" s="150" t="s">
        <v>677</v>
      </c>
      <c r="F122" s="151" t="s">
        <v>678</v>
      </c>
      <c r="G122" s="152" t="s">
        <v>170</v>
      </c>
      <c r="H122" s="153">
        <v>1</v>
      </c>
      <c r="I122" s="154"/>
      <c r="J122" s="155">
        <f>ROUND(I122*H122,2)</f>
        <v>0</v>
      </c>
      <c r="K122" s="151" t="s">
        <v>193</v>
      </c>
      <c r="L122" s="33"/>
      <c r="M122" s="156" t="s">
        <v>1</v>
      </c>
      <c r="N122" s="157" t="s">
        <v>44</v>
      </c>
      <c r="O122" s="58"/>
      <c r="P122" s="158">
        <f>O122*H122</f>
        <v>0</v>
      </c>
      <c r="Q122" s="158">
        <v>0</v>
      </c>
      <c r="R122" s="158">
        <f>Q122*H122</f>
        <v>0</v>
      </c>
      <c r="S122" s="158">
        <v>0</v>
      </c>
      <c r="T122" s="159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60" t="s">
        <v>679</v>
      </c>
      <c r="AT122" s="160" t="s">
        <v>149</v>
      </c>
      <c r="AU122" s="160" t="s">
        <v>89</v>
      </c>
      <c r="AY122" s="17" t="s">
        <v>146</v>
      </c>
      <c r="BE122" s="161">
        <f>IF(N122="základní",J122,0)</f>
        <v>0</v>
      </c>
      <c r="BF122" s="161">
        <f>IF(N122="snížená",J122,0)</f>
        <v>0</v>
      </c>
      <c r="BG122" s="161">
        <f>IF(N122="zákl. přenesená",J122,0)</f>
        <v>0</v>
      </c>
      <c r="BH122" s="161">
        <f>IF(N122="sníž. přenesená",J122,0)</f>
        <v>0</v>
      </c>
      <c r="BI122" s="161">
        <f>IF(N122="nulová",J122,0)</f>
        <v>0</v>
      </c>
      <c r="BJ122" s="17" t="s">
        <v>87</v>
      </c>
      <c r="BK122" s="161">
        <f>ROUND(I122*H122,2)</f>
        <v>0</v>
      </c>
      <c r="BL122" s="17" t="s">
        <v>679</v>
      </c>
      <c r="BM122" s="160" t="s">
        <v>680</v>
      </c>
    </row>
    <row r="123" spans="2:63" s="12" customFormat="1" ht="22.9" customHeight="1">
      <c r="B123" s="135"/>
      <c r="D123" s="136" t="s">
        <v>78</v>
      </c>
      <c r="E123" s="146" t="s">
        <v>681</v>
      </c>
      <c r="F123" s="146" t="s">
        <v>682</v>
      </c>
      <c r="I123" s="138"/>
      <c r="J123" s="147">
        <f>BK123</f>
        <v>0</v>
      </c>
      <c r="L123" s="135"/>
      <c r="M123" s="140"/>
      <c r="N123" s="141"/>
      <c r="O123" s="141"/>
      <c r="P123" s="142">
        <f>P124</f>
        <v>0</v>
      </c>
      <c r="Q123" s="141"/>
      <c r="R123" s="142">
        <f>R124</f>
        <v>0</v>
      </c>
      <c r="S123" s="141"/>
      <c r="T123" s="143">
        <f>T124</f>
        <v>0</v>
      </c>
      <c r="AR123" s="136" t="s">
        <v>172</v>
      </c>
      <c r="AT123" s="144" t="s">
        <v>78</v>
      </c>
      <c r="AU123" s="144" t="s">
        <v>87</v>
      </c>
      <c r="AY123" s="136" t="s">
        <v>146</v>
      </c>
      <c r="BK123" s="145">
        <f>BK124</f>
        <v>0</v>
      </c>
    </row>
    <row r="124" spans="1:65" s="2" customFormat="1" ht="16.5" customHeight="1">
      <c r="A124" s="32"/>
      <c r="B124" s="148"/>
      <c r="C124" s="149" t="s">
        <v>89</v>
      </c>
      <c r="D124" s="149" t="s">
        <v>149</v>
      </c>
      <c r="E124" s="150" t="s">
        <v>683</v>
      </c>
      <c r="F124" s="151" t="s">
        <v>682</v>
      </c>
      <c r="G124" s="152" t="s">
        <v>214</v>
      </c>
      <c r="H124" s="189"/>
      <c r="I124" s="154"/>
      <c r="J124" s="155">
        <f>ROUND(I124*H124,2)</f>
        <v>0</v>
      </c>
      <c r="K124" s="151" t="s">
        <v>193</v>
      </c>
      <c r="L124" s="33"/>
      <c r="M124" s="209" t="s">
        <v>1</v>
      </c>
      <c r="N124" s="210" t="s">
        <v>44</v>
      </c>
      <c r="O124" s="202"/>
      <c r="P124" s="203">
        <f>O124*H124</f>
        <v>0</v>
      </c>
      <c r="Q124" s="203">
        <v>0</v>
      </c>
      <c r="R124" s="203">
        <f>Q124*H124</f>
        <v>0</v>
      </c>
      <c r="S124" s="203">
        <v>0</v>
      </c>
      <c r="T124" s="204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0" t="s">
        <v>679</v>
      </c>
      <c r="AT124" s="160" t="s">
        <v>149</v>
      </c>
      <c r="AU124" s="160" t="s">
        <v>89</v>
      </c>
      <c r="AY124" s="17" t="s">
        <v>146</v>
      </c>
      <c r="BE124" s="161">
        <f>IF(N124="základní",J124,0)</f>
        <v>0</v>
      </c>
      <c r="BF124" s="161">
        <f>IF(N124="snížená",J124,0)</f>
        <v>0</v>
      </c>
      <c r="BG124" s="161">
        <f>IF(N124="zákl. přenesená",J124,0)</f>
        <v>0</v>
      </c>
      <c r="BH124" s="161">
        <f>IF(N124="sníž. přenesená",J124,0)</f>
        <v>0</v>
      </c>
      <c r="BI124" s="161">
        <f>IF(N124="nulová",J124,0)</f>
        <v>0</v>
      </c>
      <c r="BJ124" s="17" t="s">
        <v>87</v>
      </c>
      <c r="BK124" s="161">
        <f>ROUND(I124*H124,2)</f>
        <v>0</v>
      </c>
      <c r="BL124" s="17" t="s">
        <v>679</v>
      </c>
      <c r="BM124" s="160" t="s">
        <v>684</v>
      </c>
    </row>
    <row r="125" spans="1:31" s="2" customFormat="1" ht="6.95" customHeight="1">
      <c r="A125" s="32"/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33"/>
      <c r="M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</sheetData>
  <autoFilter ref="C118:K124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Rinn</dc:creator>
  <cp:keywords/>
  <dc:description/>
  <cp:lastModifiedBy>Zbyněk Brabec</cp:lastModifiedBy>
  <dcterms:created xsi:type="dcterms:W3CDTF">2023-12-07T20:06:25Z</dcterms:created>
  <dcterms:modified xsi:type="dcterms:W3CDTF">2023-12-08T12:56:12Z</dcterms:modified>
  <cp:category/>
  <cp:version/>
  <cp:contentType/>
  <cp:contentStatus/>
</cp:coreProperties>
</file>